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mc:AlternateContent xmlns:mc="http://schemas.openxmlformats.org/markup-compatibility/2006">
    <mc:Choice Requires="x15">
      <x15ac:absPath xmlns:x15ac="http://schemas.microsoft.com/office/spreadsheetml/2010/11/ac" url="C:\Users\lenovo-lap\Desktop\استمارات تسجيل ف2 للعام 2024-2025\استمارات موقع ف2 2024-2025\"/>
    </mc:Choice>
  </mc:AlternateContent>
  <xr:revisionPtr revIDLastSave="0" documentId="13_ncr:1_{789B1B6D-CACA-4A86-8227-F056431AA272}" xr6:coauthVersionLast="47" xr6:coauthVersionMax="47" xr10:uidLastSave="{00000000-0000-0000-0000-000000000000}"/>
  <workbookProtection workbookAlgorithmName="SHA-512" workbookHashValue="Wx9KezCauN+mzGTa9Xl15NJdDJJ0X8arL8Ji8bqCmbuIdMBSD+yb23LcYvlqGJi2ddL69bh+4RR/UL6ccAmNBQ==" workbookSaltValue="7NvFKmgGEk51xxT11rWx4A==" workbookSpinCount="100000" lockStructure="1"/>
  <bookViews>
    <workbookView xWindow="-108" yWindow="-108" windowWidth="23256" windowHeight="12576" xr2:uid="{00000000-000D-0000-FFFF-FFFF00000000}"/>
  </bookViews>
  <sheets>
    <sheet name="تعليمات التسجيل " sheetId="14" r:id="rId1"/>
    <sheet name="إدخال البيانات" sheetId="20" r:id="rId2"/>
    <sheet name="اختيار المقررات" sheetId="5" r:id="rId3"/>
    <sheet name="الإستمارة" sheetId="11" r:id="rId4"/>
    <sheet name="pol" sheetId="18" r:id="rId5"/>
    <sheet name="ورقة4" sheetId="10" state="hidden" r:id="rId6"/>
    <sheet name="ورقة2" sheetId="4" state="hidden" r:id="rId7"/>
    <sheet name="Sheet1" sheetId="21" state="hidden" r:id="rId8"/>
  </sheets>
  <externalReferences>
    <externalReference r:id="rId9"/>
  </externalReferences>
  <definedNames>
    <definedName name="_xlnm._FilterDatabase" localSheetId="7" hidden="1">Sheet1!$A$1:$F$1</definedName>
    <definedName name="_xlnm._FilterDatabase" localSheetId="1" hidden="1">'إدخال البيانات'!$I$6:$I$22</definedName>
    <definedName name="_xlnm._FilterDatabase" localSheetId="6" hidden="1">ورقة2!$A$2:$AO$883</definedName>
    <definedName name="_xlnm._FilterDatabase" localSheetId="5" hidden="1">ورقة4!$A$1:$BD$1</definedName>
    <definedName name="_xlnm.Print_Area" localSheetId="3">الإستمارة!$A$1:$R$48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20" l="1"/>
  <c r="C37" i="5" l="1"/>
  <c r="B772" i="10"/>
  <c r="A2" i="20" l="1"/>
  <c r="D1" i="20" l="1"/>
  <c r="B7" i="20" l="1"/>
  <c r="G10" i="20" l="1"/>
  <c r="F10" i="20"/>
  <c r="E10" i="20"/>
  <c r="D10" i="20"/>
  <c r="E3" i="5" s="1"/>
  <c r="C10" i="20"/>
  <c r="M3" i="5" s="1"/>
  <c r="B10" i="20"/>
  <c r="AF1" i="5" s="1"/>
  <c r="A10" i="20"/>
  <c r="A7" i="20"/>
  <c r="R4" i="5" l="1"/>
  <c r="M4" i="5"/>
  <c r="P6" i="11" s="1"/>
  <c r="E4" i="5"/>
  <c r="AA28" i="5" l="1"/>
  <c r="EL5" i="18" s="1"/>
  <c r="B20" i="11" l="1"/>
  <c r="T27" i="5"/>
  <c r="AA27" i="5" l="1"/>
  <c r="AY14" i="5"/>
  <c r="G42" i="11"/>
  <c r="ED5" i="18" l="1"/>
  <c r="EC5" i="18"/>
  <c r="DU5" i="18"/>
  <c r="DO5" i="18"/>
  <c r="X4" i="5" l="1"/>
  <c r="AF4" i="5"/>
  <c r="O5" i="18" s="1"/>
  <c r="EE5" i="18"/>
  <c r="J25" i="11" l="1"/>
  <c r="E22" i="11"/>
  <c r="Z11" i="11"/>
  <c r="Y11" i="11" s="1"/>
  <c r="AE22" i="11"/>
  <c r="B1" i="11"/>
  <c r="E1" i="5" l="1"/>
  <c r="B59" i="5" s="1"/>
  <c r="K7" i="11"/>
  <c r="Z22" i="11" s="1"/>
  <c r="Y22" i="11" s="1"/>
  <c r="AC4" i="5"/>
  <c r="H7" i="11" s="1"/>
  <c r="Z21" i="11" s="1"/>
  <c r="Y21" i="11" s="1"/>
  <c r="D7" i="11"/>
  <c r="Z20" i="11" s="1"/>
  <c r="Y20" i="11" s="1"/>
  <c r="Z6" i="11"/>
  <c r="Y6" i="11" s="1"/>
  <c r="Z7" i="11"/>
  <c r="Y7" i="11" s="1"/>
  <c r="AY5" i="5"/>
  <c r="AY6" i="5"/>
  <c r="AY7" i="5"/>
  <c r="AY8" i="5"/>
  <c r="AY9" i="5"/>
  <c r="AY10" i="5"/>
  <c r="AY11" i="5"/>
  <c r="AY12" i="5"/>
  <c r="AY13" i="5"/>
  <c r="AY15" i="5"/>
  <c r="AY16" i="5"/>
  <c r="AY17" i="5"/>
  <c r="AY18" i="5"/>
  <c r="AY19" i="5"/>
  <c r="AY20" i="5"/>
  <c r="AY21" i="5"/>
  <c r="AY22" i="5"/>
  <c r="AY23" i="5"/>
  <c r="AY24" i="5"/>
  <c r="AY25" i="5"/>
  <c r="AY26" i="5"/>
  <c r="AY27" i="5"/>
  <c r="AY28" i="5"/>
  <c r="AY29" i="5"/>
  <c r="AY30" i="5"/>
  <c r="AY31" i="5"/>
  <c r="AY32" i="5"/>
  <c r="AY33" i="5"/>
  <c r="AY34" i="5"/>
  <c r="AY35" i="5"/>
  <c r="AY36" i="5"/>
  <c r="AY37" i="5"/>
  <c r="AY38" i="5"/>
  <c r="AY39" i="5"/>
  <c r="AY40" i="5"/>
  <c r="AY41" i="5"/>
  <c r="AY42" i="5"/>
  <c r="AY43" i="5"/>
  <c r="AY44" i="5"/>
  <c r="AY45" i="5"/>
  <c r="AY46" i="5"/>
  <c r="AY47" i="5"/>
  <c r="AY48" i="5"/>
  <c r="AY49" i="5"/>
  <c r="AY50" i="5"/>
  <c r="AY51" i="5"/>
  <c r="B58" i="5" l="1"/>
  <c r="AH18" i="5"/>
  <c r="AB18" i="5" s="1"/>
  <c r="Z20" i="5"/>
  <c r="T20" i="5" s="1"/>
  <c r="Z16" i="5"/>
  <c r="T16" i="5" s="1"/>
  <c r="AH10" i="5"/>
  <c r="AB10" i="5" s="1"/>
  <c r="Z12" i="5"/>
  <c r="T12" i="5" s="1"/>
  <c r="Z8" i="5"/>
  <c r="T8" i="5" s="1"/>
  <c r="R18" i="5"/>
  <c r="L18" i="5" s="1"/>
  <c r="R12" i="5"/>
  <c r="L12" i="5" s="1"/>
  <c r="R8" i="5"/>
  <c r="L8" i="5" s="1"/>
  <c r="I18" i="5"/>
  <c r="B18" i="5" s="1"/>
  <c r="I12" i="5"/>
  <c r="B12" i="5" s="1"/>
  <c r="I8" i="5"/>
  <c r="B8" i="5" s="1"/>
  <c r="AH19" i="5"/>
  <c r="AB19" i="5" s="1"/>
  <c r="Z21" i="5"/>
  <c r="T21" i="5" s="1"/>
  <c r="Z17" i="5"/>
  <c r="T17" i="5" s="1"/>
  <c r="AH11" i="5"/>
  <c r="AB11" i="5" s="1"/>
  <c r="Z13" i="5"/>
  <c r="T13" i="5" s="1"/>
  <c r="Z9" i="5"/>
  <c r="T9" i="5" s="1"/>
  <c r="R19" i="5"/>
  <c r="L19" i="5" s="1"/>
  <c r="R13" i="5"/>
  <c r="L13" i="5" s="1"/>
  <c r="R9" i="5"/>
  <c r="L9" i="5" s="1"/>
  <c r="I19" i="5"/>
  <c r="B19" i="5" s="1"/>
  <c r="I13" i="5"/>
  <c r="B13" i="5" s="1"/>
  <c r="I9" i="5"/>
  <c r="B9" i="5" s="1"/>
  <c r="AH20" i="5"/>
  <c r="AB20" i="5" s="1"/>
  <c r="AH16" i="5"/>
  <c r="AB16" i="5" s="1"/>
  <c r="Z18" i="5"/>
  <c r="T18" i="5" s="1"/>
  <c r="AH12" i="5"/>
  <c r="AB12" i="5" s="1"/>
  <c r="AH8" i="5"/>
  <c r="AB8" i="5" s="1"/>
  <c r="Z10" i="5"/>
  <c r="T10" i="5" s="1"/>
  <c r="R20" i="5"/>
  <c r="L20" i="5" s="1"/>
  <c r="R16" i="5"/>
  <c r="L16" i="5" s="1"/>
  <c r="R10" i="5"/>
  <c r="L10" i="5" s="1"/>
  <c r="I20" i="5"/>
  <c r="B20" i="5" s="1"/>
  <c r="I16" i="5"/>
  <c r="B16" i="5" s="1"/>
  <c r="I10" i="5"/>
  <c r="B10" i="5" s="1"/>
  <c r="AH21" i="5"/>
  <c r="AB21" i="5" s="1"/>
  <c r="AH17" i="5"/>
  <c r="AB17" i="5" s="1"/>
  <c r="Z19" i="5"/>
  <c r="T19" i="5" s="1"/>
  <c r="AH13" i="5"/>
  <c r="AB13" i="5" s="1"/>
  <c r="AH9" i="5"/>
  <c r="AB9" i="5" s="1"/>
  <c r="Z11" i="5"/>
  <c r="T11" i="5" s="1"/>
  <c r="R21" i="5"/>
  <c r="L21" i="5" s="1"/>
  <c r="R17" i="5"/>
  <c r="L17" i="5" s="1"/>
  <c r="R11" i="5"/>
  <c r="L11" i="5" s="1"/>
  <c r="I21" i="5"/>
  <c r="B21" i="5" s="1"/>
  <c r="I17" i="5"/>
  <c r="B17" i="5" s="1"/>
  <c r="I11" i="5"/>
  <c r="B11" i="5" s="1"/>
  <c r="AC1" i="5"/>
  <c r="H4" i="11" s="1"/>
  <c r="Z9" i="11" s="1"/>
  <c r="Y9" i="11" s="1"/>
  <c r="E2" i="5"/>
  <c r="O26" i="5" s="1"/>
  <c r="AC5" i="5"/>
  <c r="X1" i="5"/>
  <c r="J3" i="11" s="1"/>
  <c r="Z4" i="11" s="1"/>
  <c r="Y4" i="11" s="1"/>
  <c r="R1" i="5"/>
  <c r="M2" i="11" s="1"/>
  <c r="Z3" i="11" s="1"/>
  <c r="M1" i="5"/>
  <c r="H2" i="11" s="1"/>
  <c r="B55" i="5"/>
  <c r="B53" i="5"/>
  <c r="B49" i="5"/>
  <c r="B56" i="5"/>
  <c r="B54" i="5"/>
  <c r="B57" i="5"/>
  <c r="B52" i="5"/>
  <c r="B48" i="5"/>
  <c r="B51" i="5"/>
  <c r="B50" i="5"/>
  <c r="K4" i="11"/>
  <c r="Z10" i="11" s="1"/>
  <c r="Y10" i="11" s="1"/>
  <c r="X3" i="5"/>
  <c r="Z19" i="11"/>
  <c r="Y19" i="11" s="1"/>
  <c r="K6" i="11"/>
  <c r="Z18" i="11" s="1"/>
  <c r="Y18" i="11" s="1"/>
  <c r="H6" i="11"/>
  <c r="Z17" i="11" s="1"/>
  <c r="Y17" i="11" s="1"/>
  <c r="Z5" i="11"/>
  <c r="Y5" i="11" s="1"/>
  <c r="EB5" i="18"/>
  <c r="D2" i="11"/>
  <c r="B34" i="5" l="1"/>
  <c r="C34" i="5" s="1"/>
  <c r="B30" i="5"/>
  <c r="C30" i="5" s="1"/>
  <c r="B26" i="5"/>
  <c r="C26" i="5" s="1"/>
  <c r="B35" i="5"/>
  <c r="C35" i="5" s="1"/>
  <c r="B31" i="5"/>
  <c r="C31" i="5" s="1"/>
  <c r="B27" i="5"/>
  <c r="C27" i="5" s="1"/>
  <c r="B36" i="5"/>
  <c r="C36" i="5" s="1"/>
  <c r="B32" i="5"/>
  <c r="C32" i="5" s="1"/>
  <c r="B28" i="5"/>
  <c r="C28" i="5" s="1"/>
  <c r="B33" i="5"/>
  <c r="C33" i="5" s="1"/>
  <c r="B29" i="5"/>
  <c r="C29" i="5" s="1"/>
  <c r="O22" i="5"/>
  <c r="AF3" i="5"/>
  <c r="D6" i="11" s="1"/>
  <c r="Z16" i="11" s="1"/>
  <c r="Y16" i="11" s="1"/>
  <c r="P22" i="11"/>
  <c r="D4" i="11"/>
  <c r="Z8" i="11" s="1"/>
  <c r="Y8" i="11" s="1"/>
  <c r="C25" i="5"/>
  <c r="K22" i="11"/>
  <c r="DL5" i="18"/>
  <c r="X25" i="5"/>
  <c r="J23" i="11" s="1"/>
  <c r="DN5" i="18"/>
  <c r="N22" i="11"/>
  <c r="DM5" i="18"/>
  <c r="D5" i="11"/>
  <c r="Z12" i="11" s="1"/>
  <c r="Y12" i="11" s="1"/>
  <c r="R3" i="5"/>
  <c r="H5" i="11" s="1"/>
  <c r="Z13" i="11" s="1"/>
  <c r="Y13" i="11" s="1"/>
  <c r="AC3" i="5"/>
  <c r="P5" i="11"/>
  <c r="Z15" i="11" s="1"/>
  <c r="Y15" i="11" s="1"/>
  <c r="D3" i="11"/>
  <c r="Y3" i="11"/>
  <c r="O27" i="5" l="1"/>
  <c r="O25" i="5" s="1"/>
  <c r="G31" i="11"/>
  <c r="G33" i="11"/>
  <c r="EJ5" i="18"/>
  <c r="EI5" i="18"/>
  <c r="B32" i="11"/>
  <c r="H36" i="11"/>
  <c r="H41" i="11" s="1"/>
  <c r="J24" i="11"/>
  <c r="DR5" i="18"/>
  <c r="K5" i="11"/>
  <c r="Z14" i="11" s="1"/>
  <c r="Y14" i="11" s="1"/>
  <c r="AA8" i="11" s="1"/>
  <c r="AE8" i="11" s="1"/>
  <c r="G5" i="18"/>
  <c r="EH5" i="18" l="1"/>
  <c r="G32" i="11"/>
  <c r="EK5" i="18"/>
  <c r="B33" i="11"/>
  <c r="EG5" i="18"/>
  <c r="B31" i="11"/>
  <c r="B22" i="5"/>
  <c r="F22" i="5"/>
  <c r="AB14" i="5"/>
  <c r="AE14" i="5"/>
  <c r="W22" i="5"/>
  <c r="B14" i="5"/>
  <c r="G14" i="5"/>
  <c r="F14" i="5"/>
  <c r="AB22" i="5"/>
  <c r="AE22" i="5"/>
  <c r="T14" i="5"/>
  <c r="W14" i="5"/>
  <c r="H14" i="5"/>
  <c r="I14" i="5"/>
  <c r="X14" i="5"/>
  <c r="Y14" i="5"/>
  <c r="Z14" i="5"/>
  <c r="AF14" i="5"/>
  <c r="AG14" i="5"/>
  <c r="AH14" i="5"/>
  <c r="AZ14" i="5"/>
  <c r="AA3" i="11"/>
  <c r="AA7" i="11"/>
  <c r="AE7" i="11" s="1"/>
  <c r="AA21" i="11"/>
  <c r="AE21" i="11" s="1"/>
  <c r="AA15" i="11"/>
  <c r="AE15" i="11" s="1"/>
  <c r="AA18" i="11"/>
  <c r="AE18" i="11" s="1"/>
  <c r="AA4" i="11"/>
  <c r="AE4" i="11" s="1"/>
  <c r="AA20" i="11"/>
  <c r="AE20" i="11" s="1"/>
  <c r="AA13" i="11"/>
  <c r="AE13" i="11" s="1"/>
  <c r="AA6" i="11"/>
  <c r="AE6" i="11" s="1"/>
  <c r="AA11" i="11"/>
  <c r="AE11" i="11" s="1"/>
  <c r="AA10" i="11"/>
  <c r="AE10" i="11" s="1"/>
  <c r="AA9" i="11"/>
  <c r="AE9" i="11" s="1"/>
  <c r="AA14" i="11"/>
  <c r="AE14" i="11" s="1"/>
  <c r="AA19" i="11"/>
  <c r="AE19" i="11" s="1"/>
  <c r="AA5" i="11"/>
  <c r="AE5" i="11" s="1"/>
  <c r="AA17" i="11"/>
  <c r="AE17" i="11" s="1"/>
  <c r="AA12" i="11"/>
  <c r="AE12" i="11" s="1"/>
  <c r="AA16" i="11"/>
  <c r="AE16" i="11" s="1"/>
  <c r="AZ28" i="5"/>
  <c r="L22" i="5"/>
  <c r="EF5" i="18" l="1"/>
  <c r="AO1" i="5"/>
  <c r="AE3" i="11"/>
  <c r="A14" i="5"/>
  <c r="AD1" i="11" l="1"/>
  <c r="B8" i="11" s="1"/>
  <c r="DP5" i="18"/>
  <c r="DQ5" i="18" l="1"/>
  <c r="E24" i="11"/>
  <c r="E23" i="11" l="1"/>
  <c r="A5" i="18"/>
  <c r="U5" i="18" l="1"/>
  <c r="U6" i="5" l="1"/>
  <c r="B6" i="5"/>
  <c r="AG5" i="18" l="1"/>
  <c r="M5" i="18" l="1"/>
  <c r="L5" i="18"/>
  <c r="H5" i="18"/>
  <c r="B5" i="18"/>
  <c r="P5" i="18"/>
  <c r="E37" i="11"/>
  <c r="E42" i="11" s="1"/>
  <c r="G22" i="5" l="1"/>
  <c r="I22" i="5"/>
  <c r="H22" i="5"/>
  <c r="Z22" i="5"/>
  <c r="Y22" i="5"/>
  <c r="X22" i="5"/>
  <c r="Q22" i="5"/>
  <c r="P22" i="5"/>
  <c r="R22" i="5"/>
  <c r="AH22" i="5"/>
  <c r="AG22" i="5"/>
  <c r="AF22" i="5"/>
  <c r="S5" i="18"/>
  <c r="W5" i="18"/>
  <c r="AE5" i="18"/>
  <c r="BU5" i="18"/>
  <c r="CC5" i="18"/>
  <c r="CK5" i="18"/>
  <c r="AW5" i="18"/>
  <c r="BE5" i="18"/>
  <c r="BM5" i="18"/>
  <c r="CS5" i="18"/>
  <c r="DA5" i="18"/>
  <c r="DI5" i="18"/>
  <c r="Y5" i="18"/>
  <c r="AC5" i="18"/>
  <c r="AM5" i="18"/>
  <c r="BS5" i="18"/>
  <c r="CA5" i="18"/>
  <c r="CI5" i="18"/>
  <c r="AU5" i="18"/>
  <c r="BC5" i="18"/>
  <c r="BK5" i="18"/>
  <c r="CQ5" i="18"/>
  <c r="CY5" i="18"/>
  <c r="DG5" i="18"/>
  <c r="AA5" i="18"/>
  <c r="AK5" i="18"/>
  <c r="BQ5" i="18"/>
  <c r="BY5" i="18"/>
  <c r="CG5" i="18"/>
  <c r="AS5" i="18"/>
  <c r="BA5" i="18"/>
  <c r="BI5" i="18"/>
  <c r="CO5" i="18"/>
  <c r="CW5" i="18"/>
  <c r="DE5" i="18"/>
  <c r="AI5" i="18"/>
  <c r="AQ5" i="18"/>
  <c r="BW5" i="18"/>
  <c r="CE5" i="18"/>
  <c r="CM5" i="18"/>
  <c r="AY5" i="18"/>
  <c r="BG5" i="18"/>
  <c r="BO5" i="18"/>
  <c r="CU5" i="18"/>
  <c r="DC5" i="18"/>
  <c r="DK5" i="18"/>
  <c r="N5" i="18"/>
  <c r="C5" i="18"/>
  <c r="D5" i="18"/>
  <c r="R5" i="18"/>
  <c r="F5" i="18"/>
  <c r="J5" i="18"/>
  <c r="B27" i="11" l="1"/>
  <c r="T22" i="5"/>
  <c r="Q5" i="18"/>
  <c r="K5" i="18"/>
  <c r="E5" i="18"/>
  <c r="AZ5" i="5"/>
  <c r="I5" i="18" l="1"/>
  <c r="B37" i="11"/>
  <c r="B42" i="11" s="1"/>
  <c r="AA21" i="5"/>
  <c r="AM56" i="5" s="1"/>
  <c r="AA20" i="5"/>
  <c r="AM54" i="5" s="1"/>
  <c r="AA19" i="5"/>
  <c r="AM53" i="5" s="1"/>
  <c r="AA18" i="5"/>
  <c r="AM52" i="5" s="1"/>
  <c r="AA17" i="5"/>
  <c r="AM51" i="5" s="1"/>
  <c r="AA16" i="5"/>
  <c r="AM50" i="5" s="1"/>
  <c r="S16" i="5"/>
  <c r="AM44" i="5" s="1"/>
  <c r="S21" i="5"/>
  <c r="AM49" i="5" s="1"/>
  <c r="S20" i="5"/>
  <c r="AM48" i="5" s="1"/>
  <c r="S19" i="5"/>
  <c r="AM47" i="5" s="1"/>
  <c r="S18" i="5"/>
  <c r="AM46" i="5" s="1"/>
  <c r="S17" i="5"/>
  <c r="AM45" i="5" s="1"/>
  <c r="AA13" i="5"/>
  <c r="AM43" i="5" s="1"/>
  <c r="AA12" i="5"/>
  <c r="AM42" i="5" s="1"/>
  <c r="AA11" i="5"/>
  <c r="AM41" i="5" s="1"/>
  <c r="AA10" i="5"/>
  <c r="AM40" i="5" s="1"/>
  <c r="AA9" i="5"/>
  <c r="AM39" i="5" s="1"/>
  <c r="AA8" i="5"/>
  <c r="AM38" i="5" s="1"/>
  <c r="S13" i="5"/>
  <c r="AM37" i="5" s="1"/>
  <c r="S12" i="5"/>
  <c r="AM36" i="5" s="1"/>
  <c r="S11" i="5"/>
  <c r="AM35" i="5" s="1"/>
  <c r="S10" i="5"/>
  <c r="AM34" i="5" s="1"/>
  <c r="S9" i="5"/>
  <c r="AM33" i="5" s="1"/>
  <c r="S8" i="5"/>
  <c r="AM32" i="5" s="1"/>
  <c r="J21" i="5"/>
  <c r="AM31" i="5" s="1"/>
  <c r="J20" i="5"/>
  <c r="AM30" i="5" s="1"/>
  <c r="J19" i="5"/>
  <c r="AM29" i="5" s="1"/>
  <c r="J18" i="5"/>
  <c r="AM28" i="5" s="1"/>
  <c r="J17" i="5"/>
  <c r="AM27" i="5" s="1"/>
  <c r="J16" i="5"/>
  <c r="AM26" i="5" s="1"/>
  <c r="A21" i="5"/>
  <c r="AM25" i="5" s="1"/>
  <c r="A20" i="5"/>
  <c r="AM24" i="5" s="1"/>
  <c r="A19" i="5"/>
  <c r="AM23" i="5" s="1"/>
  <c r="A18" i="5"/>
  <c r="AM22" i="5" s="1"/>
  <c r="A17" i="5"/>
  <c r="AM21" i="5" s="1"/>
  <c r="A16" i="5"/>
  <c r="AM20" i="5" s="1"/>
  <c r="J13" i="5"/>
  <c r="AM19" i="5" s="1"/>
  <c r="J11" i="5"/>
  <c r="AM17" i="5" s="1"/>
  <c r="J10" i="5"/>
  <c r="AM16" i="5" s="1"/>
  <c r="J9" i="5"/>
  <c r="AM15" i="5" s="1"/>
  <c r="J8" i="5"/>
  <c r="AM14" i="5" s="1"/>
  <c r="A13" i="5"/>
  <c r="AM13" i="5" s="1"/>
  <c r="A12" i="5"/>
  <c r="AM12" i="5" s="1"/>
  <c r="A11" i="5"/>
  <c r="AM11" i="5" s="1"/>
  <c r="A10" i="5"/>
  <c r="AM10" i="5" s="1"/>
  <c r="A9" i="5"/>
  <c r="AM9" i="5" s="1"/>
  <c r="A8" i="5"/>
  <c r="AM8" i="5" s="1"/>
  <c r="AY52" i="5" l="1"/>
  <c r="AZ11" i="5" l="1"/>
  <c r="AZ23" i="5"/>
  <c r="AZ35" i="5"/>
  <c r="AZ47" i="5"/>
  <c r="AZ8" i="5"/>
  <c r="AZ12" i="5"/>
  <c r="AZ16" i="5"/>
  <c r="AZ20" i="5"/>
  <c r="AZ24" i="5"/>
  <c r="AZ32" i="5"/>
  <c r="AZ36" i="5"/>
  <c r="AZ40" i="5"/>
  <c r="AZ44" i="5"/>
  <c r="AZ48" i="5"/>
  <c r="AZ52" i="5"/>
  <c r="AZ27" i="5"/>
  <c r="AZ39" i="5"/>
  <c r="AZ9" i="5"/>
  <c r="AZ13" i="5"/>
  <c r="AZ17" i="5"/>
  <c r="AZ21" i="5"/>
  <c r="AZ25" i="5"/>
  <c r="AZ29" i="5"/>
  <c r="AZ33" i="5"/>
  <c r="AZ37" i="5"/>
  <c r="AZ41" i="5"/>
  <c r="AZ45" i="5"/>
  <c r="AZ49" i="5"/>
  <c r="AZ7" i="5"/>
  <c r="AZ19" i="5"/>
  <c r="AZ31" i="5"/>
  <c r="AZ43" i="5"/>
  <c r="AZ51" i="5"/>
  <c r="AZ6" i="5"/>
  <c r="AZ10" i="5"/>
  <c r="AZ18" i="5"/>
  <c r="AZ22" i="5"/>
  <c r="AZ26" i="5"/>
  <c r="AZ30" i="5"/>
  <c r="AZ34" i="5"/>
  <c r="AZ38" i="5"/>
  <c r="AZ42" i="5"/>
  <c r="AZ46" i="5"/>
  <c r="AZ50" i="5"/>
  <c r="J22" i="5" l="1"/>
  <c r="J12" i="5" l="1"/>
  <c r="AM18" i="5" s="1"/>
  <c r="W20" i="11" l="1"/>
  <c r="W18" i="11"/>
  <c r="J19" i="11" s="1"/>
  <c r="W9" i="11"/>
  <c r="B18" i="11" s="1"/>
  <c r="W22" i="11"/>
  <c r="W10" i="11"/>
  <c r="B19" i="11" s="1"/>
  <c r="W13" i="11"/>
  <c r="J14" i="11" s="1"/>
  <c r="W11" i="11"/>
  <c r="J12" i="11" s="1"/>
  <c r="W19" i="11"/>
  <c r="W7" i="11"/>
  <c r="B16" i="11" s="1"/>
  <c r="W17" i="11"/>
  <c r="J18" i="11" s="1"/>
  <c r="W12" i="11"/>
  <c r="J13" i="11" s="1"/>
  <c r="W6" i="11"/>
  <c r="B15" i="11" s="1"/>
  <c r="W15" i="11"/>
  <c r="J16" i="11" s="1"/>
  <c r="W21" i="11"/>
  <c r="W4" i="11"/>
  <c r="B13" i="11" s="1"/>
  <c r="W16" i="11"/>
  <c r="J17" i="11" s="1"/>
  <c r="W3" i="11"/>
  <c r="B12" i="11" s="1"/>
  <c r="W8" i="11"/>
  <c r="B17" i="11" s="1"/>
  <c r="W5" i="11"/>
  <c r="B14" i="11" s="1"/>
  <c r="W14" i="11"/>
  <c r="J15" i="11" s="1"/>
  <c r="O14" i="5"/>
  <c r="AZ15" i="5"/>
  <c r="R14" i="5"/>
  <c r="L14" i="5"/>
  <c r="U23" i="5" s="1"/>
  <c r="O28" i="5" s="1"/>
  <c r="AO5" i="18"/>
  <c r="Q14" i="5"/>
  <c r="AF26" i="5" s="1"/>
  <c r="P14" i="5"/>
  <c r="AF25" i="5" s="1"/>
  <c r="AF27" i="5" l="1"/>
  <c r="DZ5" i="18" s="1"/>
  <c r="O29" i="5"/>
  <c r="DS5" i="18"/>
  <c r="C14" i="11"/>
  <c r="I14" i="11"/>
  <c r="D14" i="11"/>
  <c r="H14" i="11"/>
  <c r="C13" i="11"/>
  <c r="H13" i="11"/>
  <c r="D13" i="11"/>
  <c r="I13" i="11"/>
  <c r="L13" i="11"/>
  <c r="Q13" i="11"/>
  <c r="P13" i="11"/>
  <c r="K13" i="11"/>
  <c r="K12" i="11"/>
  <c r="P12" i="11"/>
  <c r="L12" i="11"/>
  <c r="Q12" i="11"/>
  <c r="C18" i="11"/>
  <c r="I18" i="11"/>
  <c r="H18" i="11"/>
  <c r="D18" i="11"/>
  <c r="K21" i="11"/>
  <c r="DY5" i="18"/>
  <c r="I17" i="11"/>
  <c r="H17" i="11"/>
  <c r="C17" i="11"/>
  <c r="D17" i="11"/>
  <c r="P18" i="11"/>
  <c r="L18" i="11"/>
  <c r="Q18" i="11"/>
  <c r="K18" i="11"/>
  <c r="K14" i="11"/>
  <c r="P14" i="11"/>
  <c r="Q14" i="11"/>
  <c r="L14" i="11"/>
  <c r="K19" i="11"/>
  <c r="L19" i="11"/>
  <c r="P19" i="11"/>
  <c r="Q19" i="11"/>
  <c r="K15" i="11"/>
  <c r="L15" i="11"/>
  <c r="Q15" i="11"/>
  <c r="P15" i="11"/>
  <c r="K17" i="11"/>
  <c r="Q17" i="11"/>
  <c r="P17" i="11"/>
  <c r="L17" i="11"/>
  <c r="C15" i="11"/>
  <c r="D15" i="11"/>
  <c r="H15" i="11"/>
  <c r="I15" i="11"/>
  <c r="DX5" i="18"/>
  <c r="F21" i="11"/>
  <c r="H12" i="11"/>
  <c r="D12" i="11"/>
  <c r="C12" i="11"/>
  <c r="I12" i="11"/>
  <c r="L16" i="11"/>
  <c r="Q16" i="11"/>
  <c r="K16" i="11"/>
  <c r="P16" i="11"/>
  <c r="C16" i="11"/>
  <c r="D16" i="11"/>
  <c r="H16" i="11"/>
  <c r="I16" i="11"/>
  <c r="H19" i="11"/>
  <c r="C19" i="11"/>
  <c r="D19" i="11"/>
  <c r="I19" i="11"/>
  <c r="U2" i="11" l="1"/>
  <c r="U1" i="11"/>
  <c r="Q21" i="11"/>
  <c r="BO29" i="5"/>
  <c r="EA5" i="18"/>
  <c r="DT5" i="18"/>
  <c r="F36" i="11"/>
  <c r="X29" i="5"/>
  <c r="DV5" i="18" s="1"/>
  <c r="E25" i="11"/>
  <c r="E26" i="11"/>
  <c r="BV5" i="18"/>
  <c r="AX5" i="18"/>
  <c r="AH5" i="18"/>
  <c r="DF5" i="18"/>
  <c r="CV5" i="18"/>
  <c r="CL5" i="18"/>
  <c r="Z5" i="18"/>
  <c r="AR5" i="18"/>
  <c r="BH5" i="18"/>
  <c r="BZ5" i="18"/>
  <c r="CT5" i="18"/>
  <c r="BT5" i="18"/>
  <c r="AN5" i="18"/>
  <c r="AL5" i="18"/>
  <c r="BD5" i="18"/>
  <c r="AD5" i="18"/>
  <c r="V5" i="18"/>
  <c r="CZ5" i="18"/>
  <c r="CJ5" i="18"/>
  <c r="AF5" i="18"/>
  <c r="T5" i="18"/>
  <c r="BX5" i="18"/>
  <c r="BJ5" i="18"/>
  <c r="AP5" i="18"/>
  <c r="X5" i="18"/>
  <c r="DB5" i="18"/>
  <c r="DD5" i="18"/>
  <c r="BB5" i="18"/>
  <c r="AV5" i="18"/>
  <c r="BP5" i="18"/>
  <c r="CP5" i="18"/>
  <c r="BN5" i="18"/>
  <c r="CX5" i="18"/>
  <c r="CF5" i="18"/>
  <c r="CH5" i="18"/>
  <c r="BR5" i="18"/>
  <c r="CB5" i="18"/>
  <c r="DJ5" i="18"/>
  <c r="CN5" i="18"/>
  <c r="AT5" i="18"/>
  <c r="DH5" i="18"/>
  <c r="CD5" i="18"/>
  <c r="AZ5" i="18"/>
  <c r="AJ5" i="18"/>
  <c r="BL5" i="18"/>
  <c r="BF5" i="18"/>
  <c r="AB5" i="18"/>
  <c r="CR5" i="18"/>
  <c r="AE29" i="5" l="1"/>
  <c r="F41" i="11" l="1"/>
  <c r="DW5"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G12" authorId="0" shapeId="0" xr:uid="{00000000-0006-0000-0100-000001000000}">
      <text>
        <r>
          <rPr>
            <b/>
            <sz val="9"/>
            <color indexed="81"/>
            <rFont val="Tahoma"/>
            <family val="2"/>
          </rPr>
          <t>Windows User:</t>
        </r>
        <r>
          <rPr>
            <sz val="9"/>
            <color indexed="81"/>
            <rFont val="Tahoma"/>
            <family val="2"/>
          </rPr>
          <t xml:space="preserve">
</t>
        </r>
      </text>
    </comment>
  </commentList>
</comments>
</file>

<file path=xl/sharedStrings.xml><?xml version="1.0" encoding="utf-8"?>
<sst xmlns="http://schemas.openxmlformats.org/spreadsheetml/2006/main" count="38365" uniqueCount="4044">
  <si>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</si>
  <si>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</si>
  <si>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</si>
  <si>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</si>
  <si>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</si>
  <si>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</si>
  <si>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</si>
  <si>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</si>
  <si>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</si>
  <si>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</si>
  <si>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</si>
  <si>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</si>
  <si>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</si>
  <si>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</si>
  <si>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</si>
  <si>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</si>
  <si>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</si>
  <si>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</si>
  <si>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</si>
  <si>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</si>
  <si>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</si>
  <si>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</si>
  <si>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</si>
  <si>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</si>
  <si>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</si>
  <si>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</si>
  <si>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</si>
  <si>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</si>
  <si>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</si>
  <si>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</si>
  <si>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</si>
  <si>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</si>
  <si>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</si>
  <si>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</si>
  <si>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</si>
  <si>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</si>
  <si>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</si>
  <si>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</si>
  <si>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</si>
  <si>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</si>
  <si>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</si>
  <si>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</si>
  <si>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</si>
  <si>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</si>
  <si>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</si>
  <si>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</si>
  <si>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</si>
  <si>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</si>
  <si>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</si>
  <si>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</si>
  <si>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</si>
  <si>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</si>
  <si>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</si>
  <si>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</si>
  <si>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</si>
  <si>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</si>
  <si>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</si>
  <si>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</si>
  <si>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الموبايل</t>
  </si>
  <si>
    <t>ذوي الشهداء وجرحى الجيش العربي السوري</t>
  </si>
  <si>
    <t>رقم تدوير رسوم</t>
  </si>
  <si>
    <t>حسين</t>
  </si>
  <si>
    <t>صالح</t>
  </si>
  <si>
    <t>عمر</t>
  </si>
  <si>
    <t>محمود</t>
  </si>
  <si>
    <t>مروان</t>
  </si>
  <si>
    <t>محمد</t>
  </si>
  <si>
    <t>عدنان</t>
  </si>
  <si>
    <t>علي</t>
  </si>
  <si>
    <t>يوسف</t>
  </si>
  <si>
    <t>أحمد</t>
  </si>
  <si>
    <t>جمال</t>
  </si>
  <si>
    <t>صلاح</t>
  </si>
  <si>
    <t xml:space="preserve">عدنان </t>
  </si>
  <si>
    <t>محمد علي</t>
  </si>
  <si>
    <t>سليمان</t>
  </si>
  <si>
    <t>تيسير</t>
  </si>
  <si>
    <t>اسماعيل</t>
  </si>
  <si>
    <t>فواز</t>
  </si>
  <si>
    <t>ماهر</t>
  </si>
  <si>
    <t xml:space="preserve">محمد </t>
  </si>
  <si>
    <t>بشير</t>
  </si>
  <si>
    <t>محسن</t>
  </si>
  <si>
    <t>جميل</t>
  </si>
  <si>
    <t>بسام</t>
  </si>
  <si>
    <t>محي الدين</t>
  </si>
  <si>
    <t>غسان</t>
  </si>
  <si>
    <t>حسن</t>
  </si>
  <si>
    <t>عبد الرزاق</t>
  </si>
  <si>
    <t>ابراهيم</t>
  </si>
  <si>
    <t>فيصل</t>
  </si>
  <si>
    <t>محمد خير</t>
  </si>
  <si>
    <t>زياد</t>
  </si>
  <si>
    <t>سلمان</t>
  </si>
  <si>
    <t>عيسى</t>
  </si>
  <si>
    <t>ناصر</t>
  </si>
  <si>
    <t>عصام</t>
  </si>
  <si>
    <t>توفيق</t>
  </si>
  <si>
    <t>موفق</t>
  </si>
  <si>
    <t>احمد</t>
  </si>
  <si>
    <t>يحيى</t>
  </si>
  <si>
    <t>نزار</t>
  </si>
  <si>
    <t>عبد الهادي</t>
  </si>
  <si>
    <t>سعيد</t>
  </si>
  <si>
    <t>خلف</t>
  </si>
  <si>
    <t>خالد</t>
  </si>
  <si>
    <t>عبد العزيز</t>
  </si>
  <si>
    <t>أيمن</t>
  </si>
  <si>
    <t>عبد الله</t>
  </si>
  <si>
    <t>الياس</t>
  </si>
  <si>
    <t>منذر</t>
  </si>
  <si>
    <t>حسام</t>
  </si>
  <si>
    <t>صبحي</t>
  </si>
  <si>
    <t>ماجد</t>
  </si>
  <si>
    <t>مازن</t>
  </si>
  <si>
    <t>ايمن</t>
  </si>
  <si>
    <t>منير</t>
  </si>
  <si>
    <t>مصطفى</t>
  </si>
  <si>
    <t>نبيل</t>
  </si>
  <si>
    <t>عماد</t>
  </si>
  <si>
    <t>هشام</t>
  </si>
  <si>
    <t>حيدر</t>
  </si>
  <si>
    <t>رضوان</t>
  </si>
  <si>
    <t>وليد</t>
  </si>
  <si>
    <t>سمير</t>
  </si>
  <si>
    <t>ياسر</t>
  </si>
  <si>
    <t>قاسم</t>
  </si>
  <si>
    <t>عماد الدين</t>
  </si>
  <si>
    <t>نزيه</t>
  </si>
  <si>
    <t>غازي</t>
  </si>
  <si>
    <t>فايز</t>
  </si>
  <si>
    <t>عبد السلام</t>
  </si>
  <si>
    <t>رياض</t>
  </si>
  <si>
    <t>عادل</t>
  </si>
  <si>
    <t>سليم</t>
  </si>
  <si>
    <t>هيثم</t>
  </si>
  <si>
    <t>عبد الحكيم</t>
  </si>
  <si>
    <t>شريف</t>
  </si>
  <si>
    <t xml:space="preserve">علي </t>
  </si>
  <si>
    <t>زهير</t>
  </si>
  <si>
    <t>محمد عيد</t>
  </si>
  <si>
    <t>عبد القادر</t>
  </si>
  <si>
    <t>سهيل</t>
  </si>
  <si>
    <t>جهاد</t>
  </si>
  <si>
    <t>جمعه</t>
  </si>
  <si>
    <t>عبد الكريم</t>
  </si>
  <si>
    <t>أكرم</t>
  </si>
  <si>
    <t>محمد عيسى</t>
  </si>
  <si>
    <t>عبد الرحيم</t>
  </si>
  <si>
    <t>مأمون</t>
  </si>
  <si>
    <t>رامز</t>
  </si>
  <si>
    <t>بركات</t>
  </si>
  <si>
    <t>محمد بسام</t>
  </si>
  <si>
    <t>فوزات</t>
  </si>
  <si>
    <t>انطون</t>
  </si>
  <si>
    <t>فوزي</t>
  </si>
  <si>
    <t>نسيب</t>
  </si>
  <si>
    <t>عثمان</t>
  </si>
  <si>
    <t>ياسين</t>
  </si>
  <si>
    <t>فارس</t>
  </si>
  <si>
    <t>شعبان</t>
  </si>
  <si>
    <t>عبد الحميد</t>
  </si>
  <si>
    <t>محمد هاشم</t>
  </si>
  <si>
    <t>سهام</t>
  </si>
  <si>
    <t>محمد ديب</t>
  </si>
  <si>
    <t>محمد ياسر</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</si>
  <si>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</si>
  <si>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</si>
  <si>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</si>
  <si>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</si>
  <si>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</si>
  <si>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</si>
  <si>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</si>
  <si>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</si>
  <si>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</si>
  <si>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</si>
  <si>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</si>
  <si>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</si>
  <si>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</si>
  <si>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</si>
  <si>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</si>
  <si>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</si>
  <si>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</si>
  <si>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</si>
  <si>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</si>
  <si>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المقررات المسجلة لأكثر من مرتين</t>
  </si>
  <si>
    <t>عدد المواد الراسبة للمرة الأولى</t>
  </si>
  <si>
    <t>عدد المواد الراسبة للمرة الثانية</t>
  </si>
  <si>
    <t xml:space="preserve">احمد </t>
  </si>
  <si>
    <t xml:space="preserve">صالح </t>
  </si>
  <si>
    <t>عبدالرحمن</t>
  </si>
  <si>
    <t>place of birth</t>
  </si>
  <si>
    <t>Mother Name</t>
  </si>
  <si>
    <t>Father Name</t>
  </si>
  <si>
    <t>Full Name</t>
  </si>
  <si>
    <t>مكان ورقم القيد</t>
  </si>
  <si>
    <t>لا</t>
  </si>
  <si>
    <t>نعم</t>
  </si>
  <si>
    <t>دمشق</t>
  </si>
  <si>
    <t>علمي</t>
  </si>
  <si>
    <t>ريف دمشق</t>
  </si>
  <si>
    <t>أدبي</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</si>
  <si>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</si>
  <si>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</si>
  <si>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</si>
  <si>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</si>
  <si>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</si>
  <si>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</si>
  <si>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</si>
  <si>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</si>
  <si>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طرطوس</t>
  </si>
  <si>
    <t>إدلب</t>
  </si>
  <si>
    <t>السويداء</t>
  </si>
  <si>
    <t>القنيطرة</t>
  </si>
  <si>
    <t>درعا</t>
  </si>
  <si>
    <t>الحسكة</t>
  </si>
  <si>
    <t>دير الزور</t>
  </si>
  <si>
    <t>الرقة</t>
  </si>
  <si>
    <t>الاسم والنسبه</t>
  </si>
  <si>
    <t>المحافظة</t>
  </si>
  <si>
    <t>تاريخ تدوير رسوم</t>
  </si>
  <si>
    <t xml:space="preserve">حسين </t>
  </si>
  <si>
    <t xml:space="preserve">محمد علي </t>
  </si>
  <si>
    <t xml:space="preserve">سليمان </t>
  </si>
  <si>
    <t>الرابعة حديث</t>
  </si>
  <si>
    <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</si>
  <si>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</si>
  <si>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</si>
  <si>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</si>
  <si>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</si>
  <si>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</si>
  <si>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</si>
  <si>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</si>
  <si>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</si>
  <si>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</si>
  <si>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</si>
  <si>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</si>
  <si>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</si>
  <si>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الحاصلين على وثيقة وفاة من مكتب شؤون الشهداء والجرحى والمفقودين</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</si>
  <si>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</si>
  <si>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</si>
  <si>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</si>
  <si>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خضر</t>
  </si>
  <si>
    <t>محمد سعيد</t>
  </si>
  <si>
    <t>زكريا</t>
  </si>
  <si>
    <t>الأولى</t>
  </si>
  <si>
    <t>الثانية</t>
  </si>
  <si>
    <t>الثالثة</t>
  </si>
  <si>
    <t>منصور</t>
  </si>
  <si>
    <t>نجيب</t>
  </si>
  <si>
    <t>عبد الرحمن</t>
  </si>
  <si>
    <t xml:space="preserve">جميل </t>
  </si>
  <si>
    <t xml:space="preserve">محمود </t>
  </si>
  <si>
    <t>فهد</t>
  </si>
  <si>
    <t>حامد</t>
  </si>
  <si>
    <t>طالب</t>
  </si>
  <si>
    <t>نصر</t>
  </si>
  <si>
    <t>حماد</t>
  </si>
  <si>
    <t>خليل</t>
  </si>
  <si>
    <t xml:space="preserve">عماد الدين </t>
  </si>
  <si>
    <t xml:space="preserve">بسام </t>
  </si>
  <si>
    <t>هلال</t>
  </si>
  <si>
    <t>ذياب</t>
  </si>
  <si>
    <t>امين</t>
  </si>
  <si>
    <t>هاشم</t>
  </si>
  <si>
    <t>هايل</t>
  </si>
  <si>
    <t>محمد خليل</t>
  </si>
  <si>
    <t>عبد اللطيف</t>
  </si>
  <si>
    <t>موسى</t>
  </si>
  <si>
    <t>صلاح الدين</t>
  </si>
  <si>
    <t>حسام الدين</t>
  </si>
  <si>
    <t>عفيف</t>
  </si>
  <si>
    <t>محمد بشار</t>
  </si>
  <si>
    <t>سامر</t>
  </si>
  <si>
    <t>خلدون</t>
  </si>
  <si>
    <t>عامر</t>
  </si>
  <si>
    <t>عزيز</t>
  </si>
  <si>
    <t>محمد سميح</t>
  </si>
  <si>
    <t>محمد ضميريه</t>
  </si>
  <si>
    <t>محمد زهير</t>
  </si>
  <si>
    <t>جديع</t>
  </si>
  <si>
    <t>كامل</t>
  </si>
  <si>
    <t>محمد نبيل</t>
  </si>
  <si>
    <t>يونس</t>
  </si>
  <si>
    <t>وفيق</t>
  </si>
  <si>
    <t>احمد جلال الدين</t>
  </si>
  <si>
    <t>محمد صبحي</t>
  </si>
  <si>
    <t>بديع</t>
  </si>
  <si>
    <t>لورانس</t>
  </si>
  <si>
    <t>كاسم</t>
  </si>
  <si>
    <t>علاء الدين</t>
  </si>
  <si>
    <t>نعمان</t>
  </si>
  <si>
    <t>طه</t>
  </si>
  <si>
    <t>محمد مازن</t>
  </si>
  <si>
    <t>باسم</t>
  </si>
  <si>
    <t>علا محمد</t>
  </si>
  <si>
    <t>محمد جمال</t>
  </si>
  <si>
    <t>رمضان</t>
  </si>
  <si>
    <t>نديم</t>
  </si>
  <si>
    <t>رحيل</t>
  </si>
  <si>
    <t xml:space="preserve">محمد ايمن </t>
  </si>
  <si>
    <t>عبد المنعم</t>
  </si>
  <si>
    <t>محمد هشام</t>
  </si>
  <si>
    <t xml:space="preserve">يوسف </t>
  </si>
  <si>
    <t xml:space="preserve">محمد جمال </t>
  </si>
  <si>
    <t>سالم</t>
  </si>
  <si>
    <t>ميشيل</t>
  </si>
  <si>
    <t>محمد المحمد</t>
  </si>
  <si>
    <t xml:space="preserve">ياسين </t>
  </si>
  <si>
    <t>نعيم</t>
  </si>
  <si>
    <t>فائز</t>
  </si>
  <si>
    <t xml:space="preserve">نزار </t>
  </si>
  <si>
    <t>فراس</t>
  </si>
  <si>
    <t>مفيد</t>
  </si>
  <si>
    <t>شحادة</t>
  </si>
  <si>
    <t>مبارك</t>
  </si>
  <si>
    <t xml:space="preserve">خلدون </t>
  </si>
  <si>
    <t>تامر</t>
  </si>
  <si>
    <t xml:space="preserve">عبد </t>
  </si>
  <si>
    <t>جرجس</t>
  </si>
  <si>
    <t>عوض</t>
  </si>
  <si>
    <t>وحيد</t>
  </si>
  <si>
    <t>صادق</t>
  </si>
  <si>
    <t>ناظم</t>
  </si>
  <si>
    <t>عارف</t>
  </si>
  <si>
    <t>نور الدين</t>
  </si>
  <si>
    <t>محمد خطيب</t>
  </si>
  <si>
    <t>احمد الحلبي</t>
  </si>
  <si>
    <t>احمد سلطان</t>
  </si>
  <si>
    <t>عزت</t>
  </si>
  <si>
    <t>سيف الدين</t>
  </si>
  <si>
    <t>نضال</t>
  </si>
  <si>
    <t xml:space="preserve">محمد نبيل </t>
  </si>
  <si>
    <t xml:space="preserve">عادل </t>
  </si>
  <si>
    <t>عمار</t>
  </si>
  <si>
    <t xml:space="preserve">ياسر </t>
  </si>
  <si>
    <t>جمعة</t>
  </si>
  <si>
    <t>برهان</t>
  </si>
  <si>
    <t>عاطف</t>
  </si>
  <si>
    <t>أمين</t>
  </si>
  <si>
    <t>بدر</t>
  </si>
  <si>
    <t>زيد</t>
  </si>
  <si>
    <t>محمد أمين</t>
  </si>
  <si>
    <t>محمد عربي</t>
  </si>
  <si>
    <t>عباس</t>
  </si>
  <si>
    <t>جلال</t>
  </si>
  <si>
    <t>مظهر</t>
  </si>
  <si>
    <t>منيب</t>
  </si>
  <si>
    <t>وجيه</t>
  </si>
  <si>
    <t>خليف</t>
  </si>
  <si>
    <t>عبدالكريم</t>
  </si>
  <si>
    <t xml:space="preserve">معين </t>
  </si>
  <si>
    <t>حكمت</t>
  </si>
  <si>
    <t xml:space="preserve">موسى </t>
  </si>
  <si>
    <t>آصف</t>
  </si>
  <si>
    <t>عبد الغفار</t>
  </si>
  <si>
    <t>محمد ايمن</t>
  </si>
  <si>
    <t>محمد باسل</t>
  </si>
  <si>
    <t>سعد</t>
  </si>
  <si>
    <t>فياض</t>
  </si>
  <si>
    <t>علي حسن</t>
  </si>
  <si>
    <t xml:space="preserve">برهان </t>
  </si>
  <si>
    <t>جبر</t>
  </si>
  <si>
    <t>رزق</t>
  </si>
  <si>
    <t>محمد فوزي</t>
  </si>
  <si>
    <t>جودات</t>
  </si>
  <si>
    <t>حيدر سلوم</t>
  </si>
  <si>
    <t>نوفل</t>
  </si>
  <si>
    <t xml:space="preserve">نبيل </t>
  </si>
  <si>
    <t>ثابت</t>
  </si>
  <si>
    <t>علي محمد</t>
  </si>
  <si>
    <t>منهل</t>
  </si>
  <si>
    <t>فرحان</t>
  </si>
  <si>
    <t>محمد سليمان</t>
  </si>
  <si>
    <t>صديق</t>
  </si>
  <si>
    <t>مخلف</t>
  </si>
  <si>
    <t>مرسل</t>
  </si>
  <si>
    <t>العاملين في وزارة التعليم العالي والمؤسسات والجامعات التابعة لها وأبنائهم</t>
  </si>
  <si>
    <t>فصل أول 2018-2019</t>
  </si>
  <si>
    <t>فصل ثاني 2018-2019</t>
  </si>
  <si>
    <t>فصل أول 2019-2020</t>
  </si>
  <si>
    <t>رسم فصول الانقطاع</t>
  </si>
  <si>
    <t>رسم المقررات</t>
  </si>
  <si>
    <t>المقرر المسجل للمرة الأولى</t>
  </si>
  <si>
    <t>المقرر المسجل للمرة الثانية</t>
  </si>
  <si>
    <t>المقرر المسجل لاكثر من مرة</t>
  </si>
  <si>
    <t>ملاحظة: عن كل فصل انقطاع رسم /15000 ل.س/</t>
  </si>
  <si>
    <t>وثيقة وفاة  صادرة عن مكتب الشهداء</t>
  </si>
  <si>
    <t>طابع هلال احمر
25  ل .س</t>
  </si>
  <si>
    <t xml:space="preserve">طابع مالي
 30  ل.س   </t>
  </si>
  <si>
    <t>رسم الانقطاع</t>
  </si>
  <si>
    <t xml:space="preserve">عبد الرزاق </t>
  </si>
  <si>
    <t>ايمن الخليل</t>
  </si>
  <si>
    <t>انيس</t>
  </si>
  <si>
    <t>بهاء</t>
  </si>
  <si>
    <t xml:space="preserve">عماد </t>
  </si>
  <si>
    <t xml:space="preserve">محمد خير </t>
  </si>
  <si>
    <t xml:space="preserve">سلمان </t>
  </si>
  <si>
    <t>الرابعة</t>
  </si>
  <si>
    <t>الثانية حديث</t>
  </si>
  <si>
    <t>الثالثة حديث</t>
  </si>
  <si>
    <t>فصل أول 2020-2021</t>
  </si>
  <si>
    <t>رسوم المحتفظ بها بسبب الإيقاف</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</si>
  <si>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</si>
  <si>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</si>
  <si>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مدخل إلى علم القانون</t>
  </si>
  <si>
    <t>المدخل إلى علم العلاقات الدولية</t>
  </si>
  <si>
    <t>مبادئ علم السياسة</t>
  </si>
  <si>
    <t>تاريخ الحضارة العام</t>
  </si>
  <si>
    <t>مدخل إلى علم الإدارة</t>
  </si>
  <si>
    <t>اللغة الأجنبية  ( 1 )</t>
  </si>
  <si>
    <t>تاريخ الدبلوماسية</t>
  </si>
  <si>
    <t>الفكر السياسي القديم والوسيط</t>
  </si>
  <si>
    <t>علم الاجتماع السياسي</t>
  </si>
  <si>
    <t>القانون الدستوري والنظم السياسية</t>
  </si>
  <si>
    <t>مبادئ الاقتصاد</t>
  </si>
  <si>
    <t>اللغة الأجنبية ( 2 )</t>
  </si>
  <si>
    <t>نظرية العلاقات الدولية</t>
  </si>
  <si>
    <t>حقوق الإنسان والقانون الدولي الإنساني</t>
  </si>
  <si>
    <t>تاريخ العرب الحديث والمعاصر</t>
  </si>
  <si>
    <t>التنمية البشرية</t>
  </si>
  <si>
    <t>الإستراتيجية والأمن القومي</t>
  </si>
  <si>
    <t>اللغة العربية ( الأدب السياسي )</t>
  </si>
  <si>
    <t>نظرية السياسة الخارجية</t>
  </si>
  <si>
    <t>الإعلام الدولي</t>
  </si>
  <si>
    <t>القانون الدبلوماسي ( باللغة الانكليزية )</t>
  </si>
  <si>
    <t>النظم السياسية المقارنة</t>
  </si>
  <si>
    <t>الاقتصاد الدولي ( 1 )</t>
  </si>
  <si>
    <t>العلاقات العربية ـ الآسيوية والإفريقية</t>
  </si>
  <si>
    <t>إدارة المؤسسات الدولية</t>
  </si>
  <si>
    <t>الدبلوماسية والبروتوكول</t>
  </si>
  <si>
    <t>السياسة الخارجية السورية</t>
  </si>
  <si>
    <t>النظم السياسية العربية</t>
  </si>
  <si>
    <t>الاقتصاد الدولي ( 2 )</t>
  </si>
  <si>
    <t>الجغرافيا السياسية</t>
  </si>
  <si>
    <t>العلاقات العربية ـ الأوربية والأمريكية</t>
  </si>
  <si>
    <t>القانون الدولي الخاص (باللغة الأجنبية )</t>
  </si>
  <si>
    <t>السياسات الخارجية المقارنة</t>
  </si>
  <si>
    <t>قضايا عالمية معاصرة</t>
  </si>
  <si>
    <t>إدارة الأزمات وفن التفاوض</t>
  </si>
  <si>
    <t>اللغة العربية ( البلاغة والخطابة )</t>
  </si>
  <si>
    <t>القانون الدولي العام</t>
  </si>
  <si>
    <t>الفكر السياسي الحديث والمعاصر</t>
  </si>
  <si>
    <t>علم النفس الاجتماعي</t>
  </si>
  <si>
    <t>تاريخ العلاقات الدولية ( 2 )</t>
  </si>
  <si>
    <t>مناهج البحث</t>
  </si>
  <si>
    <t>اللغة الأجنبية ( 4 )</t>
  </si>
  <si>
    <t>تاريخ العلاقات الدولية (1 )</t>
  </si>
  <si>
    <t>التنظيم الدولي</t>
  </si>
  <si>
    <t>الأخلاق</t>
  </si>
  <si>
    <t>الإحصاء</t>
  </si>
  <si>
    <t>الرأي العام ونظريات الاتصال</t>
  </si>
  <si>
    <t>اللغة الأجنبية ( 3 )</t>
  </si>
  <si>
    <t>غياث عليشة</t>
  </si>
  <si>
    <t xml:space="preserve">هدى كيوان </t>
  </si>
  <si>
    <t>رنا سلامي</t>
  </si>
  <si>
    <t>شذا دياب</t>
  </si>
  <si>
    <t>تغريد مفلح</t>
  </si>
  <si>
    <t xml:space="preserve">طريف المهايني </t>
  </si>
  <si>
    <t>منتصر</t>
  </si>
  <si>
    <t>زهره الفياض</t>
  </si>
  <si>
    <t>عبد الحميد السلمان</t>
  </si>
  <si>
    <t>حميدو</t>
  </si>
  <si>
    <t>زهر الدين  الجمعة</t>
  </si>
  <si>
    <t>عبد الجليل</t>
  </si>
  <si>
    <t>محمد عرفان</t>
  </si>
  <si>
    <t>هالا نعمه</t>
  </si>
  <si>
    <t>مقداد عثمان</t>
  </si>
  <si>
    <t>همام قمور</t>
  </si>
  <si>
    <t>سامي الزيات</t>
  </si>
  <si>
    <t>حماده</t>
  </si>
  <si>
    <t>رزان طيلوني</t>
  </si>
  <si>
    <t>سالي شباني</t>
  </si>
  <si>
    <t>جيما الحموي</t>
  </si>
  <si>
    <t>فائز الصالح</t>
  </si>
  <si>
    <t xml:space="preserve">أروى ابراهيم </t>
  </si>
  <si>
    <t xml:space="preserve">آمنه الوادي </t>
  </si>
  <si>
    <t xml:space="preserve">حيدر حسان </t>
  </si>
  <si>
    <t xml:space="preserve">آلاء السعدي </t>
  </si>
  <si>
    <t>فراس مرهج</t>
  </si>
  <si>
    <t>حسام المحمد</t>
  </si>
  <si>
    <t>وعد فياض</t>
  </si>
  <si>
    <t>آصالا شاغوري</t>
  </si>
  <si>
    <t>آية فجر</t>
  </si>
  <si>
    <t>محمد فهمي</t>
  </si>
  <si>
    <t>بلال الدوشه</t>
  </si>
  <si>
    <t>محمد سمير الغزالي</t>
  </si>
  <si>
    <t>مها شعبان</t>
  </si>
  <si>
    <t>اسراء ديب</t>
  </si>
  <si>
    <t>فريال ابو اسماعيل</t>
  </si>
  <si>
    <t>وئام حمدان</t>
  </si>
  <si>
    <t>ناريمان جعفر</t>
  </si>
  <si>
    <t>بتول عيوش</t>
  </si>
  <si>
    <t xml:space="preserve">ربا عيده </t>
  </si>
  <si>
    <t>مواهب ادنوف</t>
  </si>
  <si>
    <t>هلال عسكر</t>
  </si>
  <si>
    <t>جورجينا سمعان</t>
  </si>
  <si>
    <t>كارلين احمد</t>
  </si>
  <si>
    <t>مضر رزق</t>
  </si>
  <si>
    <t>كسار</t>
  </si>
  <si>
    <t>نوال العناد</t>
  </si>
  <si>
    <t>المعتصم بالله  نصار</t>
  </si>
  <si>
    <t>ثراء بزماوي</t>
  </si>
  <si>
    <t>مواهب كحله</t>
  </si>
  <si>
    <t xml:space="preserve">وصال ابراهيم </t>
  </si>
  <si>
    <t xml:space="preserve">كاسر </t>
  </si>
  <si>
    <t>احمد شيخ</t>
  </si>
  <si>
    <t>اسكندر الياسين</t>
  </si>
  <si>
    <t>هزاع</t>
  </si>
  <si>
    <t>باسل الشوفي</t>
  </si>
  <si>
    <t>رائد الخليف</t>
  </si>
  <si>
    <t>زياد سكماني</t>
  </si>
  <si>
    <t>سابور العيطه</t>
  </si>
  <si>
    <t>علي سليمان</t>
  </si>
  <si>
    <t>فرسان الاسماعيل</t>
  </si>
  <si>
    <t>محمد منار حميجو</t>
  </si>
  <si>
    <t>محمود الراضي</t>
  </si>
  <si>
    <t>منجد</t>
  </si>
  <si>
    <t>عاصم الطويل</t>
  </si>
  <si>
    <t>احمد السلوم</t>
  </si>
  <si>
    <t xml:space="preserve">عبد المالك </t>
  </si>
  <si>
    <t>علي العز الدين</t>
  </si>
  <si>
    <t>محمد المفلح</t>
  </si>
  <si>
    <t>محمد ملحم</t>
  </si>
  <si>
    <t>موفق عثمان</t>
  </si>
  <si>
    <t>علي حايك</t>
  </si>
  <si>
    <t>سامي ابراهيم</t>
  </si>
  <si>
    <t>علي ملحم</t>
  </si>
  <si>
    <t>زكور العلي</t>
  </si>
  <si>
    <t>راغب يوسف</t>
  </si>
  <si>
    <t>نورس يوسف</t>
  </si>
  <si>
    <t xml:space="preserve">محمود أحمد </t>
  </si>
  <si>
    <t xml:space="preserve">مهند الساير </t>
  </si>
  <si>
    <t xml:space="preserve">عبد المنعم </t>
  </si>
  <si>
    <t>ايفلين ضو</t>
  </si>
  <si>
    <t>هيثم الطحان الزعيم</t>
  </si>
  <si>
    <t>جدعه الخطيب ابو فخر</t>
  </si>
  <si>
    <t>سلامه</t>
  </si>
  <si>
    <t>رغد الدخل الله</t>
  </si>
  <si>
    <t>علا الحاج خليفه</t>
  </si>
  <si>
    <t>هند جربوع</t>
  </si>
  <si>
    <t xml:space="preserve">ألاء دياب </t>
  </si>
  <si>
    <t xml:space="preserve">تماره عثمان </t>
  </si>
  <si>
    <t>تميم المسالمه</t>
  </si>
  <si>
    <t>زينب يونس</t>
  </si>
  <si>
    <t>الاء شريدي</t>
  </si>
  <si>
    <t>مضر العجي</t>
  </si>
  <si>
    <t>أبرار صالح</t>
  </si>
  <si>
    <t>فيروز العلي</t>
  </si>
  <si>
    <t xml:space="preserve">آلاء الاحمد </t>
  </si>
  <si>
    <t xml:space="preserve">سهيله الحميد </t>
  </si>
  <si>
    <t xml:space="preserve">سمر سليطين </t>
  </si>
  <si>
    <t xml:space="preserve">صافي </t>
  </si>
  <si>
    <t>عبد الكريم الاطرش</t>
  </si>
  <si>
    <t xml:space="preserve">عبير الشاعر </t>
  </si>
  <si>
    <t xml:space="preserve">كمال جراد </t>
  </si>
  <si>
    <t xml:space="preserve">محمد بكر مقبل </t>
  </si>
  <si>
    <t xml:space="preserve">احمد سعيد </t>
  </si>
  <si>
    <t xml:space="preserve">محمد ماهر الحارس </t>
  </si>
  <si>
    <t xml:space="preserve">محمد نضال </t>
  </si>
  <si>
    <t xml:space="preserve">نورا يونس </t>
  </si>
  <si>
    <t xml:space="preserve">حمد </t>
  </si>
  <si>
    <t>باسمه العلي السرحان</t>
  </si>
  <si>
    <t>روز ميا</t>
  </si>
  <si>
    <t>سماح حسن</t>
  </si>
  <si>
    <t>صفاء يوسف</t>
  </si>
  <si>
    <t>نسرين السلامه</t>
  </si>
  <si>
    <t>محمد اسماعيل</t>
  </si>
  <si>
    <t>معن المصري الشهير بالحرستاني</t>
  </si>
  <si>
    <t>رايه ملص</t>
  </si>
  <si>
    <t>مكسيم منصور</t>
  </si>
  <si>
    <t xml:space="preserve">احمد الطحاوي </t>
  </si>
  <si>
    <t xml:space="preserve">احمد محمود </t>
  </si>
  <si>
    <t>محمد عاصم</t>
  </si>
  <si>
    <t xml:space="preserve">فارس </t>
  </si>
  <si>
    <t xml:space="preserve">سليم </t>
  </si>
  <si>
    <t>سناء  ابو حمره</t>
  </si>
  <si>
    <t>عبير الخلف</t>
  </si>
  <si>
    <t>بدر  الكيكي الكردي</t>
  </si>
  <si>
    <t>رشا فليون</t>
  </si>
  <si>
    <t>ياسر العطيش</t>
  </si>
  <si>
    <t>حسام ابراهيم</t>
  </si>
  <si>
    <t xml:space="preserve">دياب </t>
  </si>
  <si>
    <t>جعفر</t>
  </si>
  <si>
    <t>عمران</t>
  </si>
  <si>
    <t>عطا</t>
  </si>
  <si>
    <t xml:space="preserve">علي محمد </t>
  </si>
  <si>
    <t>سعود</t>
  </si>
  <si>
    <t xml:space="preserve">سومر صقر </t>
  </si>
  <si>
    <t>محمد سفياني</t>
  </si>
  <si>
    <t xml:space="preserve">عبد الكريم </t>
  </si>
  <si>
    <t>بشرى يوسف</t>
  </si>
  <si>
    <t>محمد محي الدين</t>
  </si>
  <si>
    <t>رامي مسلوب</t>
  </si>
  <si>
    <t>رجاء الخجه</t>
  </si>
  <si>
    <t>رحمه العبد الشاوى</t>
  </si>
  <si>
    <t>سفانا ابو شديد</t>
  </si>
  <si>
    <t>سليمان حسون</t>
  </si>
  <si>
    <t>سهى بكر</t>
  </si>
  <si>
    <t>علي السعدي</t>
  </si>
  <si>
    <t>فاضل بري</t>
  </si>
  <si>
    <t>لبنى جنح</t>
  </si>
  <si>
    <t>لبنى ياسمينة</t>
  </si>
  <si>
    <t>مالا الجركس</t>
  </si>
  <si>
    <t>مريم صافيه</t>
  </si>
  <si>
    <t>مريم محمد</t>
  </si>
  <si>
    <t>مها خولاني</t>
  </si>
  <si>
    <t>مؤمنة علي</t>
  </si>
  <si>
    <t>ميساء دعبول</t>
  </si>
  <si>
    <t>ناديا صواف</t>
  </si>
  <si>
    <t>نبيله البقاعي</t>
  </si>
  <si>
    <t>نور شنانه</t>
  </si>
  <si>
    <t>وديع فرح</t>
  </si>
  <si>
    <t>براءه غانم</t>
  </si>
  <si>
    <t>رانيا سليمان</t>
  </si>
  <si>
    <t>مؤمنه عنبره</t>
  </si>
  <si>
    <t>هناء السمان</t>
  </si>
  <si>
    <t>حرمون عبد الحي</t>
  </si>
  <si>
    <t>سهيب العسكر</t>
  </si>
  <si>
    <t>مهند الخليف</t>
  </si>
  <si>
    <t>هيماء علي</t>
  </si>
  <si>
    <t>اسمهان جعفو</t>
  </si>
  <si>
    <t>سكينه عامر</t>
  </si>
  <si>
    <t>سناء  عبد الرحمن</t>
  </si>
  <si>
    <t xml:space="preserve">ابراهيم موسى العلي </t>
  </si>
  <si>
    <t xml:space="preserve">احلام البشاش </t>
  </si>
  <si>
    <t xml:space="preserve">احمد الحمودالدهام </t>
  </si>
  <si>
    <t xml:space="preserve">انتصار خليل </t>
  </si>
  <si>
    <t xml:space="preserve">ايات قلعجي </t>
  </si>
  <si>
    <t xml:space="preserve">أحمد المقداد </t>
  </si>
  <si>
    <t>بشار قريش</t>
  </si>
  <si>
    <t>بيان البحش</t>
  </si>
  <si>
    <t xml:space="preserve">محمد نديم </t>
  </si>
  <si>
    <t>تامر الدالاتي</t>
  </si>
  <si>
    <t xml:space="preserve">حسنه قيروط </t>
  </si>
  <si>
    <t xml:space="preserve">عبد المجيد </t>
  </si>
  <si>
    <t xml:space="preserve">خديجه اسعد </t>
  </si>
  <si>
    <t xml:space="preserve">داليا الزين </t>
  </si>
  <si>
    <t>دعاء القاضي</t>
  </si>
  <si>
    <t xml:space="preserve">دلال نصر </t>
  </si>
  <si>
    <t xml:space="preserve">رابعه ابراهيم </t>
  </si>
  <si>
    <t xml:space="preserve">راجحه العبد </t>
  </si>
  <si>
    <t>راما النقطه</t>
  </si>
  <si>
    <t xml:space="preserve">راميا غدير </t>
  </si>
  <si>
    <t xml:space="preserve">رشا مالك </t>
  </si>
  <si>
    <t xml:space="preserve">مجدي </t>
  </si>
  <si>
    <t xml:space="preserve">رفعت ابو هاشم </t>
  </si>
  <si>
    <t xml:space="preserve">رنا نصر </t>
  </si>
  <si>
    <t xml:space="preserve">سند </t>
  </si>
  <si>
    <t>رولا صدقه</t>
  </si>
  <si>
    <t>ريتا ماريه</t>
  </si>
  <si>
    <t xml:space="preserve">ريم العبود </t>
  </si>
  <si>
    <t xml:space="preserve">ريم فليطي </t>
  </si>
  <si>
    <t>ريماز الطاغوس</t>
  </si>
  <si>
    <t xml:space="preserve">زينب الحروب </t>
  </si>
  <si>
    <t>سحر ابو علوان</t>
  </si>
  <si>
    <t>راميا سعيد</t>
  </si>
  <si>
    <t>زينب الاحمد</t>
  </si>
  <si>
    <t>اثار حسين</t>
  </si>
  <si>
    <t>عامر الصوصو</t>
  </si>
  <si>
    <t>فاتن رعد</t>
  </si>
  <si>
    <t>مجد أبو حسون</t>
  </si>
  <si>
    <t>حنان زيتون</t>
  </si>
  <si>
    <t>بديع الزيلع</t>
  </si>
  <si>
    <t>ربا مكارم</t>
  </si>
  <si>
    <t>محمد برهان  الزرلي</t>
  </si>
  <si>
    <t>مريم موسى</t>
  </si>
  <si>
    <t>الاء ابو ناهي</t>
  </si>
  <si>
    <t>دولامه عباس</t>
  </si>
  <si>
    <t>زهير حميدي</t>
  </si>
  <si>
    <t>فخزي</t>
  </si>
  <si>
    <t>سلاف السبع</t>
  </si>
  <si>
    <t>سوسن اللبابيدي</t>
  </si>
  <si>
    <t>علي  البرهو الديبو</t>
  </si>
  <si>
    <t>نسمه مهنا</t>
  </si>
  <si>
    <t>نوار مجدمه</t>
  </si>
  <si>
    <t>فاتك</t>
  </si>
  <si>
    <t>اكتمال حسيني</t>
  </si>
  <si>
    <t>الاء عبيد</t>
  </si>
  <si>
    <t>ايناس المصري</t>
  </si>
  <si>
    <t>ألاء زنبوعه</t>
  </si>
  <si>
    <t>براءة غريري</t>
  </si>
  <si>
    <t>حيدر دعكور</t>
  </si>
  <si>
    <t>دعاء تقي</t>
  </si>
  <si>
    <t>ريم وانلي</t>
  </si>
  <si>
    <t>طريف القاسمي</t>
  </si>
  <si>
    <t>عبير الرفاعي</t>
  </si>
  <si>
    <t>علاء الغزاوي</t>
  </si>
  <si>
    <t>عمار ديب</t>
  </si>
  <si>
    <t>كاسر السعيد</t>
  </si>
  <si>
    <t>لورين احمد</t>
  </si>
  <si>
    <t>محمد معاذ  الفيومي</t>
  </si>
  <si>
    <t>مروه الباشا</t>
  </si>
  <si>
    <t>مهى عون</t>
  </si>
  <si>
    <t>ميرفت شنان</t>
  </si>
  <si>
    <t>نوران الناطور</t>
  </si>
  <si>
    <t>اباء عثمان</t>
  </si>
  <si>
    <t>ابتسام عربشه</t>
  </si>
  <si>
    <t>محمد عزت</t>
  </si>
  <si>
    <t>ايهم ديب</t>
  </si>
  <si>
    <t>أحمد شرباجي</t>
  </si>
  <si>
    <t>بشرى بوظو</t>
  </si>
  <si>
    <t>ديانا سليمان</t>
  </si>
  <si>
    <t>راما خليل</t>
  </si>
  <si>
    <t>رؤى  محمد العبد الله</t>
  </si>
  <si>
    <t>ساره يعقوب</t>
  </si>
  <si>
    <t>سالي  الشيخ علي</t>
  </si>
  <si>
    <t>سراء ميا</t>
  </si>
  <si>
    <t>صبحي  شيخ شعبان</t>
  </si>
  <si>
    <t>غنى الدقاق</t>
  </si>
  <si>
    <t>فيصل الحجي</t>
  </si>
  <si>
    <t>كلودين عبدو</t>
  </si>
  <si>
    <t>محمد ماهر  راضي</t>
  </si>
  <si>
    <t>محمود داده</t>
  </si>
  <si>
    <t>مريم  كمال الدين</t>
  </si>
  <si>
    <t>ميساء خير</t>
  </si>
  <si>
    <t>نور خليل</t>
  </si>
  <si>
    <t>هبه ليلا</t>
  </si>
  <si>
    <t>احمد حلاوة</t>
  </si>
  <si>
    <t>الاء عباس</t>
  </si>
  <si>
    <t>اماني الشولي</t>
  </si>
  <si>
    <t>انتصار البدوي</t>
  </si>
  <si>
    <t>أيمن الخرج</t>
  </si>
  <si>
    <t>آلاء  الشامي عثمان</t>
  </si>
  <si>
    <t>آلاء الشبعاني</t>
  </si>
  <si>
    <t>باسل البشلاوي</t>
  </si>
  <si>
    <t>بثينه جابر</t>
  </si>
  <si>
    <t>بشرى الرطب</t>
  </si>
  <si>
    <t>حسين سرجاوي</t>
  </si>
  <si>
    <t>حليمه محمد</t>
  </si>
  <si>
    <t>دعاء سقر</t>
  </si>
  <si>
    <t>راغده رشيد</t>
  </si>
  <si>
    <t>جادو</t>
  </si>
  <si>
    <t>راما دحلا</t>
  </si>
  <si>
    <t>رنا سعد</t>
  </si>
  <si>
    <t>رهف  أبو زيد</t>
  </si>
  <si>
    <t>رهف البدر</t>
  </si>
  <si>
    <t>ريما فوراني</t>
  </si>
  <si>
    <t>ساره بحبوح</t>
  </si>
  <si>
    <t>سها فضلون</t>
  </si>
  <si>
    <t>شهرزاد الشغري</t>
  </si>
  <si>
    <t>طلال البرجس</t>
  </si>
  <si>
    <t>عبير الحسين</t>
  </si>
  <si>
    <t>عمر الدباس</t>
  </si>
  <si>
    <t>عهد مرشد</t>
  </si>
  <si>
    <t>غاليه طرابلسي</t>
  </si>
  <si>
    <t>فراس رديني</t>
  </si>
  <si>
    <t>كنانا زعرور</t>
  </si>
  <si>
    <t>ليلاف جمعه</t>
  </si>
  <si>
    <t>عبد الباقي</t>
  </si>
  <si>
    <t>محمد فهد  قره حديد</t>
  </si>
  <si>
    <t>محمود بلورفان</t>
  </si>
  <si>
    <t>مريانه عيسى</t>
  </si>
  <si>
    <t>مريم المصري</t>
  </si>
  <si>
    <t>نسرين حسن</t>
  </si>
  <si>
    <t>نور السلمان</t>
  </si>
  <si>
    <t>هنادي زيتوني</t>
  </si>
  <si>
    <t>هيا الجرمقاني</t>
  </si>
  <si>
    <t>يامن دياب</t>
  </si>
  <si>
    <t>يامن شاكر</t>
  </si>
  <si>
    <t>رنيم حجلي</t>
  </si>
  <si>
    <t>حمزه قدور</t>
  </si>
  <si>
    <t>راما حمشو</t>
  </si>
  <si>
    <t>أحمد برو</t>
  </si>
  <si>
    <t>رزان الناطور</t>
  </si>
  <si>
    <t>طارق حمادي</t>
  </si>
  <si>
    <t>نورا وزان</t>
  </si>
  <si>
    <t>اسراء برهوم</t>
  </si>
  <si>
    <t xml:space="preserve">الاء رجاالمحمد الدندل </t>
  </si>
  <si>
    <t>ثناء الأطرش</t>
  </si>
  <si>
    <t>حلا دملخي</t>
  </si>
  <si>
    <t xml:space="preserve">حميدة محمد </t>
  </si>
  <si>
    <t xml:space="preserve">دعاء حماديه </t>
  </si>
  <si>
    <t xml:space="preserve">محمدبسام </t>
  </si>
  <si>
    <t xml:space="preserve">رائد حلاوه </t>
  </si>
  <si>
    <t>رحاب الدياب</t>
  </si>
  <si>
    <t xml:space="preserve">رشا السليمان </t>
  </si>
  <si>
    <t>رغداء الصبان</t>
  </si>
  <si>
    <t>رنا سوادي</t>
  </si>
  <si>
    <t>رهف الجبين</t>
  </si>
  <si>
    <t xml:space="preserve">عامر اشمر </t>
  </si>
  <si>
    <t>عامر شحود</t>
  </si>
  <si>
    <t xml:space="preserve">عبير حمدان </t>
  </si>
  <si>
    <t>علا  شرف الدين</t>
  </si>
  <si>
    <t xml:space="preserve">عمر غفير </t>
  </si>
  <si>
    <t>غدير ابو حامد</t>
  </si>
  <si>
    <t>غزل مخللاتي</t>
  </si>
  <si>
    <t>محمدغسان</t>
  </si>
  <si>
    <t xml:space="preserve">فطوم قصاب </t>
  </si>
  <si>
    <t>مظفر</t>
  </si>
  <si>
    <t>قمر نجيب</t>
  </si>
  <si>
    <t>ليندا وانلي</t>
  </si>
  <si>
    <t xml:space="preserve">محي الدين الفرخ </t>
  </si>
  <si>
    <t>مرح ابراهيم</t>
  </si>
  <si>
    <t>مروه بزازي</t>
  </si>
  <si>
    <t>مروه شاوي</t>
  </si>
  <si>
    <t>عبدالجليل</t>
  </si>
  <si>
    <t xml:space="preserve">نبيه اللحام </t>
  </si>
  <si>
    <t>نسرين الدبيسي</t>
  </si>
  <si>
    <t>نور بدوي</t>
  </si>
  <si>
    <t>نور نزهه</t>
  </si>
  <si>
    <t>محمدصفوح</t>
  </si>
  <si>
    <t>نيفين رزاز</t>
  </si>
  <si>
    <t xml:space="preserve">وعد غانم </t>
  </si>
  <si>
    <t xml:space="preserve">نظام الدين </t>
  </si>
  <si>
    <t>سعاد موسى</t>
  </si>
  <si>
    <t xml:space="preserve">سميه حسين </t>
  </si>
  <si>
    <t xml:space="preserve">سوزان عبيد </t>
  </si>
  <si>
    <t xml:space="preserve">طه الزعبي </t>
  </si>
  <si>
    <t xml:space="preserve">عبد الستار حسين </t>
  </si>
  <si>
    <t xml:space="preserve">علاء غرز الدين </t>
  </si>
  <si>
    <t xml:space="preserve">وهيب </t>
  </si>
  <si>
    <t xml:space="preserve">علي سليمان </t>
  </si>
  <si>
    <t xml:space="preserve">علي قدور </t>
  </si>
  <si>
    <t xml:space="preserve">غدير اسكندر </t>
  </si>
  <si>
    <t>فايزة نصر</t>
  </si>
  <si>
    <t xml:space="preserve">لبنى خيرى أغا </t>
  </si>
  <si>
    <t xml:space="preserve">لين جمران </t>
  </si>
  <si>
    <t xml:space="preserve">مهند </t>
  </si>
  <si>
    <t xml:space="preserve">ماريا ابراهيم </t>
  </si>
  <si>
    <t xml:space="preserve">مارينا لطفي </t>
  </si>
  <si>
    <t xml:space="preserve">محمد الحجي </t>
  </si>
  <si>
    <t>محمد الحنش</t>
  </si>
  <si>
    <t xml:space="preserve">محمد القليح </t>
  </si>
  <si>
    <t>محمد صلاح الدين المحني</t>
  </si>
  <si>
    <t xml:space="preserve">محمد موسى </t>
  </si>
  <si>
    <t>محمد نور دراق السباعي</t>
  </si>
  <si>
    <t>مصطفى درويش</t>
  </si>
  <si>
    <t xml:space="preserve">محمدكامل </t>
  </si>
  <si>
    <t xml:space="preserve">منار مرشد رضوان </t>
  </si>
  <si>
    <t>مها بحصاص</t>
  </si>
  <si>
    <t xml:space="preserve">نارمين منصور </t>
  </si>
  <si>
    <t xml:space="preserve">نور الحفار </t>
  </si>
  <si>
    <t xml:space="preserve">فاروق </t>
  </si>
  <si>
    <t xml:space="preserve">هبه فرا </t>
  </si>
  <si>
    <t>وعد زين الدين</t>
  </si>
  <si>
    <t xml:space="preserve">ولاء علوش </t>
  </si>
  <si>
    <t xml:space="preserve">راجي </t>
  </si>
  <si>
    <t>احمد دردس</t>
  </si>
  <si>
    <t>اسماء الوادي</t>
  </si>
  <si>
    <t>اسماعيل ونوس</t>
  </si>
  <si>
    <t>اصاله زهر الدين</t>
  </si>
  <si>
    <t>ايمان ابو قويدر</t>
  </si>
  <si>
    <t>ايمان الشالات</t>
  </si>
  <si>
    <t>بثينه الشلبي</t>
  </si>
  <si>
    <t>بشار الحلقي</t>
  </si>
  <si>
    <t>بشرى بشير</t>
  </si>
  <si>
    <t>جعفر الحافي</t>
  </si>
  <si>
    <t>حلا كلزيه</t>
  </si>
  <si>
    <t>حنان مفلح</t>
  </si>
  <si>
    <t>خاشعه علي</t>
  </si>
  <si>
    <t>خالده عبد الرحمن</t>
  </si>
  <si>
    <t>خليل العلي</t>
  </si>
  <si>
    <t>خليل خليل</t>
  </si>
  <si>
    <t>رحمه القاسم</t>
  </si>
  <si>
    <t>ردينه علامه</t>
  </si>
  <si>
    <t>رزان الرفاعي</t>
  </si>
  <si>
    <t>رشا مصطفى</t>
  </si>
  <si>
    <t>وهب</t>
  </si>
  <si>
    <t>رنا اليونس</t>
  </si>
  <si>
    <t>رنى ديوب</t>
  </si>
  <si>
    <t>رؤى شيخو بيري</t>
  </si>
  <si>
    <t>رياض الاحمد</t>
  </si>
  <si>
    <t>خلوف</t>
  </si>
  <si>
    <t>ريم زخور</t>
  </si>
  <si>
    <t>ريم طراف</t>
  </si>
  <si>
    <t>زينب علي جبري</t>
  </si>
  <si>
    <t>ساره شموط</t>
  </si>
  <si>
    <t>سوسن صقر</t>
  </si>
  <si>
    <t>صفيه الحماده</t>
  </si>
  <si>
    <t>عادل العلي</t>
  </si>
  <si>
    <t>عبد القادر الحكيم</t>
  </si>
  <si>
    <t>عمار شراره</t>
  </si>
  <si>
    <t>فاطمه دحدوح</t>
  </si>
  <si>
    <t>فدوى سليمان</t>
  </si>
  <si>
    <t>فرح نتوف</t>
  </si>
  <si>
    <t>فضيه السلمان</t>
  </si>
  <si>
    <t>فينوس الحجلي</t>
  </si>
  <si>
    <t>كندا نصر</t>
  </si>
  <si>
    <t>نصار</t>
  </si>
  <si>
    <t>لميس العثمان</t>
  </si>
  <si>
    <t>مهواش</t>
  </si>
  <si>
    <t>مجد اليوسف</t>
  </si>
  <si>
    <t>محمد ديوب</t>
  </si>
  <si>
    <t>محمد عدنان المنير</t>
  </si>
  <si>
    <t>مروة القاضي</t>
  </si>
  <si>
    <t>احمدحلمي</t>
  </si>
  <si>
    <t>مروه الشفيع</t>
  </si>
  <si>
    <t>مريم غزال فتح الله</t>
  </si>
  <si>
    <t>فتح الله</t>
  </si>
  <si>
    <t>مريم منصور</t>
  </si>
  <si>
    <t>معاويه الحلبي</t>
  </si>
  <si>
    <t>منال بيضون</t>
  </si>
  <si>
    <t>ميسم العلي</t>
  </si>
  <si>
    <t>نجلاء خليل</t>
  </si>
  <si>
    <t>نرجس الحمود</t>
  </si>
  <si>
    <t>نسيبه الديري</t>
  </si>
  <si>
    <t>نور الرفاعي</t>
  </si>
  <si>
    <t>نيكول بلوظيه</t>
  </si>
  <si>
    <t>هزار الحلبي</t>
  </si>
  <si>
    <t>هلا ملحم</t>
  </si>
  <si>
    <t>وافي المفلح</t>
  </si>
  <si>
    <t>وجيه نحلاوي</t>
  </si>
  <si>
    <t>وسام تقلا</t>
  </si>
  <si>
    <t>يارا اليونس</t>
  </si>
  <si>
    <t>عند اختيار المقرر تضع بجانب اسم المقرر بالعمود الأزرق رقم /1/</t>
  </si>
  <si>
    <t>نجاح</t>
  </si>
  <si>
    <t>العربية السورية</t>
  </si>
  <si>
    <t>غاده</t>
  </si>
  <si>
    <t>سحر</t>
  </si>
  <si>
    <t>كفر بني</t>
  </si>
  <si>
    <t>سرغايا</t>
  </si>
  <si>
    <t>كريمه</t>
  </si>
  <si>
    <t>سكينه</t>
  </si>
  <si>
    <t>مريم</t>
  </si>
  <si>
    <t>غادة</t>
  </si>
  <si>
    <t>جرمانا</t>
  </si>
  <si>
    <t>خديجه</t>
  </si>
  <si>
    <t>ماجده</t>
  </si>
  <si>
    <t>زهرة</t>
  </si>
  <si>
    <t>منبج</t>
  </si>
  <si>
    <t>ازرع</t>
  </si>
  <si>
    <t>كسوه</t>
  </si>
  <si>
    <t>حماه</t>
  </si>
  <si>
    <t>ملك</t>
  </si>
  <si>
    <t>ليلى</t>
  </si>
  <si>
    <t>فاديا</t>
  </si>
  <si>
    <t>ابتسام</t>
  </si>
  <si>
    <t>القريا</t>
  </si>
  <si>
    <t>فاطمه</t>
  </si>
  <si>
    <t>الكويت</t>
  </si>
  <si>
    <t>الفلسطينية السورية</t>
  </si>
  <si>
    <t>هيام</t>
  </si>
  <si>
    <t>هدى</t>
  </si>
  <si>
    <t>وفاء</t>
  </si>
  <si>
    <t>زينه</t>
  </si>
  <si>
    <t>عائده</t>
  </si>
  <si>
    <t>يرموك</t>
  </si>
  <si>
    <t>الرياض</t>
  </si>
  <si>
    <t>هامة</t>
  </si>
  <si>
    <t>بانياس</t>
  </si>
  <si>
    <t>حلوه</t>
  </si>
  <si>
    <t>شمسه</t>
  </si>
  <si>
    <t xml:space="preserve">السويداء </t>
  </si>
  <si>
    <t>حفير فوقا</t>
  </si>
  <si>
    <t>سناء</t>
  </si>
  <si>
    <t>سمر</t>
  </si>
  <si>
    <t>فدوى ديار بكرلي</t>
  </si>
  <si>
    <t>بوتسدام</t>
  </si>
  <si>
    <t>اسيما</t>
  </si>
  <si>
    <t>آمنه</t>
  </si>
  <si>
    <t>ناديا</t>
  </si>
  <si>
    <t>صحنايا</t>
  </si>
  <si>
    <t>ثناء</t>
  </si>
  <si>
    <t>كامله</t>
  </si>
  <si>
    <t>مريقب</t>
  </si>
  <si>
    <t>مخيم اليرموك</t>
  </si>
  <si>
    <t>هيفاء</t>
  </si>
  <si>
    <t>معضميه</t>
  </si>
  <si>
    <t>دوما</t>
  </si>
  <si>
    <t>دربل</t>
  </si>
  <si>
    <t>منى</t>
  </si>
  <si>
    <t>سلميه</t>
  </si>
  <si>
    <t>منال</t>
  </si>
  <si>
    <t>هاله</t>
  </si>
  <si>
    <t>حلا</t>
  </si>
  <si>
    <t>سعاد</t>
  </si>
  <si>
    <t>حدة</t>
  </si>
  <si>
    <t>فلك</t>
  </si>
  <si>
    <t>النبك</t>
  </si>
  <si>
    <t>اميره</t>
  </si>
  <si>
    <t>مشفى درعا</t>
  </si>
  <si>
    <t>ميساء</t>
  </si>
  <si>
    <t>لطفيه</t>
  </si>
  <si>
    <t>جيرود</t>
  </si>
  <si>
    <t>ايمان</t>
  </si>
  <si>
    <t>يبرود</t>
  </si>
  <si>
    <t>عليا</t>
  </si>
  <si>
    <t>نوى</t>
  </si>
  <si>
    <t>عبير</t>
  </si>
  <si>
    <t>مهى</t>
  </si>
  <si>
    <t xml:space="preserve">فاطمة </t>
  </si>
  <si>
    <t xml:space="preserve">دمشق </t>
  </si>
  <si>
    <t>غادا</t>
  </si>
  <si>
    <t>قصير</t>
  </si>
  <si>
    <t>فاطمة</t>
  </si>
  <si>
    <t>البارقيه</t>
  </si>
  <si>
    <t>امونه</t>
  </si>
  <si>
    <t>رانيا</t>
  </si>
  <si>
    <t>سبينه</t>
  </si>
  <si>
    <t>تاج الحلبي</t>
  </si>
  <si>
    <t>التل</t>
  </si>
  <si>
    <t>عفاف</t>
  </si>
  <si>
    <t>سمية</t>
  </si>
  <si>
    <t>القطيفة</t>
  </si>
  <si>
    <t>الفتايا</t>
  </si>
  <si>
    <t>انتصار</t>
  </si>
  <si>
    <t>جبله</t>
  </si>
  <si>
    <t>المعرة</t>
  </si>
  <si>
    <t>دلال</t>
  </si>
  <si>
    <t>هاجر</t>
  </si>
  <si>
    <t>باسمه</t>
  </si>
  <si>
    <t>هناء</t>
  </si>
  <si>
    <t>المران</t>
  </si>
  <si>
    <t>رشا</t>
  </si>
  <si>
    <t>الهام</t>
  </si>
  <si>
    <t>زينب</t>
  </si>
  <si>
    <t>اميرة</t>
  </si>
  <si>
    <t>الدمام</t>
  </si>
  <si>
    <t>عبيده</t>
  </si>
  <si>
    <t>حسنه</t>
  </si>
  <si>
    <t>بشيره</t>
  </si>
  <si>
    <t>هند</t>
  </si>
  <si>
    <t>جميلة</t>
  </si>
  <si>
    <t>سميره</t>
  </si>
  <si>
    <t>ندوه</t>
  </si>
  <si>
    <t>داريا</t>
  </si>
  <si>
    <t>بارعه النحاس</t>
  </si>
  <si>
    <t>مياده</t>
  </si>
  <si>
    <t>ادلب</t>
  </si>
  <si>
    <t>سميره الخلف</t>
  </si>
  <si>
    <t>خاتون</t>
  </si>
  <si>
    <t>بيررزات</t>
  </si>
  <si>
    <t>مرسيل</t>
  </si>
  <si>
    <t>هنادي</t>
  </si>
  <si>
    <t>حنان</t>
  </si>
  <si>
    <t xml:space="preserve">خديجة </t>
  </si>
  <si>
    <t>منتهى</t>
  </si>
  <si>
    <t>وادي العيون</t>
  </si>
  <si>
    <t>سميحة</t>
  </si>
  <si>
    <t>سميرة</t>
  </si>
  <si>
    <t>كوكب</t>
  </si>
  <si>
    <t>الانبار</t>
  </si>
  <si>
    <t>العراقية</t>
  </si>
  <si>
    <t>مشفى دوما</t>
  </si>
  <si>
    <t>زاكية</t>
  </si>
  <si>
    <t xml:space="preserve">اللاذقية </t>
  </si>
  <si>
    <t>صباح</t>
  </si>
  <si>
    <t>الحجر الاسود</t>
  </si>
  <si>
    <t>ازدهار</t>
  </si>
  <si>
    <t>جليلة</t>
  </si>
  <si>
    <t>جسر الشغور</t>
  </si>
  <si>
    <t>حرستا</t>
  </si>
  <si>
    <t>وداد</t>
  </si>
  <si>
    <t>استهام</t>
  </si>
  <si>
    <t>لاهثه</t>
  </si>
  <si>
    <t>هلا</t>
  </si>
  <si>
    <t xml:space="preserve">سمر </t>
  </si>
  <si>
    <t xml:space="preserve">صباح </t>
  </si>
  <si>
    <t>غصون</t>
  </si>
  <si>
    <t>فريزة</t>
  </si>
  <si>
    <t>قدسيا</t>
  </si>
  <si>
    <t>ميسون</t>
  </si>
  <si>
    <t xml:space="preserve">خديجة زيتون </t>
  </si>
  <si>
    <t>نيله</t>
  </si>
  <si>
    <t>مجد مروة</t>
  </si>
  <si>
    <t>شذا</t>
  </si>
  <si>
    <t>ابوظبي</t>
  </si>
  <si>
    <t>تغريد</t>
  </si>
  <si>
    <t xml:space="preserve">دير الزور </t>
  </si>
  <si>
    <t>ياسمين</t>
  </si>
  <si>
    <t>جميله</t>
  </si>
  <si>
    <t>ناهد</t>
  </si>
  <si>
    <t>جبلة</t>
  </si>
  <si>
    <t>لطيفة</t>
  </si>
  <si>
    <t>الحسينية</t>
  </si>
  <si>
    <t>اعتدال</t>
  </si>
  <si>
    <t>قطنا</t>
  </si>
  <si>
    <t>داعل</t>
  </si>
  <si>
    <t>اسيمه</t>
  </si>
  <si>
    <t>خديجة</t>
  </si>
  <si>
    <t>اريحا</t>
  </si>
  <si>
    <t>ديماس</t>
  </si>
  <si>
    <t>ريما</t>
  </si>
  <si>
    <t>مميز</t>
  </si>
  <si>
    <t>منين</t>
  </si>
  <si>
    <t>امال</t>
  </si>
  <si>
    <t>سوسن</t>
  </si>
  <si>
    <t>الجدوعيه</t>
  </si>
  <si>
    <t>روضه</t>
  </si>
  <si>
    <t>بشرى</t>
  </si>
  <si>
    <t>لباب</t>
  </si>
  <si>
    <t xml:space="preserve">الكفر </t>
  </si>
  <si>
    <t>نجاة</t>
  </si>
  <si>
    <t>رانية</t>
  </si>
  <si>
    <t>فوزيه</t>
  </si>
  <si>
    <t>نهاد</t>
  </si>
  <si>
    <t>شفيقه</t>
  </si>
  <si>
    <t>رحيبه</t>
  </si>
  <si>
    <t>مورك</t>
  </si>
  <si>
    <t>هنا</t>
  </si>
  <si>
    <t>نعامه</t>
  </si>
  <si>
    <t>الضمير</t>
  </si>
  <si>
    <t>رجاء</t>
  </si>
  <si>
    <t>مياماس</t>
  </si>
  <si>
    <t>فاطسه</t>
  </si>
  <si>
    <t>عبير قصاد</t>
  </si>
  <si>
    <t>فتاه</t>
  </si>
  <si>
    <t>خيريه</t>
  </si>
  <si>
    <t>رنكوس</t>
  </si>
  <si>
    <t>ذكاء</t>
  </si>
  <si>
    <t>زبداني</t>
  </si>
  <si>
    <t>حصنان</t>
  </si>
  <si>
    <t>انديره</t>
  </si>
  <si>
    <t>كويت</t>
  </si>
  <si>
    <t>فضه</t>
  </si>
  <si>
    <t>غباغب</t>
  </si>
  <si>
    <t>جب البيبا</t>
  </si>
  <si>
    <t>الجوره</t>
  </si>
  <si>
    <t>ميرفت</t>
  </si>
  <si>
    <t>اللبنانية</t>
  </si>
  <si>
    <t>القدموس</t>
  </si>
  <si>
    <t>رقيه الحموي</t>
  </si>
  <si>
    <t>حطين</t>
  </si>
  <si>
    <t>اميره موسى</t>
  </si>
  <si>
    <t>المليحة الشرقية</t>
  </si>
  <si>
    <t>خزنه</t>
  </si>
  <si>
    <t xml:space="preserve">نجاح </t>
  </si>
  <si>
    <t>مهدات</t>
  </si>
  <si>
    <t>سلوى</t>
  </si>
  <si>
    <t>صافيتا</t>
  </si>
  <si>
    <t>اسعاف</t>
  </si>
  <si>
    <t>قمر</t>
  </si>
  <si>
    <t>سليمه</t>
  </si>
  <si>
    <t>بديعه</t>
  </si>
  <si>
    <t>راغده عيد</t>
  </si>
  <si>
    <t>جديده عرطوز</t>
  </si>
  <si>
    <t xml:space="preserve">ميثة </t>
  </si>
  <si>
    <t>الكوم</t>
  </si>
  <si>
    <t>معربا</t>
  </si>
  <si>
    <t>هيام الخطيب</t>
  </si>
  <si>
    <t>ندى</t>
  </si>
  <si>
    <t>مره</t>
  </si>
  <si>
    <t>فنزويلا سانتا بريرا</t>
  </si>
  <si>
    <t>براءة</t>
  </si>
  <si>
    <t>مصاد</t>
  </si>
  <si>
    <t>الصوراني</t>
  </si>
  <si>
    <t>عطاف</t>
  </si>
  <si>
    <t>الحريسه</t>
  </si>
  <si>
    <t>جديدة الوادي</t>
  </si>
  <si>
    <t>شكريه</t>
  </si>
  <si>
    <t>نجوى</t>
  </si>
  <si>
    <t>روضة</t>
  </si>
  <si>
    <t>شمسة</t>
  </si>
  <si>
    <t>غزاله</t>
  </si>
  <si>
    <t>خان شيخون</t>
  </si>
  <si>
    <t>واسط</t>
  </si>
  <si>
    <t>القامشلي</t>
  </si>
  <si>
    <t>وهيبه</t>
  </si>
  <si>
    <t>انيسه</t>
  </si>
  <si>
    <t>المالكيه</t>
  </si>
  <si>
    <t>عوفه</t>
  </si>
  <si>
    <t>نهله</t>
  </si>
  <si>
    <t>نوره</t>
  </si>
  <si>
    <t>كرميا</t>
  </si>
  <si>
    <t>علا</t>
  </si>
  <si>
    <t>وفيقة</t>
  </si>
  <si>
    <t>الأردنية</t>
  </si>
  <si>
    <t>رمزية</t>
  </si>
  <si>
    <t>قرة دوكار</t>
  </si>
  <si>
    <t xml:space="preserve">كوثر </t>
  </si>
  <si>
    <t>منيره عبود</t>
  </si>
  <si>
    <t>نايفه</t>
  </si>
  <si>
    <t>العشارة</t>
  </si>
  <si>
    <t>نعيمه</t>
  </si>
  <si>
    <t>روميه خلف حمود</t>
  </si>
  <si>
    <t>فايزه</t>
  </si>
  <si>
    <t>محجه</t>
  </si>
  <si>
    <t>سمره</t>
  </si>
  <si>
    <t>اتحاد</t>
  </si>
  <si>
    <t>نوال</t>
  </si>
  <si>
    <t>زرده</t>
  </si>
  <si>
    <t>خلود</t>
  </si>
  <si>
    <t>بصرى الشام</t>
  </si>
  <si>
    <t>فريال الشلبي</t>
  </si>
  <si>
    <t>نبيله</t>
  </si>
  <si>
    <t>رقيه</t>
  </si>
  <si>
    <t>امل</t>
  </si>
  <si>
    <t>غندورة</t>
  </si>
  <si>
    <t xml:space="preserve">جبعدين </t>
  </si>
  <si>
    <t>نجله</t>
  </si>
  <si>
    <t>عدله الشيباني</t>
  </si>
  <si>
    <t>غلوه</t>
  </si>
  <si>
    <t xml:space="preserve">جبله </t>
  </si>
  <si>
    <t>الثورة</t>
  </si>
  <si>
    <t>حطلة</t>
  </si>
  <si>
    <t xml:space="preserve">سهام </t>
  </si>
  <si>
    <t xml:space="preserve">اميرة </t>
  </si>
  <si>
    <t>نظيره</t>
  </si>
  <si>
    <t>مخيم جرمانا</t>
  </si>
  <si>
    <t>امون</t>
  </si>
  <si>
    <t>هالة</t>
  </si>
  <si>
    <t xml:space="preserve">فهيده </t>
  </si>
  <si>
    <t xml:space="preserve">عليا </t>
  </si>
  <si>
    <t xml:space="preserve">درعا - نوى </t>
  </si>
  <si>
    <t>ربيحه</t>
  </si>
  <si>
    <t>وجيهه</t>
  </si>
  <si>
    <t>ابو حبة</t>
  </si>
  <si>
    <t>رئيفة</t>
  </si>
  <si>
    <t>بودي</t>
  </si>
  <si>
    <t xml:space="preserve">رحاب </t>
  </si>
  <si>
    <t>شرعية</t>
  </si>
  <si>
    <t>فرزت أنجو</t>
  </si>
  <si>
    <t>شمس الدين</t>
  </si>
  <si>
    <t>ساميه</t>
  </si>
  <si>
    <t>اليزابيت</t>
  </si>
  <si>
    <t>سمية الشرع</t>
  </si>
  <si>
    <t>نزهة</t>
  </si>
  <si>
    <t>مها</t>
  </si>
  <si>
    <t>حليمة</t>
  </si>
  <si>
    <t>خانم</t>
  </si>
  <si>
    <t xml:space="preserve">حسكة </t>
  </si>
  <si>
    <t>اديبه</t>
  </si>
  <si>
    <t>ميادة</t>
  </si>
  <si>
    <t xml:space="preserve">تبارك </t>
  </si>
  <si>
    <t xml:space="preserve">جيرود </t>
  </si>
  <si>
    <t>سميحه</t>
  </si>
  <si>
    <t>رضيه</t>
  </si>
  <si>
    <t>العربية الفلسطينية</t>
  </si>
  <si>
    <t xml:space="preserve">شمسه الجاسم </t>
  </si>
  <si>
    <t xml:space="preserve">لانا
</t>
  </si>
  <si>
    <t xml:space="preserve">رمزيه </t>
  </si>
  <si>
    <t>عين الشعرة</t>
  </si>
  <si>
    <t>رنده</t>
  </si>
  <si>
    <t xml:space="preserve">كفر حايا </t>
  </si>
  <si>
    <t>زكيه</t>
  </si>
  <si>
    <t>البيلونة</t>
  </si>
  <si>
    <t>هرمس</t>
  </si>
  <si>
    <t>القصيبيه</t>
  </si>
  <si>
    <t xml:space="preserve">فاطمه </t>
  </si>
  <si>
    <t>نورة</t>
  </si>
  <si>
    <t>غير سورية</t>
  </si>
  <si>
    <t>عطيه</t>
  </si>
  <si>
    <t xml:space="preserve">اليمنية </t>
  </si>
  <si>
    <t>هناده</t>
  </si>
  <si>
    <t>خوله</t>
  </si>
  <si>
    <t xml:space="preserve">سجى </t>
  </si>
  <si>
    <t>رتيبه</t>
  </si>
  <si>
    <t xml:space="preserve">عبير الشاطر </t>
  </si>
  <si>
    <t>عدلة</t>
  </si>
  <si>
    <t>شاديه</t>
  </si>
  <si>
    <t>عفاف عباس</t>
  </si>
  <si>
    <t>أمل</t>
  </si>
  <si>
    <t>ربيعه</t>
  </si>
  <si>
    <t>باريهان</t>
  </si>
  <si>
    <t>معارة الأخوان</t>
  </si>
  <si>
    <t>البصيرة</t>
  </si>
  <si>
    <t>فايزة</t>
  </si>
  <si>
    <t>لبنه</t>
  </si>
  <si>
    <t>حنان السلال</t>
  </si>
  <si>
    <t>جهينه</t>
  </si>
  <si>
    <t>انشراح</t>
  </si>
  <si>
    <t>ايفون</t>
  </si>
  <si>
    <t>تهاني</t>
  </si>
  <si>
    <t xml:space="preserve">سويدان شامية </t>
  </si>
  <si>
    <t>كفر بطنا</t>
  </si>
  <si>
    <t>عين دليمه</t>
  </si>
  <si>
    <t>رنا</t>
  </si>
  <si>
    <t>اسماء</t>
  </si>
  <si>
    <t>رويده</t>
  </si>
  <si>
    <t>رحاب</t>
  </si>
  <si>
    <t>فاتن</t>
  </si>
  <si>
    <t>دير العدس</t>
  </si>
  <si>
    <t>هيلا</t>
  </si>
  <si>
    <t>حميدة</t>
  </si>
  <si>
    <t>عيده</t>
  </si>
  <si>
    <t>التونسية</t>
  </si>
  <si>
    <t>رباب</t>
  </si>
  <si>
    <t>لميس</t>
  </si>
  <si>
    <t>فصل ثاني 2020-2021</t>
  </si>
  <si>
    <t>رقم الإيقاف</t>
  </si>
  <si>
    <t>تدوير الرسوم</t>
  </si>
  <si>
    <t>أدخل الرقم الإمتحاني</t>
  </si>
  <si>
    <t>غير سوري</t>
  </si>
  <si>
    <t>01</t>
  </si>
  <si>
    <t>رقم جواز السفر لغير السوريين</t>
  </si>
  <si>
    <t>رقم الهاتف</t>
  </si>
  <si>
    <t>02</t>
  </si>
  <si>
    <t>03</t>
  </si>
  <si>
    <t>04</t>
  </si>
  <si>
    <t>05</t>
  </si>
  <si>
    <t>06</t>
  </si>
  <si>
    <t>07</t>
  </si>
  <si>
    <t>08</t>
  </si>
  <si>
    <t>09</t>
  </si>
  <si>
    <t>10</t>
  </si>
  <si>
    <t>11</t>
  </si>
  <si>
    <t>12</t>
  </si>
  <si>
    <t>13</t>
  </si>
  <si>
    <t>14</t>
  </si>
  <si>
    <t>الثانوية</t>
  </si>
  <si>
    <t>الأولى حديث</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</si>
  <si>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</si>
  <si>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</si>
  <si>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</si>
  <si>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</si>
  <si>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</si>
  <si>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</si>
  <si>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</si>
  <si>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</si>
  <si>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</si>
  <si>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</si>
  <si>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</si>
  <si>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</si>
  <si>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</si>
  <si>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</si>
  <si>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</si>
  <si>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</si>
  <si>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</si>
  <si>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</si>
  <si>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</si>
  <si>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</si>
  <si>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</si>
  <si>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</si>
  <si>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</si>
  <si>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</si>
  <si>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</si>
  <si>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</si>
  <si>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</si>
  <si>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</si>
  <si>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</si>
  <si>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</si>
  <si>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</si>
  <si>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</si>
  <si>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</si>
  <si>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</si>
  <si>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</si>
  <si>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</si>
  <si>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</si>
  <si>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</si>
  <si>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</si>
  <si>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</si>
  <si>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</si>
  <si>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</si>
  <si>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</si>
  <si>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</si>
  <si>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</si>
  <si>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</si>
  <si>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</si>
  <si>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</si>
  <si>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</si>
  <si>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</si>
  <si>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</si>
  <si>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</si>
  <si>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</si>
  <si>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</si>
  <si>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</si>
  <si>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</si>
  <si>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</si>
  <si>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</si>
  <si>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</si>
  <si>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</si>
  <si>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</si>
  <si>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</si>
  <si>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</si>
  <si>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</si>
  <si>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</si>
  <si>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</si>
  <si>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</si>
  <si>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</si>
  <si>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</si>
  <si>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</si>
  <si>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الموبايل:</t>
  </si>
  <si>
    <t>الهاتف:</t>
  </si>
  <si>
    <t>الرسوم المدورة</t>
  </si>
  <si>
    <t>الرسوم</t>
  </si>
  <si>
    <t>البيانات باللغة الإنكليزية</t>
  </si>
  <si>
    <t>فصول الإنقطاع</t>
  </si>
  <si>
    <t>رسم فصل الانقطاع</t>
  </si>
  <si>
    <t>رسم تسجيل سنوي</t>
  </si>
  <si>
    <t>م</t>
  </si>
  <si>
    <t>محافظة الشهادة</t>
  </si>
  <si>
    <t>ايمن البلخي</t>
  </si>
  <si>
    <t>معن ديوب</t>
  </si>
  <si>
    <t>عبود</t>
  </si>
  <si>
    <t>هيام حباب</t>
  </si>
  <si>
    <t>لين مدينه</t>
  </si>
  <si>
    <t xml:space="preserve">راما محمد </t>
  </si>
  <si>
    <t xml:space="preserve">اياد ابو حمود </t>
  </si>
  <si>
    <t xml:space="preserve">مخلص </t>
  </si>
  <si>
    <t xml:space="preserve">أحمد بردان </t>
  </si>
  <si>
    <t xml:space="preserve">رؤوف </t>
  </si>
  <si>
    <t xml:space="preserve">عبير سلطان </t>
  </si>
  <si>
    <t xml:space="preserve">عذبه حوريه </t>
  </si>
  <si>
    <t xml:space="preserve">نادر </t>
  </si>
  <si>
    <t>كنانه الحارس</t>
  </si>
  <si>
    <t xml:space="preserve">رشيد </t>
  </si>
  <si>
    <t>منار النفوري</t>
  </si>
  <si>
    <t xml:space="preserve">نورا السمان </t>
  </si>
  <si>
    <t xml:space="preserve">محمد سامر </t>
  </si>
  <si>
    <t>احمد الحجي</t>
  </si>
  <si>
    <t>باسمه بركات</t>
  </si>
  <si>
    <t>حسين همام</t>
  </si>
  <si>
    <t>جودت</t>
  </si>
  <si>
    <t>رأفت الخليل</t>
  </si>
  <si>
    <t>رفاه يوسف</t>
  </si>
  <si>
    <t>روان هيا الخطيب</t>
  </si>
  <si>
    <t>روز تقلا</t>
  </si>
  <si>
    <t>شحيده</t>
  </si>
  <si>
    <t>روزانا الباسط</t>
  </si>
  <si>
    <t>روضه السعيدي</t>
  </si>
  <si>
    <t>ريم الحسن</t>
  </si>
  <si>
    <t>زينب ديب</t>
  </si>
  <si>
    <t>سناء الحمود</t>
  </si>
  <si>
    <t>سناء خطاب</t>
  </si>
  <si>
    <t>سوزان الخليف</t>
  </si>
  <si>
    <t>شايش</t>
  </si>
  <si>
    <t>طارق عبد الله</t>
  </si>
  <si>
    <t>عامر عبيد</t>
  </si>
  <si>
    <t>محمد صلاح</t>
  </si>
  <si>
    <t>علي صبوح</t>
  </si>
  <si>
    <t>رضى</t>
  </si>
  <si>
    <t>علي عباس</t>
  </si>
  <si>
    <t>عمار الناصر</t>
  </si>
  <si>
    <t>عمار درموش</t>
  </si>
  <si>
    <t>عدوان</t>
  </si>
  <si>
    <t>لينا الميسر</t>
  </si>
  <si>
    <t>خير</t>
  </si>
  <si>
    <t>محمد حسام فرحات الجزائري</t>
  </si>
  <si>
    <t>مريان طاووش</t>
  </si>
  <si>
    <t>بسلان</t>
  </si>
  <si>
    <t>ملهم اسماعيل</t>
  </si>
  <si>
    <t>مهران كرمو</t>
  </si>
  <si>
    <t>نبيله منينه</t>
  </si>
  <si>
    <t>هاجر الحاج جنيد</t>
  </si>
  <si>
    <t>هدى الحميد</t>
  </si>
  <si>
    <t>هديه قدور</t>
  </si>
  <si>
    <t>هناء الاحمد</t>
  </si>
  <si>
    <t>وفاء زاهر</t>
  </si>
  <si>
    <t>احمد نزار  تمر اغا</t>
  </si>
  <si>
    <t>نذير</t>
  </si>
  <si>
    <t>دانا غنام</t>
  </si>
  <si>
    <t>رامي يحيى</t>
  </si>
  <si>
    <t>صباح صهريج</t>
  </si>
  <si>
    <t>محمد القنطار</t>
  </si>
  <si>
    <t>محمود طارق  صباغ</t>
  </si>
  <si>
    <t xml:space="preserve">مرح ابويزبك </t>
  </si>
  <si>
    <t>A</t>
  </si>
  <si>
    <t>معضاد ابو عمار</t>
  </si>
  <si>
    <t>صابر</t>
  </si>
  <si>
    <t>آيات الحسوني</t>
  </si>
  <si>
    <t>تمام عابدين</t>
  </si>
  <si>
    <t>روان حسون</t>
  </si>
  <si>
    <t>ادوار</t>
  </si>
  <si>
    <t>محمد موسى</t>
  </si>
  <si>
    <t>يزن السهوي</t>
  </si>
  <si>
    <t>مراد فطوم</t>
  </si>
  <si>
    <t>صدر الدين</t>
  </si>
  <si>
    <t>عبد العزيز  الماشي</t>
  </si>
  <si>
    <t xml:space="preserve">وضاء عمران </t>
  </si>
  <si>
    <t>سوزان اليمني</t>
  </si>
  <si>
    <t>تغريد الشربجي</t>
  </si>
  <si>
    <t>ابراهيم اوهان</t>
  </si>
  <si>
    <t>جوزيف</t>
  </si>
  <si>
    <t>ابراهيم حرب</t>
  </si>
  <si>
    <t>احلام عليشه</t>
  </si>
  <si>
    <t>احمد المحمدالهلال</t>
  </si>
  <si>
    <t>عبدالمجيد</t>
  </si>
  <si>
    <t>اروى الغزالي</t>
  </si>
  <si>
    <t>اسامة بوفاضل</t>
  </si>
  <si>
    <t>اسماعيل منصور</t>
  </si>
  <si>
    <t>الاء نصرالله</t>
  </si>
  <si>
    <t>محمد رافت</t>
  </si>
  <si>
    <t>البراء علوني</t>
  </si>
  <si>
    <t>الحمزه عيسى</t>
  </si>
  <si>
    <t>الفاتح مهنا</t>
  </si>
  <si>
    <t>انس الجنيد</t>
  </si>
  <si>
    <t>اياد عبود</t>
  </si>
  <si>
    <t>ايفلين علي</t>
  </si>
  <si>
    <t>ايلين حمدان</t>
  </si>
  <si>
    <t>أحلام سلحب</t>
  </si>
  <si>
    <t>أحمد سميد</t>
  </si>
  <si>
    <t>آزر درويش</t>
  </si>
  <si>
    <t>آلاء الدهام</t>
  </si>
  <si>
    <t xml:space="preserve">آلاء العياش </t>
  </si>
  <si>
    <t>آلاء زاكياني</t>
  </si>
  <si>
    <t>آية النجار</t>
  </si>
  <si>
    <t>باسل ابوالهيجاء</t>
  </si>
  <si>
    <t>باسل ظاظا</t>
  </si>
  <si>
    <t>براءه نشواتي</t>
  </si>
  <si>
    <t>محمدلؤي</t>
  </si>
  <si>
    <t xml:space="preserve">بيان بزازه </t>
  </si>
  <si>
    <t>تغريد محمد</t>
  </si>
  <si>
    <t>جلنار عباس</t>
  </si>
  <si>
    <t>جورج كوركيس</t>
  </si>
  <si>
    <t>حسام اسماعيل</t>
  </si>
  <si>
    <t>حسام الحاج كسار</t>
  </si>
  <si>
    <t>سلوم</t>
  </si>
  <si>
    <t>حسام الخليل</t>
  </si>
  <si>
    <t>مطانس</t>
  </si>
  <si>
    <t>حسن خطاب</t>
  </si>
  <si>
    <t>حسناء الكيالي</t>
  </si>
  <si>
    <t>حمادة رحابي</t>
  </si>
  <si>
    <t>حمزه الشحادات</t>
  </si>
  <si>
    <t>حمود المشوط</t>
  </si>
  <si>
    <t>غياس</t>
  </si>
  <si>
    <t>حميد السينو</t>
  </si>
  <si>
    <t>حنين المصطفى</t>
  </si>
  <si>
    <t>خطار أبوضاهر</t>
  </si>
  <si>
    <t>دعاء زيتون</t>
  </si>
  <si>
    <t>ديما فرهود</t>
  </si>
  <si>
    <t>راما محمود</t>
  </si>
  <si>
    <t>رانيا جديد</t>
  </si>
  <si>
    <t>ربا الغصيني</t>
  </si>
  <si>
    <t>ربى عبد النور</t>
  </si>
  <si>
    <t>ربيع خزام</t>
  </si>
  <si>
    <t>رشا حيش</t>
  </si>
  <si>
    <t>رضوه السليمان</t>
  </si>
  <si>
    <t>رندى حسن</t>
  </si>
  <si>
    <t>رنيم شجره</t>
  </si>
  <si>
    <t>روان ابوالروس</t>
  </si>
  <si>
    <t>روشين نعسان</t>
  </si>
  <si>
    <t>ريدان  حاج علي</t>
  </si>
  <si>
    <t>ريم حيدر</t>
  </si>
  <si>
    <t>عبدالعزيز</t>
  </si>
  <si>
    <t>زين شاهين</t>
  </si>
  <si>
    <t>زينب حمود</t>
  </si>
  <si>
    <t>ساره ابراهيم</t>
  </si>
  <si>
    <t>سالي الرعواني</t>
  </si>
  <si>
    <t>سحر العقباني</t>
  </si>
  <si>
    <t>سلاف ابراهيم</t>
  </si>
  <si>
    <t>سلمى نادر</t>
  </si>
  <si>
    <t>سليم حلال</t>
  </si>
  <si>
    <t>سليمان التوت</t>
  </si>
  <si>
    <t>سمر الخطيب</t>
  </si>
  <si>
    <t>سمر خبيز</t>
  </si>
  <si>
    <t>سناء ابراهيم</t>
  </si>
  <si>
    <t>سندس ابواللبن</t>
  </si>
  <si>
    <t>سهى فالح</t>
  </si>
  <si>
    <t>عبد المولى</t>
  </si>
  <si>
    <t>سيرين العاقل</t>
  </si>
  <si>
    <t>شادي الحلبي</t>
  </si>
  <si>
    <t>شادي عيسى</t>
  </si>
  <si>
    <t>راجح</t>
  </si>
  <si>
    <t>شادي فارس</t>
  </si>
  <si>
    <t>شاديه الضاهر</t>
  </si>
  <si>
    <t>شام سكر</t>
  </si>
  <si>
    <t>شهاب الجبل</t>
  </si>
  <si>
    <t>شهد الشراره</t>
  </si>
  <si>
    <t>صبا صوان</t>
  </si>
  <si>
    <t>صفاء حسن</t>
  </si>
  <si>
    <t>صفيه خالد</t>
  </si>
  <si>
    <t>صهيب احمد</t>
  </si>
  <si>
    <t>طارق عباس</t>
  </si>
  <si>
    <t>طلال العلي</t>
  </si>
  <si>
    <t>عادل الخوري</t>
  </si>
  <si>
    <t>عامر حديدي</t>
  </si>
  <si>
    <t>عامر حمود</t>
  </si>
  <si>
    <t>عبد الله اسماعيل</t>
  </si>
  <si>
    <t>عبدالله المحيميد</t>
  </si>
  <si>
    <t>عبدالمحسن غصن</t>
  </si>
  <si>
    <t>عبير عقل</t>
  </si>
  <si>
    <t>عبير عويد</t>
  </si>
  <si>
    <t>عصام عامر</t>
  </si>
  <si>
    <t>غالب</t>
  </si>
  <si>
    <t xml:space="preserve">عفراء عثمان </t>
  </si>
  <si>
    <t>عقبه اسماعيل</t>
  </si>
  <si>
    <t>علا سلمان</t>
  </si>
  <si>
    <t>علا نقار</t>
  </si>
  <si>
    <t>علاء عيسى</t>
  </si>
  <si>
    <t>علي الاحمد</t>
  </si>
  <si>
    <t>علي الجمال</t>
  </si>
  <si>
    <t>علي ديوب</t>
  </si>
  <si>
    <t>علي علي</t>
  </si>
  <si>
    <t>علياء علي الابرص</t>
  </si>
  <si>
    <t>عمر السليمان</t>
  </si>
  <si>
    <t>عهد القبلان</t>
  </si>
  <si>
    <t>غدير عاقل</t>
  </si>
  <si>
    <t>فادي العقلة</t>
  </si>
  <si>
    <t>عبد المحسن</t>
  </si>
  <si>
    <t>فاديا الجوجو</t>
  </si>
  <si>
    <t>فاطمه السعد</t>
  </si>
  <si>
    <t xml:space="preserve">فراس بلال </t>
  </si>
  <si>
    <t>فرحان الحسون الخلف</t>
  </si>
  <si>
    <t>فردوس جنيد</t>
  </si>
  <si>
    <t>قصي سويدان</t>
  </si>
  <si>
    <t>كريم حسن</t>
  </si>
  <si>
    <t>كندا محمدعلي حسن</t>
  </si>
  <si>
    <t>وائل</t>
  </si>
  <si>
    <t xml:space="preserve">لام مجبور </t>
  </si>
  <si>
    <t>لانا شكير</t>
  </si>
  <si>
    <t xml:space="preserve">محمد حسام الدين </t>
  </si>
  <si>
    <t>لما اسعد</t>
  </si>
  <si>
    <t>على</t>
  </si>
  <si>
    <t>لؤي اليماني</t>
  </si>
  <si>
    <t>ليزا عرابي</t>
  </si>
  <si>
    <t xml:space="preserve">ليلى عبيد </t>
  </si>
  <si>
    <t>لين الكراد</t>
  </si>
  <si>
    <t>ليندا الدارس</t>
  </si>
  <si>
    <t>ماجد الاخرس</t>
  </si>
  <si>
    <t xml:space="preserve">ماجده محمد </t>
  </si>
  <si>
    <t>مجد احمد</t>
  </si>
  <si>
    <t>مجد مضاوي</t>
  </si>
  <si>
    <t>مجدولين الرفاعي</t>
  </si>
  <si>
    <t>محمد ادريس</t>
  </si>
  <si>
    <t>محمد الحمدان</t>
  </si>
  <si>
    <t>محمد بحاح</t>
  </si>
  <si>
    <t>محمد حسين</t>
  </si>
  <si>
    <t>محمد حميدو</t>
  </si>
  <si>
    <t>مرشد</t>
  </si>
  <si>
    <t>محمد عاشور</t>
  </si>
  <si>
    <t>عبداللطيف</t>
  </si>
  <si>
    <t>محمد علوش</t>
  </si>
  <si>
    <t>محمد مهند السبيعي</t>
  </si>
  <si>
    <t>محمد نور الشراره</t>
  </si>
  <si>
    <t>محمد هشام المعراوي</t>
  </si>
  <si>
    <t>محمد جهاد</t>
  </si>
  <si>
    <t>محمداسامة  الاحمد</t>
  </si>
  <si>
    <t>محمدخير  بزي</t>
  </si>
  <si>
    <t>محمدزهير زيدان</t>
  </si>
  <si>
    <t>محمدعلي الحسن</t>
  </si>
  <si>
    <t>محمدنزار بنيان</t>
  </si>
  <si>
    <t>محمديامن الكل</t>
  </si>
  <si>
    <t xml:space="preserve">محمود الويس </t>
  </si>
  <si>
    <t>محمود درويش</t>
  </si>
  <si>
    <t>محمود سعد</t>
  </si>
  <si>
    <t>مرح حيدر</t>
  </si>
  <si>
    <t>مروه الحسن سيف</t>
  </si>
  <si>
    <t>مروى أحمد</t>
  </si>
  <si>
    <t>مريم الدرج</t>
  </si>
  <si>
    <t>مصعب مبارك</t>
  </si>
  <si>
    <t>معين دالي</t>
  </si>
  <si>
    <t>منار اسماعيل</t>
  </si>
  <si>
    <t>موسى القاسم</t>
  </si>
  <si>
    <t>مؤيد شاهين</t>
  </si>
  <si>
    <t>مي بارودي</t>
  </si>
  <si>
    <t>حكم</t>
  </si>
  <si>
    <t>ميساء العلي</t>
  </si>
  <si>
    <t>ناصيف</t>
  </si>
  <si>
    <t>ميساء حبقه</t>
  </si>
  <si>
    <t>ميساء يونس</t>
  </si>
  <si>
    <t>ناصر العقيد</t>
  </si>
  <si>
    <t>نبيل يوسف</t>
  </si>
  <si>
    <t>نورالدين</t>
  </si>
  <si>
    <t>نجود ضاوي</t>
  </si>
  <si>
    <t>نسرين الرافع</t>
  </si>
  <si>
    <t>نسرين المصري</t>
  </si>
  <si>
    <t>أسامة</t>
  </si>
  <si>
    <t>نعمات النومان</t>
  </si>
  <si>
    <t>نوار اسماعيل</t>
  </si>
  <si>
    <t>نوال السعدي</t>
  </si>
  <si>
    <t>نور الحريري</t>
  </si>
  <si>
    <t>محمدخالد</t>
  </si>
  <si>
    <t>نور الدالاتي</t>
  </si>
  <si>
    <t>نور شمص</t>
  </si>
  <si>
    <t>نور عقيل</t>
  </si>
  <si>
    <t>نور ميلان قول</t>
  </si>
  <si>
    <t>نورشان العلي العبد</t>
  </si>
  <si>
    <t>نورما اسماعيل</t>
  </si>
  <si>
    <t>هادي جنود</t>
  </si>
  <si>
    <t>هاني فرجاني</t>
  </si>
  <si>
    <t>هبا عربي</t>
  </si>
  <si>
    <t>هبه خضره</t>
  </si>
  <si>
    <t>هبه ديب</t>
  </si>
  <si>
    <t>هدى السفطلي</t>
  </si>
  <si>
    <t>هديل الناصر</t>
  </si>
  <si>
    <t>هزار جوده</t>
  </si>
  <si>
    <t>محمدسعيد</t>
  </si>
  <si>
    <t>هنادي عتمه</t>
  </si>
  <si>
    <t>هنادي عزام</t>
  </si>
  <si>
    <t>هيفاء الحمصي</t>
  </si>
  <si>
    <t>وائل اسبر</t>
  </si>
  <si>
    <t>وسيم ابراهيم</t>
  </si>
  <si>
    <t>وسيم عاشور</t>
  </si>
  <si>
    <t>وصال بدور</t>
  </si>
  <si>
    <t>ولاء حمدان</t>
  </si>
  <si>
    <t>يارا علان</t>
  </si>
  <si>
    <t>يحيى السيدذاكر</t>
  </si>
  <si>
    <t>صهيب</t>
  </si>
  <si>
    <t>يسره كيوان</t>
  </si>
  <si>
    <t>يوشع جديد</t>
  </si>
  <si>
    <t>ايمن الطعمه</t>
  </si>
  <si>
    <t>سلاف الخطيب</t>
  </si>
  <si>
    <t>احمد عجاج</t>
  </si>
  <si>
    <t>تمام ابراهيم</t>
  </si>
  <si>
    <t>ميرفت الحمد</t>
  </si>
  <si>
    <t>احمد صبح</t>
  </si>
  <si>
    <t>رنا الابراهيم</t>
  </si>
  <si>
    <t>ادهم شقير</t>
  </si>
  <si>
    <t xml:space="preserve">هبا بدور </t>
  </si>
  <si>
    <t>روبينيا البدور</t>
  </si>
  <si>
    <t>فصل أول 2021-2022</t>
  </si>
  <si>
    <t>ضعف الرسوم</t>
  </si>
  <si>
    <t>ادبي</t>
  </si>
  <si>
    <t xml:space="preserve">رضيمه اللواء </t>
  </si>
  <si>
    <t>نبع الطيب</t>
  </si>
  <si>
    <t>رأس المعرة</t>
  </si>
  <si>
    <t>انثى</t>
  </si>
  <si>
    <t>رستن</t>
  </si>
  <si>
    <t>جعفينة الماشي</t>
  </si>
  <si>
    <t xml:space="preserve">رأس المعرة </t>
  </si>
  <si>
    <t>ليبيا</t>
  </si>
  <si>
    <t>معرة صيدنايا</t>
  </si>
  <si>
    <t>محرده</t>
  </si>
  <si>
    <t>طرابلس ليبيا</t>
  </si>
  <si>
    <t>ابو الظهور</t>
  </si>
  <si>
    <t>الحسكه</t>
  </si>
  <si>
    <t>قرفا</t>
  </si>
  <si>
    <t>بيت الشيخ يونس</t>
  </si>
  <si>
    <t>الشويهدات</t>
  </si>
  <si>
    <t>النبك- ريف دمشق</t>
  </si>
  <si>
    <t>حورات عمورين</t>
  </si>
  <si>
    <t>عمان</t>
  </si>
  <si>
    <t>شبرونيه</t>
  </si>
  <si>
    <t>damascus</t>
  </si>
  <si>
    <t>كريم</t>
  </si>
  <si>
    <t>الزاويه</t>
  </si>
  <si>
    <t>تدمر</t>
  </si>
  <si>
    <t>عين التينه</t>
  </si>
  <si>
    <t>خبب</t>
  </si>
  <si>
    <t>الخنساء</t>
  </si>
  <si>
    <t>المعموره</t>
  </si>
  <si>
    <t>غدير البستان</t>
  </si>
  <si>
    <t>شقا</t>
  </si>
  <si>
    <t>الحتان</t>
  </si>
  <si>
    <t>بيت حجيره</t>
  </si>
  <si>
    <t>الماب</t>
  </si>
  <si>
    <t>نبع البارد</t>
  </si>
  <si>
    <t xml:space="preserve">جلين </t>
  </si>
  <si>
    <t>صوريا</t>
  </si>
  <si>
    <t>ساره</t>
  </si>
  <si>
    <t>نعيمه جرجس</t>
  </si>
  <si>
    <t>ريم</t>
  </si>
  <si>
    <t>حسناء</t>
  </si>
  <si>
    <t>ابتهال</t>
  </si>
  <si>
    <t>منتها</t>
  </si>
  <si>
    <t>نافله</t>
  </si>
  <si>
    <t>ليمونه</t>
  </si>
  <si>
    <t>زهية</t>
  </si>
  <si>
    <t>سهير</t>
  </si>
  <si>
    <t>أنيسة</t>
  </si>
  <si>
    <t>عيشه</t>
  </si>
  <si>
    <t>تعيبه</t>
  </si>
  <si>
    <t>نهديه</t>
  </si>
  <si>
    <t>شمسيه</t>
  </si>
  <si>
    <t>نجود</t>
  </si>
  <si>
    <t>فيوليت</t>
  </si>
  <si>
    <t>زهرالهيل</t>
  </si>
  <si>
    <t>جهينا</t>
  </si>
  <si>
    <t>ألطاف</t>
  </si>
  <si>
    <t>بريه</t>
  </si>
  <si>
    <t>غنادا</t>
  </si>
  <si>
    <t>نجلا</t>
  </si>
  <si>
    <t>ريماز</t>
  </si>
  <si>
    <t>دارين</t>
  </si>
  <si>
    <t>نجيحه</t>
  </si>
  <si>
    <t>عوش</t>
  </si>
  <si>
    <t>لويزه</t>
  </si>
  <si>
    <t>هدى عثمان</t>
  </si>
  <si>
    <t>منيره</t>
  </si>
  <si>
    <t>فضيله</t>
  </si>
  <si>
    <t>سوريا</t>
  </si>
  <si>
    <t>الظاهرية</t>
  </si>
  <si>
    <t>حموره</t>
  </si>
  <si>
    <t>زملكا</t>
  </si>
  <si>
    <t>درعا -جاسم</t>
  </si>
  <si>
    <t>السويداء الكفر</t>
  </si>
  <si>
    <t>الخندق الشرقي</t>
  </si>
  <si>
    <t>هريرة</t>
  </si>
  <si>
    <t>الفصل الأول 2018-2019</t>
  </si>
  <si>
    <t>الفصل الثاني 2018-2019</t>
  </si>
  <si>
    <t>الفصل الأول 2019-2020</t>
  </si>
  <si>
    <t>ebrahem</t>
  </si>
  <si>
    <t>hanaa</t>
  </si>
  <si>
    <t>DAMASCUS</t>
  </si>
  <si>
    <t>latakia</t>
  </si>
  <si>
    <t>mahmoud</t>
  </si>
  <si>
    <t>hasna</t>
  </si>
  <si>
    <t>hasan</t>
  </si>
  <si>
    <t>HAMA</t>
  </si>
  <si>
    <t>Damascus</t>
  </si>
  <si>
    <t>mona</t>
  </si>
  <si>
    <t>damascous</t>
  </si>
  <si>
    <t>thanaa</t>
  </si>
  <si>
    <t>daraa</t>
  </si>
  <si>
    <t>bashera</t>
  </si>
  <si>
    <t>altal</t>
  </si>
  <si>
    <t>Homs</t>
  </si>
  <si>
    <t>damascus suburb</t>
  </si>
  <si>
    <t>mohamad</t>
  </si>
  <si>
    <t>aleppo</t>
  </si>
  <si>
    <t>SALAH</t>
  </si>
  <si>
    <t>SHAMSA</t>
  </si>
  <si>
    <t>DARAA</t>
  </si>
  <si>
    <t>RANA ALABRAHIM</t>
  </si>
  <si>
    <t>MOHMMAD</t>
  </si>
  <si>
    <t>ZINA</t>
  </si>
  <si>
    <t>ADNAN</t>
  </si>
  <si>
    <t>HIAM</t>
  </si>
  <si>
    <t>DAMAS SUBURB</t>
  </si>
  <si>
    <t>saeed</t>
  </si>
  <si>
    <t>SANAA</t>
  </si>
  <si>
    <t>mohammad</t>
  </si>
  <si>
    <t>damas</t>
  </si>
  <si>
    <t>KHALED</t>
  </si>
  <si>
    <t>issa</t>
  </si>
  <si>
    <t>NADA</t>
  </si>
  <si>
    <t>MOHAMAD</t>
  </si>
  <si>
    <t>ahmad</t>
  </si>
  <si>
    <t>souad</t>
  </si>
  <si>
    <t>hama</t>
  </si>
  <si>
    <t>KHADIJAH</t>
  </si>
  <si>
    <t>MAHMOUD</t>
  </si>
  <si>
    <t>ali</t>
  </si>
  <si>
    <t>ALHASAKA</t>
  </si>
  <si>
    <t>Ahmad</t>
  </si>
  <si>
    <t>ALIA</t>
  </si>
  <si>
    <t>ALI</t>
  </si>
  <si>
    <t>DOUMA</t>
  </si>
  <si>
    <t>zakia</t>
  </si>
  <si>
    <t>AHMAD</t>
  </si>
  <si>
    <t>DAMASCUS SUBURB</t>
  </si>
  <si>
    <t>HOMS</t>
  </si>
  <si>
    <t>alia</t>
  </si>
  <si>
    <t>YOUSEF</t>
  </si>
  <si>
    <t>SWAIDAA</t>
  </si>
  <si>
    <t>adnan</t>
  </si>
  <si>
    <t>fadia</t>
  </si>
  <si>
    <t>DAMAS</t>
  </si>
  <si>
    <t>alswedaa</t>
  </si>
  <si>
    <t>yousef</t>
  </si>
  <si>
    <t>homs</t>
  </si>
  <si>
    <t>saleh</t>
  </si>
  <si>
    <t>AMAL</t>
  </si>
  <si>
    <t>SWAIDA</t>
  </si>
  <si>
    <t>jamal</t>
  </si>
  <si>
    <t>adel</t>
  </si>
  <si>
    <t>zenab younes</t>
  </si>
  <si>
    <t>ghandoura</t>
  </si>
  <si>
    <t>almaran</t>
  </si>
  <si>
    <t>syria</t>
  </si>
  <si>
    <t>khedr</t>
  </si>
  <si>
    <t>NAWAL ALSADE</t>
  </si>
  <si>
    <t>ABDULALLAH</t>
  </si>
  <si>
    <t>ADIBA</t>
  </si>
  <si>
    <t>MUSTAFA</t>
  </si>
  <si>
    <t>FATIMA</t>
  </si>
  <si>
    <t>MOHAMMAD</t>
  </si>
  <si>
    <t>TARTUS</t>
  </si>
  <si>
    <t>fawzi</t>
  </si>
  <si>
    <t>WAEED ZEIN ELDEN</t>
  </si>
  <si>
    <t>SALEM</t>
  </si>
  <si>
    <t>OTAF</t>
  </si>
  <si>
    <t>ALSWIDAA</t>
  </si>
  <si>
    <t>LOUBNA YASMINAH</t>
  </si>
  <si>
    <t>FISAL</t>
  </si>
  <si>
    <t>FARZAT</t>
  </si>
  <si>
    <t>FATEMA</t>
  </si>
  <si>
    <t>OMAR</t>
  </si>
  <si>
    <t>NAEFA</t>
  </si>
  <si>
    <t>REF DAMASCUS</t>
  </si>
  <si>
    <t>TAGHREED MEFLEH</t>
  </si>
  <si>
    <t>HUSSEIN</t>
  </si>
  <si>
    <t>REHAB</t>
  </si>
  <si>
    <t>yosef</t>
  </si>
  <si>
    <t>jaramana</t>
  </si>
  <si>
    <t>DALIA ALZEIN</t>
  </si>
  <si>
    <t>FARES</t>
  </si>
  <si>
    <t>HOUDA</t>
  </si>
  <si>
    <t>alhasaka</t>
  </si>
  <si>
    <t>ROZANA ALBASET</t>
  </si>
  <si>
    <t>LYBIA</t>
  </si>
  <si>
    <t>RUBA MAKAREM</t>
  </si>
  <si>
    <t>RAMEZ</t>
  </si>
  <si>
    <t>NEHAD</t>
  </si>
  <si>
    <t>majeda</t>
  </si>
  <si>
    <t>idleb</t>
  </si>
  <si>
    <t>samia</t>
  </si>
  <si>
    <t>Mohammed</t>
  </si>
  <si>
    <t>karema</t>
  </si>
  <si>
    <t>fatema</t>
  </si>
  <si>
    <t>yaser</t>
  </si>
  <si>
    <t>maream</t>
  </si>
  <si>
    <t>ASALA ZAHR ALDEEN</t>
  </si>
  <si>
    <t>KASEM</t>
  </si>
  <si>
    <t>SAMR</t>
  </si>
  <si>
    <t>GRMANA</t>
  </si>
  <si>
    <t>mhmad</t>
  </si>
  <si>
    <t>mousa</t>
  </si>
  <si>
    <t>nahla</t>
  </si>
  <si>
    <t>fawaz</t>
  </si>
  <si>
    <t>samera</t>
  </si>
  <si>
    <t>HUSAM ISMAEL</t>
  </si>
  <si>
    <t>SHAMSEHA</t>
  </si>
  <si>
    <t>HAMAH</t>
  </si>
  <si>
    <t>sanaa</t>
  </si>
  <si>
    <t>SAMIR</t>
  </si>
  <si>
    <t>HANAA ALSMAN</t>
  </si>
  <si>
    <t>faeez</t>
  </si>
  <si>
    <t>AHMAD HALAWEH</t>
  </si>
  <si>
    <t>MOSTAFA</t>
  </si>
  <si>
    <t>HALEMEH</t>
  </si>
  <si>
    <t>YARMOOK</t>
  </si>
  <si>
    <t>SLIMAN ALTOT</t>
  </si>
  <si>
    <t>ABDALMJED</t>
  </si>
  <si>
    <t>SAMIA</t>
  </si>
  <si>
    <t>DOMA</t>
  </si>
  <si>
    <t>MUNA</t>
  </si>
  <si>
    <t>SYRIA</t>
  </si>
  <si>
    <t>DEER ALZOUR</t>
  </si>
  <si>
    <t>LATTAKIA</t>
  </si>
  <si>
    <t>sawsan</t>
  </si>
  <si>
    <t>NAWAL</t>
  </si>
  <si>
    <t>TARTOUS</t>
  </si>
  <si>
    <t>NASER ALAKID</t>
  </si>
  <si>
    <t>NASER</t>
  </si>
  <si>
    <t>AISHA</t>
  </si>
  <si>
    <t>GHADEERALBUSTAN</t>
  </si>
  <si>
    <t>THANAA</t>
  </si>
  <si>
    <t>ALEPPO</t>
  </si>
  <si>
    <t>ADEL ALKHOURI</t>
  </si>
  <si>
    <t>MAHER</t>
  </si>
  <si>
    <t>SAHAR</t>
  </si>
  <si>
    <t>amera</t>
  </si>
  <si>
    <t>GHASSAN</t>
  </si>
  <si>
    <t>ebtesam</t>
  </si>
  <si>
    <t>sharif</t>
  </si>
  <si>
    <t>kudsia</t>
  </si>
  <si>
    <t>FADIA ALJOUJOU</t>
  </si>
  <si>
    <t>HAMIDA</t>
  </si>
  <si>
    <t>REEF DAMASCUS</t>
  </si>
  <si>
    <t>ABEER</t>
  </si>
  <si>
    <t>HIBA ARABE</t>
  </si>
  <si>
    <t>YHEA</t>
  </si>
  <si>
    <t>NAHDEA</t>
  </si>
  <si>
    <t>Rawda</t>
  </si>
  <si>
    <t>AMIRA</t>
  </si>
  <si>
    <t>SOMIA</t>
  </si>
  <si>
    <t>GHALIEH TARABLSI</t>
  </si>
  <si>
    <t>hanan</t>
  </si>
  <si>
    <t>LATAKIA</t>
  </si>
  <si>
    <t>abd alrazak</t>
  </si>
  <si>
    <t>maryam</t>
  </si>
  <si>
    <t>HUDA</t>
  </si>
  <si>
    <t>suheb al asker</t>
  </si>
  <si>
    <t>mariam</t>
  </si>
  <si>
    <t>REEM</t>
  </si>
  <si>
    <t>NASREIN ALDBESE</t>
  </si>
  <si>
    <t>JADEE</t>
  </si>
  <si>
    <t>NAAMEH</t>
  </si>
  <si>
    <t>LEBIA</t>
  </si>
  <si>
    <t>Latakia</t>
  </si>
  <si>
    <t>JORJEENA SAMAAN</t>
  </si>
  <si>
    <t>ELIAS</t>
  </si>
  <si>
    <t>GHADA</t>
  </si>
  <si>
    <t>HUMES</t>
  </si>
  <si>
    <t>Hasan</t>
  </si>
  <si>
    <t>SAMIRA</t>
  </si>
  <si>
    <t>NABIL</t>
  </si>
  <si>
    <t>HAITHAM</t>
  </si>
  <si>
    <t>HIBA LAILA</t>
  </si>
  <si>
    <t>HUSEN</t>
  </si>
  <si>
    <t>ZAKEA</t>
  </si>
  <si>
    <t>afaf</t>
  </si>
  <si>
    <t>HALEMA MOHAMMAD</t>
  </si>
  <si>
    <t>SHAMSIAH</t>
  </si>
  <si>
    <t>ABD ALLAH ISMAIL</t>
  </si>
  <si>
    <t>wafaa</t>
  </si>
  <si>
    <t>NAJAT</t>
  </si>
  <si>
    <t>hala</t>
  </si>
  <si>
    <t>TALAL ALALI</t>
  </si>
  <si>
    <t>TAEEBAH</t>
  </si>
  <si>
    <t>ALQONAYTRA</t>
  </si>
  <si>
    <t>IDLB</t>
  </si>
  <si>
    <t>DARA</t>
  </si>
  <si>
    <t>LEEN ALKRAD</t>
  </si>
  <si>
    <t>JAMAL</t>
  </si>
  <si>
    <t>RIF DIMASHQ</t>
  </si>
  <si>
    <t>mohammed mousa</t>
  </si>
  <si>
    <t>adla</t>
  </si>
  <si>
    <t>MAAN DYOUB</t>
  </si>
  <si>
    <t>ABOUD</t>
  </si>
  <si>
    <t>MUNTAHA</t>
  </si>
  <si>
    <t>emad</t>
  </si>
  <si>
    <t>rif damascus</t>
  </si>
  <si>
    <t>RAWDA</t>
  </si>
  <si>
    <t>ALYA</t>
  </si>
  <si>
    <t>SHAZA DIAB</t>
  </si>
  <si>
    <t>HUSSAIN</t>
  </si>
  <si>
    <t>HANA</t>
  </si>
  <si>
    <t>AHMAD ALHALABY</t>
  </si>
  <si>
    <t>HAIDAR</t>
  </si>
  <si>
    <t>SOMAIA</t>
  </si>
  <si>
    <t>ALAA NASR ALLAH</t>
  </si>
  <si>
    <t>MOHAMED RAFAT</t>
  </si>
  <si>
    <t>ALLEPO</t>
  </si>
  <si>
    <t>BATOUL AYOUSH</t>
  </si>
  <si>
    <t>MOHAMMAD AYMAN</t>
  </si>
  <si>
    <t>SAWSAN</t>
  </si>
  <si>
    <t>Alaa Zanboaa</t>
  </si>
  <si>
    <t>Maha</t>
  </si>
  <si>
    <t>AYMAN ALKHOURJ</t>
  </si>
  <si>
    <t>JIHAD</t>
  </si>
  <si>
    <t>SAMEREA</t>
  </si>
  <si>
    <t>HARASTA</t>
  </si>
  <si>
    <t>RAMA HAMSHO</t>
  </si>
  <si>
    <t>HUSSAM ALDIN</t>
  </si>
  <si>
    <t>AFAF</t>
  </si>
  <si>
    <t>MOHAMMED</t>
  </si>
  <si>
    <t>ADEL</t>
  </si>
  <si>
    <t>damascos</t>
  </si>
  <si>
    <t>basem</t>
  </si>
  <si>
    <t>EMAN</t>
  </si>
  <si>
    <t>MAHA OUN</t>
  </si>
  <si>
    <t>RIZK</t>
  </si>
  <si>
    <t>NAZERA</t>
  </si>
  <si>
    <t>HASAN</t>
  </si>
  <si>
    <t>GEMMA ALHAMWI</t>
  </si>
  <si>
    <t>BASSAM</t>
  </si>
  <si>
    <t>SAMAR</t>
  </si>
  <si>
    <t>elham</t>
  </si>
  <si>
    <t>MAHMOUD DADEH</t>
  </si>
  <si>
    <t>HANAN</t>
  </si>
  <si>
    <t>samer</t>
  </si>
  <si>
    <t>RANIA</t>
  </si>
  <si>
    <t>ALNABK</t>
  </si>
  <si>
    <t>damas suburb</t>
  </si>
  <si>
    <t>muna</t>
  </si>
  <si>
    <t>NAHLA</t>
  </si>
  <si>
    <t>meada</t>
  </si>
  <si>
    <t>nedal</t>
  </si>
  <si>
    <t>NASNUSAIBA ALDIRI</t>
  </si>
  <si>
    <t>ABDALSALAM</t>
  </si>
  <si>
    <t>KHLOUD</t>
  </si>
  <si>
    <t>MUSHFA DARAA</t>
  </si>
  <si>
    <t>REEM ZAKHOR</t>
  </si>
  <si>
    <t>OLAA</t>
  </si>
  <si>
    <t>AL REYAD</t>
  </si>
  <si>
    <t>ABD ALRAHMAN</t>
  </si>
  <si>
    <t>BARAA GHANEM</t>
  </si>
  <si>
    <t>SUDEQ</t>
  </si>
  <si>
    <t>WAHEBA</t>
  </si>
  <si>
    <t>WASET</t>
  </si>
  <si>
    <t>RAGHDAA AL SAPPAN</t>
  </si>
  <si>
    <t>YASEEN</t>
  </si>
  <si>
    <t>SHIHAM</t>
  </si>
  <si>
    <t>DALAL</t>
  </si>
  <si>
    <t>maha bhsas</t>
  </si>
  <si>
    <t>nasib</t>
  </si>
  <si>
    <t>santa barira</t>
  </si>
  <si>
    <t>taleb</t>
  </si>
  <si>
    <t>ameen</t>
  </si>
  <si>
    <t>tartus</t>
  </si>
  <si>
    <t>aidah</t>
  </si>
  <si>
    <t>hussam ibrahem</t>
  </si>
  <si>
    <t>anesaa</t>
  </si>
  <si>
    <t>wahed</t>
  </si>
  <si>
    <t>katana</t>
  </si>
  <si>
    <t>salem</t>
  </si>
  <si>
    <t>EDWARD</t>
  </si>
  <si>
    <t>LOESA</t>
  </si>
  <si>
    <t>HASAKA</t>
  </si>
  <si>
    <t>hilal easkar</t>
  </si>
  <si>
    <t>abrahim</t>
  </si>
  <si>
    <t>sakina</t>
  </si>
  <si>
    <t>19/6/1984</t>
  </si>
  <si>
    <t>MARIAM</t>
  </si>
  <si>
    <t>22/4/1985</t>
  </si>
  <si>
    <t>YOUSSEF</t>
  </si>
  <si>
    <t>KUWAIT</t>
  </si>
  <si>
    <t>OLA NAKKAR</t>
  </si>
  <si>
    <t>SEIF ALDEN</t>
  </si>
  <si>
    <t>SEHAM</t>
  </si>
  <si>
    <t>ALKTIFAH</t>
  </si>
  <si>
    <t>haider daeakur</t>
  </si>
  <si>
    <t>faris</t>
  </si>
  <si>
    <t>muntahaa ealiin</t>
  </si>
  <si>
    <t>albarigih</t>
  </si>
  <si>
    <t>HAMZA ALSHEHADAT</t>
  </si>
  <si>
    <t>AYMAN</t>
  </si>
  <si>
    <t>MOHAMAD NEZAR BOUNIAN</t>
  </si>
  <si>
    <t>LATEFAH</t>
  </si>
  <si>
    <t>Mohmad</t>
  </si>
  <si>
    <t>lana shker</t>
  </si>
  <si>
    <t>mohamad hosam al deen</t>
  </si>
  <si>
    <t>baraa</t>
  </si>
  <si>
    <t>GHAZAL MAKHALALATI</t>
  </si>
  <si>
    <t>MHD GHASSAN</t>
  </si>
  <si>
    <t>NAJAH</t>
  </si>
  <si>
    <t>RAHMA AL KASSIAM</t>
  </si>
  <si>
    <t>ZAID</t>
  </si>
  <si>
    <t>JAMELA</t>
  </si>
  <si>
    <t>DRAA</t>
  </si>
  <si>
    <t>walid</t>
  </si>
  <si>
    <t>OMAR GHAFIR</t>
  </si>
  <si>
    <t>MOHAMMAD BASSAM</t>
  </si>
  <si>
    <t>HASSNA KAYROT</t>
  </si>
  <si>
    <t>ABDOLLMGIED</t>
  </si>
  <si>
    <t>ANDERA</t>
  </si>
  <si>
    <t>ZAKAA</t>
  </si>
  <si>
    <t>alswidaa</t>
  </si>
  <si>
    <t>AAMER ASHMAR</t>
  </si>
  <si>
    <t>BUSHRA</t>
  </si>
  <si>
    <t>rana</t>
  </si>
  <si>
    <t>najwa</t>
  </si>
  <si>
    <t>MOUAWIEH ALHALABI</t>
  </si>
  <si>
    <t>ABDULHADI</t>
  </si>
  <si>
    <t>FERYAL ALSHALBY</t>
  </si>
  <si>
    <t>NAGAH</t>
  </si>
  <si>
    <t>fateama</t>
  </si>
  <si>
    <t>douma</t>
  </si>
  <si>
    <t>tahani</t>
  </si>
  <si>
    <t>SALEH</t>
  </si>
  <si>
    <t>MARWA AL HASAN SIEF</t>
  </si>
  <si>
    <t>ABD AL KADER</t>
  </si>
  <si>
    <t>JAMELAH</t>
  </si>
  <si>
    <t>DER AL ZOUR</t>
  </si>
  <si>
    <t>manal</t>
  </si>
  <si>
    <t>في حال وجود أي خطأ يمكنك التعديل من هنا</t>
  </si>
  <si>
    <t>إلى المصرف العقاري</t>
  </si>
  <si>
    <t>فصل ثاني 2021-2022</t>
  </si>
  <si>
    <t>الفصل الثاني 2021-2022</t>
  </si>
  <si>
    <t>فصل اول 2022-2023</t>
  </si>
  <si>
    <t>0</t>
  </si>
  <si>
    <t>ROBENEA ALBADOUR</t>
  </si>
  <si>
    <t>SHAFIKA</t>
  </si>
  <si>
    <t>IBTEHAL</t>
  </si>
  <si>
    <t>DAMASCUS SURBUB</t>
  </si>
  <si>
    <t>RAMYA SAAID</t>
  </si>
  <si>
    <t>HAMED</t>
  </si>
  <si>
    <t>ISSA</t>
  </si>
  <si>
    <t>MERVAT AL HAMAD</t>
  </si>
  <si>
    <t>MAHMUD</t>
  </si>
  <si>
    <t>ZAHRA</t>
  </si>
  <si>
    <t>31116</t>
  </si>
  <si>
    <t>SNAA</t>
  </si>
  <si>
    <t>ALRAKA</t>
  </si>
  <si>
    <t>RAJAA</t>
  </si>
  <si>
    <t>AZIZ</t>
  </si>
  <si>
    <t>FADIA</t>
  </si>
  <si>
    <t>HASN</t>
  </si>
  <si>
    <t>HAEL</t>
  </si>
  <si>
    <t>HANAN ZETON</t>
  </si>
  <si>
    <t>MOHAMD EID</t>
  </si>
  <si>
    <t>SAMEHA</t>
  </si>
  <si>
    <t>ABD ALKAREEM</t>
  </si>
  <si>
    <t>AMENA</t>
  </si>
  <si>
    <t>RANIM HAGALI</t>
  </si>
  <si>
    <t>HELWA</t>
  </si>
  <si>
    <t>SOBHI</t>
  </si>
  <si>
    <t>ALTHWRA</t>
  </si>
  <si>
    <t>ADHAM SHKEER</t>
  </si>
  <si>
    <t>MORSAL</t>
  </si>
  <si>
    <t>SWIDAA</t>
  </si>
  <si>
    <t>BADER ALKIKI ALKORDI</t>
  </si>
  <si>
    <t>M ALI</t>
  </si>
  <si>
    <t>FADWA</t>
  </si>
  <si>
    <t>GERMANY</t>
  </si>
  <si>
    <t>BADEH AL-ZILA</t>
  </si>
  <si>
    <t>MNHAL</t>
  </si>
  <si>
    <t>OSAIMA</t>
  </si>
  <si>
    <t>JRAMANA</t>
  </si>
  <si>
    <t>HAMZA KADOUR</t>
  </si>
  <si>
    <t>ABD ALHAKEM</t>
  </si>
  <si>
    <t>MERFAT</t>
  </si>
  <si>
    <t>KASWA</t>
  </si>
  <si>
    <t>RAMI YHYA</t>
  </si>
  <si>
    <t>HEDAR</t>
  </si>
  <si>
    <t>SBAH</t>
  </si>
  <si>
    <t>MODAR ALAJI</t>
  </si>
  <si>
    <t>ISMAIL</t>
  </si>
  <si>
    <t>KAMLA</t>
  </si>
  <si>
    <t>HODA</t>
  </si>
  <si>
    <t>ABRAR SALEH</t>
  </si>
  <si>
    <t>BILAL ALDOSHAH</t>
  </si>
  <si>
    <t>RANDA</t>
  </si>
  <si>
    <t>MOUHAMD</t>
  </si>
  <si>
    <t>ZAHR ALDEEN ALJOMAA</t>
  </si>
  <si>
    <t>ABD ALJALIL</t>
  </si>
  <si>
    <t>HADA</t>
  </si>
  <si>
    <t>SAWSAN LABABIDI</t>
  </si>
  <si>
    <t>MOHAMAD AMIN</t>
  </si>
  <si>
    <t>FALAK</t>
  </si>
  <si>
    <t>SABAH SAHREEJ</t>
  </si>
  <si>
    <t>HASNAA</t>
  </si>
  <si>
    <t>SAMERA</t>
  </si>
  <si>
    <t>MAHMOUD TAREK SABBAGH</t>
  </si>
  <si>
    <t>MAZEN</t>
  </si>
  <si>
    <t>GAIDA</t>
  </si>
  <si>
    <t>NAWAR MAGDMA</t>
  </si>
  <si>
    <t>FATEK</t>
  </si>
  <si>
    <t>RAMZEA</t>
  </si>
  <si>
    <t>HUMAM KAMOR</t>
  </si>
  <si>
    <t>SOUAD</t>
  </si>
  <si>
    <t>AHMAD NEZAR TAMR AGHA</t>
  </si>
  <si>
    <t>NAZIR</t>
  </si>
  <si>
    <t>LAILA</t>
  </si>
  <si>
    <t>EKTEMAL</t>
  </si>
  <si>
    <t>KHANOUM</t>
  </si>
  <si>
    <t>DAMASCOUS</t>
  </si>
  <si>
    <t>ALAA OBIED</t>
  </si>
  <si>
    <t>THAANA</t>
  </si>
  <si>
    <t>YABROUD</t>
  </si>
  <si>
    <t>AYMAN ALKHALIL</t>
  </si>
  <si>
    <t>KHALIL</t>
  </si>
  <si>
    <t>ENAS ALMASRI</t>
  </si>
  <si>
    <t>TAMEM ALMSALMEH</t>
  </si>
  <si>
    <t>MUSA</t>
  </si>
  <si>
    <t>AMERA</t>
  </si>
  <si>
    <t>HUSSAM ALMOHAMMAD</t>
  </si>
  <si>
    <t>DOAA TAKE</t>
  </si>
  <si>
    <t>FAHD</t>
  </si>
  <si>
    <t>MONA</t>
  </si>
  <si>
    <t>REEM WANLI</t>
  </si>
  <si>
    <t>NAEEM</t>
  </si>
  <si>
    <t>BARIHAN</t>
  </si>
  <si>
    <t>WALED</t>
  </si>
  <si>
    <t>KSA</t>
  </si>
  <si>
    <t>SALLY SHBANY</t>
  </si>
  <si>
    <t>NIZAR</t>
  </si>
  <si>
    <t>RANA</t>
  </si>
  <si>
    <t>SANAA ABO HAMRA</t>
  </si>
  <si>
    <t>MAHMOD</t>
  </si>
  <si>
    <t>TAJ</t>
  </si>
  <si>
    <t>ABEER ALREFAIE</t>
  </si>
  <si>
    <t>DAMASCUS CONTRYSIDE</t>
  </si>
  <si>
    <t>ALAA GHEZAWI</t>
  </si>
  <si>
    <t>FAIROUZ ALALI</t>
  </si>
  <si>
    <t>GLOA</t>
  </si>
  <si>
    <t>CARLEN AHMAD</t>
  </si>
  <si>
    <t>HETHM</t>
  </si>
  <si>
    <t>ENTESAR</t>
  </si>
  <si>
    <t>MOHAMAD MOAAZ ALFAYOMI</t>
  </si>
  <si>
    <t>MOHAMAD SAMEH</t>
  </si>
  <si>
    <t>MARWA ALBASHA</t>
  </si>
  <si>
    <t>MESAA</t>
  </si>
  <si>
    <t>MODAR RIZK</t>
  </si>
  <si>
    <t>KASSAR</t>
  </si>
  <si>
    <t>HAGAR</t>
  </si>
  <si>
    <t>MAAN ALMASRI ALSHHER BALHERSTANI</t>
  </si>
  <si>
    <t>NOOR ALDEEN</t>
  </si>
  <si>
    <t>UBEDA</t>
  </si>
  <si>
    <t>NOURAN AL NATOUR</t>
  </si>
  <si>
    <t>ZIAD</t>
  </si>
  <si>
    <t>BIAISMIH</t>
  </si>
  <si>
    <t>1992\3\1</t>
  </si>
  <si>
    <t>WAAD FAYAD</t>
  </si>
  <si>
    <t>FAYAD</t>
  </si>
  <si>
    <t>RAS ALMARRA</t>
  </si>
  <si>
    <t>EBTESAM ARBASHA</t>
  </si>
  <si>
    <t>MOHAMMAD AZAT</t>
  </si>
  <si>
    <t>RASHA</t>
  </si>
  <si>
    <t>AHMAD SHRBAJE</t>
  </si>
  <si>
    <t>AYAT ALHASONI</t>
  </si>
  <si>
    <t>ALZAHIRYA</t>
  </si>
  <si>
    <t>BUSHRA BOZO</t>
  </si>
  <si>
    <t>HONADA</t>
  </si>
  <si>
    <t>DEANA SLEMAN</t>
  </si>
  <si>
    <t>RAMA KHLIL</t>
  </si>
  <si>
    <t>KHLIL</t>
  </si>
  <si>
    <t>NADWAH</t>
  </si>
  <si>
    <t>RAYA MALAS</t>
  </si>
  <si>
    <t>BAREAA</t>
  </si>
  <si>
    <t>NOUMAN</t>
  </si>
  <si>
    <t>SALE ALSHEKH ALI</t>
  </si>
  <si>
    <t>JEHAD</t>
  </si>
  <si>
    <t>SULIMAN</t>
  </si>
  <si>
    <t>DER ALZOR</t>
  </si>
  <si>
    <t>ABD ALAZIZ ALMASHI</t>
  </si>
  <si>
    <t>ZIAB</t>
  </si>
  <si>
    <t>NAFLA</t>
  </si>
  <si>
    <t>ABEER ALKHALAF</t>
  </si>
  <si>
    <t>HUSSAM</t>
  </si>
  <si>
    <t>OULA MOUHAMMAD</t>
  </si>
  <si>
    <t>MOFED</t>
  </si>
  <si>
    <t>ALI ANIS BARAKAT</t>
  </si>
  <si>
    <t>ANEES</t>
  </si>
  <si>
    <t>SHAHLAH</t>
  </si>
  <si>
    <t>GHENA ALDAQAQ</t>
  </si>
  <si>
    <t>MHD MOHI ELDEEN</t>
  </si>
  <si>
    <t>NORA</t>
  </si>
  <si>
    <t>FAYSAL ALHAJI</t>
  </si>
  <si>
    <t>ABDULKADEER</t>
  </si>
  <si>
    <t>KHATOON</t>
  </si>
  <si>
    <t>KLODEN ABDO</t>
  </si>
  <si>
    <t>SAEED</t>
  </si>
  <si>
    <t>MARSEL</t>
  </si>
  <si>
    <t>MOUHAMD MAHER RADI</t>
  </si>
  <si>
    <t>SAMER</t>
  </si>
  <si>
    <t>HANADE</t>
  </si>
  <si>
    <t>MIQDAD OTHMAN</t>
  </si>
  <si>
    <t>HASHEM</t>
  </si>
  <si>
    <t>KHADIJA</t>
  </si>
  <si>
    <t>30204</t>
  </si>
  <si>
    <t>MAXIM MANSOUR</t>
  </si>
  <si>
    <t>ABDALKAREM</t>
  </si>
  <si>
    <t>MONTAHA</t>
  </si>
  <si>
    <t>MAISSA KHEIR</t>
  </si>
  <si>
    <t>SALAH ALDEN</t>
  </si>
  <si>
    <t>KAWTHER</t>
  </si>
  <si>
    <t>NOOR KHALIL</t>
  </si>
  <si>
    <t>HISHAM</t>
  </si>
  <si>
    <t>ALIRAQ</t>
  </si>
  <si>
    <t>MAREAM</t>
  </si>
  <si>
    <t>SABAH</t>
  </si>
  <si>
    <t>ALAA SHRIDI</t>
  </si>
  <si>
    <t>ALAA ABAAS</t>
  </si>
  <si>
    <t>NAHNOUD</t>
  </si>
  <si>
    <t>AZDEHAR</t>
  </si>
  <si>
    <t>AHMAD BROO</t>
  </si>
  <si>
    <t>SALH</t>
  </si>
  <si>
    <t>MEADA</t>
  </si>
  <si>
    <t>ALAA ALSHAMI</t>
  </si>
  <si>
    <t>MHEE ALDEEN</t>
  </si>
  <si>
    <t>WEDAD</t>
  </si>
  <si>
    <t>ALAA ALSHABINE</t>
  </si>
  <si>
    <t>BOSINA JABER</t>
  </si>
  <si>
    <t>FAWZI</t>
  </si>
  <si>
    <t>ISTEHAM</t>
  </si>
  <si>
    <t>LATHA</t>
  </si>
  <si>
    <t>BUSHRA ALRETB</t>
  </si>
  <si>
    <t>SADEK</t>
  </si>
  <si>
    <t>HALA</t>
  </si>
  <si>
    <t>TAMAM ABDEEN</t>
  </si>
  <si>
    <t>MUNERA</t>
  </si>
  <si>
    <t>AIDA</t>
  </si>
  <si>
    <t>HOSEN SRJAWE</t>
  </si>
  <si>
    <t>GHOSON</t>
  </si>
  <si>
    <t>KAFAR HAYA</t>
  </si>
  <si>
    <t>RAGHEDA RASHID</t>
  </si>
  <si>
    <t>JADO</t>
  </si>
  <si>
    <t>NAJLA</t>
  </si>
  <si>
    <t>RAZAN AL NATOUR</t>
  </si>
  <si>
    <t>MOUHMMAD</t>
  </si>
  <si>
    <t>KLOUD</t>
  </si>
  <si>
    <t>ALHGAR ALASOAD</t>
  </si>
  <si>
    <t>RANA SAAD</t>
  </si>
  <si>
    <t>IMAD</t>
  </si>
  <si>
    <t>MAISON</t>
  </si>
  <si>
    <t>REIF DAMASCUS</t>
  </si>
  <si>
    <t>RAHAF ABOZAID</t>
  </si>
  <si>
    <t>ABD ALRHEM</t>
  </si>
  <si>
    <t>KADEJA</t>
  </si>
  <si>
    <t>RIF DAMASCUS</t>
  </si>
  <si>
    <t>RAHAF ALBADER</t>
  </si>
  <si>
    <t>NAYLA</t>
  </si>
  <si>
    <t>RAWAN HASON</t>
  </si>
  <si>
    <t>MOHAMMAD SAEED</t>
  </si>
  <si>
    <t>RIMA FORANI</t>
  </si>
  <si>
    <t>ISSAM</t>
  </si>
  <si>
    <t>MAJED</t>
  </si>
  <si>
    <t>ZAKOOR ALALI</t>
  </si>
  <si>
    <t>ABD ALRAZAK</t>
  </si>
  <si>
    <t>SHAMSAH</t>
  </si>
  <si>
    <t>SARA BAHBOUH</t>
  </si>
  <si>
    <t>MOHAMAD FAWZI</t>
  </si>
  <si>
    <t>SHAZA</t>
  </si>
  <si>
    <t>UAE</t>
  </si>
  <si>
    <t>SOKAINA AMEER</t>
  </si>
  <si>
    <t>FAEZ</t>
  </si>
  <si>
    <t>SOHA FADLOON</t>
  </si>
  <si>
    <t>AHMAD JALAL ALDEEN</t>
  </si>
  <si>
    <t>HIND</t>
  </si>
  <si>
    <t>DAMSCOUS</t>
  </si>
  <si>
    <t>TARIK HAMADI</t>
  </si>
  <si>
    <t>GASAN</t>
  </si>
  <si>
    <t>TALAL ALBARJAS</t>
  </si>
  <si>
    <t>DIR ALZOR</t>
  </si>
  <si>
    <t>ABEER ALHOUSEN</t>
  </si>
  <si>
    <t>MKHLIF</t>
  </si>
  <si>
    <t>WAFEKA</t>
  </si>
  <si>
    <t>ALBASERA</t>
  </si>
  <si>
    <t>KENANA ZAROUR</t>
  </si>
  <si>
    <t>SULIEMAN</t>
  </si>
  <si>
    <t>MOHAMAD KARAH HADED</t>
  </si>
  <si>
    <t>BASHER</t>
  </si>
  <si>
    <t>NAHED</t>
  </si>
  <si>
    <t>MOHMAD MOUSA</t>
  </si>
  <si>
    <t>FADELA</t>
  </si>
  <si>
    <t>MOUNA</t>
  </si>
  <si>
    <t>NISREN HASN</t>
  </si>
  <si>
    <t>NAWAL ALENAD</t>
  </si>
  <si>
    <t>SMER</t>
  </si>
  <si>
    <t>NOOR ALSALMAN</t>
  </si>
  <si>
    <t>EITEDAL</t>
  </si>
  <si>
    <t>NOURA WAZZAN</t>
  </si>
  <si>
    <t>MOHAMMAD HASHEM</t>
  </si>
  <si>
    <t>HAYA ALJARMAKANI</t>
  </si>
  <si>
    <t>JOUHAINA</t>
  </si>
  <si>
    <t>YAMEN SHAKER</t>
  </si>
  <si>
    <t>YEZAN ALSAHWI</t>
  </si>
  <si>
    <t>ALAA ALAHMAD</t>
  </si>
  <si>
    <t>THRAA BZMAOUE</t>
  </si>
  <si>
    <t>AREHA</t>
  </si>
  <si>
    <t>THANAA ALATRASH</t>
  </si>
  <si>
    <t>KHALAD</t>
  </si>
  <si>
    <t>اHIND</t>
  </si>
  <si>
    <t>HALA DAMLAKHE</t>
  </si>
  <si>
    <t>ABDALAZIZ</t>
  </si>
  <si>
    <t>FATEAMA</t>
  </si>
  <si>
    <t>ALRAQA</t>
  </si>
  <si>
    <t>HAIDAR HASSAN</t>
  </si>
  <si>
    <t>SAJA</t>
  </si>
  <si>
    <t>DUAA HAMADYA</t>
  </si>
  <si>
    <t>MOMYAZ</t>
  </si>
  <si>
    <t>RAGHEB YOUSEF</t>
  </si>
  <si>
    <t>RAMA MOHAMMAD</t>
  </si>
  <si>
    <t>KOSAR</t>
  </si>
  <si>
    <t>RAAD HALAWA</t>
  </si>
  <si>
    <t>SAOSAN</t>
  </si>
  <si>
    <t>ALTAL</t>
  </si>
  <si>
    <t>REHAB ALDIAB</t>
  </si>
  <si>
    <t>GALAL</t>
  </si>
  <si>
    <t>RANA SWADE</t>
  </si>
  <si>
    <t>SLEMAN</t>
  </si>
  <si>
    <t>DAMSCUS</t>
  </si>
  <si>
    <t>AMER SHAHOUD</t>
  </si>
  <si>
    <t>WALID</t>
  </si>
  <si>
    <t>LOUBAB</t>
  </si>
  <si>
    <t>JAIROUD</t>
  </si>
  <si>
    <t>ABEER HAMDAN</t>
  </si>
  <si>
    <t>JAMEEL</t>
  </si>
  <si>
    <t>SAMRA</t>
  </si>
  <si>
    <t>ALSWYDAA</t>
  </si>
  <si>
    <t>OLA SHARAF AL DEEN</t>
  </si>
  <si>
    <t>ALSWEDAA</t>
  </si>
  <si>
    <t>FAWZIA</t>
  </si>
  <si>
    <t>GHADEER ABO HAMED</t>
  </si>
  <si>
    <t>MAHA</t>
  </si>
  <si>
    <t>QUMAR NAGEB</t>
  </si>
  <si>
    <t>ATEAA</t>
  </si>
  <si>
    <t>MOHAMAD ISSA</t>
  </si>
  <si>
    <t>NAZEH</t>
  </si>
  <si>
    <t>LEMONA</t>
  </si>
  <si>
    <t>MOUHIEALDEEN ALFAREKH</t>
  </si>
  <si>
    <t>MONZER</t>
  </si>
  <si>
    <t>MARWA SHAWE</t>
  </si>
  <si>
    <t>MOUSTAFA</t>
  </si>
  <si>
    <t>LATIFA</t>
  </si>
  <si>
    <t>NIVEN RAZAZ</t>
  </si>
  <si>
    <t>WAED GHANEM</t>
  </si>
  <si>
    <t>NEZAM ALDEEN</t>
  </si>
  <si>
    <t>MOUSA</t>
  </si>
  <si>
    <t>AHMAD MAHMOUD</t>
  </si>
  <si>
    <t>ABEAR</t>
  </si>
  <si>
    <t>INTSAR KHALIL</t>
  </si>
  <si>
    <t>ADEEL</t>
  </si>
  <si>
    <t>IDLEB</t>
  </si>
  <si>
    <t>Alaa dyab</t>
  </si>
  <si>
    <t>Yasen</t>
  </si>
  <si>
    <t>Fatat</t>
  </si>
  <si>
    <t>Aleppo 10/1/1990</t>
  </si>
  <si>
    <t>ALAA ALSAADI</t>
  </si>
  <si>
    <t>MHD NABEEL</t>
  </si>
  <si>
    <t>KHEREAH</t>
  </si>
  <si>
    <t>BASHAR QURAISH</t>
  </si>
  <si>
    <t>RANKOS</t>
  </si>
  <si>
    <t>BAYAN ALBAHASH</t>
  </si>
  <si>
    <t>MOHMAD NADEM</t>
  </si>
  <si>
    <t>TAMER ALDALATI</t>
  </si>
  <si>
    <t>MOHAMAD KIR</t>
  </si>
  <si>
    <t>FAIZA</t>
  </si>
  <si>
    <t>TEMARA OTHMAN</t>
  </si>
  <si>
    <t>ABDUL RAZZAQ</t>
  </si>
  <si>
    <t>RUQIAH HAMOUDA</t>
  </si>
  <si>
    <t>HASNAN</t>
  </si>
  <si>
    <t>KHADIJA ASAAD</t>
  </si>
  <si>
    <t>KHALDOUN</t>
  </si>
  <si>
    <t>DELEL NASSR</t>
  </si>
  <si>
    <t>RIAD</t>
  </si>
  <si>
    <t>HERMES GIL</t>
  </si>
  <si>
    <t>RAJHA ALABD</t>
  </si>
  <si>
    <t>ABRAHهM</t>
  </si>
  <si>
    <t>SHAMS ALDIN</t>
  </si>
  <si>
    <t>RAMIA GHADEER</t>
  </si>
  <si>
    <t>FATIMAH</t>
  </si>
  <si>
    <t>RUBA EIDA</t>
  </si>
  <si>
    <t>RASHA MALIK</t>
  </si>
  <si>
    <t>MAJDI</t>
  </si>
  <si>
    <t>MERVAT</t>
  </si>
  <si>
    <t>RANA NASR</t>
  </si>
  <si>
    <t>SAND</t>
  </si>
  <si>
    <t>YOSEF</t>
  </si>
  <si>
    <t>RETA MAREA</t>
  </si>
  <si>
    <t>ABDLAH</t>
  </si>
  <si>
    <t>EFON</t>
  </si>
  <si>
    <t>ALKADMOS</t>
  </si>
  <si>
    <t>REEM FLETE</t>
  </si>
  <si>
    <t>RKEAH</t>
  </si>
  <si>
    <t>REMAZ ALTAGHOS</t>
  </si>
  <si>
    <t>EMAD ALDIN</t>
  </si>
  <si>
    <t>TAHANI</t>
  </si>
  <si>
    <t>ZENAB ALHROOB</t>
  </si>
  <si>
    <t>SOAAD MOUSA</t>
  </si>
  <si>
    <t>INSHIRAH</t>
  </si>
  <si>
    <t>SAMAR SLITEN</t>
  </si>
  <si>
    <t>SAFI</t>
  </si>
  <si>
    <t>HETEN</t>
  </si>
  <si>
    <t>SOMAR SAKER</t>
  </si>
  <si>
    <t>TAREF ALMHAENI</t>
  </si>
  <si>
    <t>MOUNTASER</t>
  </si>
  <si>
    <t>ASEMAH</t>
  </si>
  <si>
    <t>TAHA ALZOUBI</t>
  </si>
  <si>
    <t>HAYFAA</t>
  </si>
  <si>
    <t>ABD ALKAREM ALATRASH</t>
  </si>
  <si>
    <t>ABEER ALSHAER</t>
  </si>
  <si>
    <t>AZPA HORIE</t>
  </si>
  <si>
    <t>NADRE</t>
  </si>
  <si>
    <t>SARA</t>
  </si>
  <si>
    <t>ALI KADDOUR</t>
  </si>
  <si>
    <t>MAHDAT</t>
  </si>
  <si>
    <t>ALI MOHAMAD</t>
  </si>
  <si>
    <t>SOHEL</t>
  </si>
  <si>
    <t>SALWA</t>
  </si>
  <si>
    <t>SAFITA</t>
  </si>
  <si>
    <t>KAMAL JARAD</t>
  </si>
  <si>
    <t>ISAAF</t>
  </si>
  <si>
    <t>Syria/Hama/Maharda</t>
  </si>
  <si>
    <t>LOUBNA KHAIRI AGHA</t>
  </si>
  <si>
    <t>SALIMA</t>
  </si>
  <si>
    <t>LEEN JUMRAN</t>
  </si>
  <si>
    <t>MUHANNAD</t>
  </si>
  <si>
    <t>LANA</t>
  </si>
  <si>
    <t>MARINA LOUTFE</t>
  </si>
  <si>
    <t>RAGHDA</t>
  </si>
  <si>
    <t>JEDAIT ARTOUZ</t>
  </si>
  <si>
    <t>MUHAMAD ALHAJIYU</t>
  </si>
  <si>
    <t>METH</t>
  </si>
  <si>
    <t>MOHAMAD ALHANASH</t>
  </si>
  <si>
    <t>MOHAMAD SUFYANI</t>
  </si>
  <si>
    <t>ABD ALRAZZAK</t>
  </si>
  <si>
    <t>HEIAM</t>
  </si>
  <si>
    <t>MOHAMMAD NOUR DRAK ALSIBAI</t>
  </si>
  <si>
    <t>AMMAR</t>
  </si>
  <si>
    <t>KAMAR</t>
  </si>
  <si>
    <t>IDLIB</t>
  </si>
  <si>
    <t>MANAR ALNAFOURI</t>
  </si>
  <si>
    <t>MANAR MERSHED RADWAN</t>
  </si>
  <si>
    <t>YASER</t>
  </si>
  <si>
    <t>MORA</t>
  </si>
  <si>
    <t>MOUHANAD ALSAER</t>
  </si>
  <si>
    <t>ABED ALMONEM</t>
  </si>
  <si>
    <t>BARAA</t>
  </si>
  <si>
    <t>ZAAFARANA</t>
  </si>
  <si>
    <t>NURA YUNUS</t>
  </si>
  <si>
    <t>HAMD</t>
  </si>
  <si>
    <t>HEBAA BADOWR</t>
  </si>
  <si>
    <t>SURIA</t>
  </si>
  <si>
    <t>HEBA FARRA</t>
  </si>
  <si>
    <t>MOHAMAD JAMAL</t>
  </si>
  <si>
    <t>YAHYA YOUSEF</t>
  </si>
  <si>
    <t>NAJOA</t>
  </si>
  <si>
    <t>AHMAD DARDAS</t>
  </si>
  <si>
    <t>FAYZ</t>
  </si>
  <si>
    <t>ISKANDAR YASEEN</t>
  </si>
  <si>
    <t>HAZAA</t>
  </si>
  <si>
    <t>EVLEEN DAW</t>
  </si>
  <si>
    <t>GHAZALA</t>
  </si>
  <si>
    <t>GARAMANA</t>
  </si>
  <si>
    <t>IEMAN ALSHALAT</t>
  </si>
  <si>
    <t>KHAN SHEKON</t>
  </si>
  <si>
    <t>BASEL ALSHOUFI</t>
  </si>
  <si>
    <t>BASHAR ALHALQI</t>
  </si>
  <si>
    <t>DARAA-JASEM</t>
  </si>
  <si>
    <t>BOUSHRA BACHIR</t>
  </si>
  <si>
    <t>ELIZABIT</t>
  </si>
  <si>
    <t>BUSHRA YOUSEF</t>
  </si>
  <si>
    <t>RAEEFA</t>
  </si>
  <si>
    <t>HAIDR SALUM</t>
  </si>
  <si>
    <t>KHALIL ALALI</t>
  </si>
  <si>
    <t>AUFA</t>
  </si>
  <si>
    <t>DEIRAZZOR</t>
  </si>
  <si>
    <t>RAHMA ALABD ALSHAWA</t>
  </si>
  <si>
    <t>DIR ALZOUR</t>
  </si>
  <si>
    <t>ROUDINA ALAMA</t>
  </si>
  <si>
    <t>YOSIF</t>
  </si>
  <si>
    <t>RAMZIA</t>
  </si>
  <si>
    <t>RAZAN ALREFAEI</t>
  </si>
  <si>
    <t>RASHA MUSTAFA</t>
  </si>
  <si>
    <t>WAHAB</t>
  </si>
  <si>
    <t>ROSE MAYYA</t>
  </si>
  <si>
    <t>ZAENAB</t>
  </si>
  <si>
    <t>SABOOR ALAITA</t>
  </si>
  <si>
    <t>SOHA BKR</t>
  </si>
  <si>
    <t>AMRAN</t>
  </si>
  <si>
    <t>TBARK</t>
  </si>
  <si>
    <t>SAFAA YOUSAF</t>
  </si>
  <si>
    <t>MONYRA</t>
  </si>
  <si>
    <t>SAFEA ALHAMADA</t>
  </si>
  <si>
    <t>AMER ABED</t>
  </si>
  <si>
    <t>MOHAMMAD SALAH</t>
  </si>
  <si>
    <t>ABDULKADER ALHAKIM</t>
  </si>
  <si>
    <t>ABDULHAMID</t>
  </si>
  <si>
    <t>ROUMIEH</t>
  </si>
  <si>
    <t>ALI AL AZZ AL DIN</t>
  </si>
  <si>
    <t xml:space="preserve">AHMAD </t>
  </si>
  <si>
    <t>NAZHA</t>
  </si>
  <si>
    <t>AOSAJ KABER</t>
  </si>
  <si>
    <t>ALI MOHAMMED</t>
  </si>
  <si>
    <t>FIRAS</t>
  </si>
  <si>
    <t>NAJWA</t>
  </si>
  <si>
    <t>BANYAS</t>
  </si>
  <si>
    <t>FAYZA</t>
  </si>
  <si>
    <t>FRYAL ABO SMAEEL</t>
  </si>
  <si>
    <t>ADLEH</t>
  </si>
  <si>
    <t>ALMALKEAH</t>
  </si>
  <si>
    <t>LAMEES ALOTHMAN</t>
  </si>
  <si>
    <t>MHOASH</t>
  </si>
  <si>
    <t>FAHEDA</t>
  </si>
  <si>
    <t>HALAA</t>
  </si>
  <si>
    <t>MOHAMMAD DAYOUB</t>
  </si>
  <si>
    <t>ZARDA</t>
  </si>
  <si>
    <t>MOHAMMAD SAMEER ALGAZALI</t>
  </si>
  <si>
    <t>TAISER</t>
  </si>
  <si>
    <t>FAEEZI</t>
  </si>
  <si>
    <t>MOHAMMAD MLHEM</t>
  </si>
  <si>
    <t>ATEEF</t>
  </si>
  <si>
    <t>ILHAM</t>
  </si>
  <si>
    <t>MARIAM SAFIA</t>
  </si>
  <si>
    <t>ASMIA</t>
  </si>
  <si>
    <t>MARIAM GHAZALFATH ALLA</t>
  </si>
  <si>
    <t>FATH ALLA</t>
  </si>
  <si>
    <t>MANAL BAYDOUN</t>
  </si>
  <si>
    <t>ABD ALMOUNAEM</t>
  </si>
  <si>
    <t>ABO ALZOUHOWR</t>
  </si>
  <si>
    <t>MAHA KHOULANI</t>
  </si>
  <si>
    <t>MHMOUD</t>
  </si>
  <si>
    <t>MOUMENA ANBARA</t>
  </si>
  <si>
    <t>NADIA SAWAF</t>
  </si>
  <si>
    <t>KHALID</t>
  </si>
  <si>
    <t>IDLEP</t>
  </si>
  <si>
    <t>NOUR ALREFAIE</t>
  </si>
  <si>
    <t>MOUHAMD AYMAN</t>
  </si>
  <si>
    <t>HDEA KADUR</t>
  </si>
  <si>
    <t>METHAM</t>
  </si>
  <si>
    <t>HAITHAM ALTAHHAN ALZAIM</t>
  </si>
  <si>
    <t>MHD SULAIMAN</t>
  </si>
  <si>
    <t>NABILA</t>
  </si>
  <si>
    <t>WAFI ALMEFLEH</t>
  </si>
  <si>
    <t>WAJEH NAHLAWI</t>
  </si>
  <si>
    <t>LUBNA</t>
  </si>
  <si>
    <t>WADIH FARAH ANTON</t>
  </si>
  <si>
    <t>ANTON</t>
  </si>
  <si>
    <t>AMAAL</t>
  </si>
  <si>
    <t>JARAMANA</t>
  </si>
  <si>
    <t>WAAM HAMDAN</t>
  </si>
  <si>
    <t>WAHED</t>
  </si>
  <si>
    <t>RBEAHA</t>
  </si>
  <si>
    <t>KATANA</t>
  </si>
  <si>
    <t>EBRAHIM HARB</t>
  </si>
  <si>
    <t>ARWA ALGHAZALI</t>
  </si>
  <si>
    <t>BARYA</t>
  </si>
  <si>
    <t>ANAS ALGNED</t>
  </si>
  <si>
    <t>AYAD ABOOD</t>
  </si>
  <si>
    <t>EASSA</t>
  </si>
  <si>
    <t>EVLEN ALI</t>
  </si>
  <si>
    <t>TRTOS</t>
  </si>
  <si>
    <t>ELEN HAMDAN</t>
  </si>
  <si>
    <t>AHMAD SAMEED</t>
  </si>
  <si>
    <t>TAMER</t>
  </si>
  <si>
    <t>AL-NABK</t>
  </si>
  <si>
    <t>ALAA</t>
  </si>
  <si>
    <t>ZOHER</t>
  </si>
  <si>
    <t>MAHAA</t>
  </si>
  <si>
    <t>BASEL ZAZA</t>
  </si>
  <si>
    <t>TAGRED MUHAMD</t>
  </si>
  <si>
    <t>ZAHEA</t>
  </si>
  <si>
    <t>GEORGE KORKES</t>
  </si>
  <si>
    <t>RAMA MAHMOUD</t>
  </si>
  <si>
    <t>RANYA JDEED</t>
  </si>
  <si>
    <t>JOHINA</t>
  </si>
  <si>
    <t>RUBA ALGHUSSINI</t>
  </si>
  <si>
    <t>THEAB</t>
  </si>
  <si>
    <t>YASMEEN</t>
  </si>
  <si>
    <t>AMMAN</t>
  </si>
  <si>
    <t>RASHA HEASH</t>
  </si>
  <si>
    <t>GHENADA</t>
  </si>
  <si>
    <t>GHABAGHEB</t>
  </si>
  <si>
    <t>RANDA HASSAN</t>
  </si>
  <si>
    <t>FAESAL</t>
  </si>
  <si>
    <t>NAJLAA</t>
  </si>
  <si>
    <t>RANEEM SHAGRA</t>
  </si>
  <si>
    <t>ASF</t>
  </si>
  <si>
    <t>JOHENA</t>
  </si>
  <si>
    <t>ROUSHEEN NASAAN</t>
  </si>
  <si>
    <t>BADEAA</t>
  </si>
  <si>
    <t>ZENAB HAMOUD</t>
  </si>
  <si>
    <t>ANESA</t>
  </si>
  <si>
    <t>ZEHRALHEAL</t>
  </si>
  <si>
    <t>SALMA NADER</t>
  </si>
  <si>
    <t>SULEMAN</t>
  </si>
  <si>
    <t>SMAR KHBEZ</t>
  </si>
  <si>
    <t>AFIF</t>
  </si>
  <si>
    <t>SHUKREA</t>
  </si>
  <si>
    <t>SONDOS ABO AL-LBAN</t>
  </si>
  <si>
    <t>AZAT</t>
  </si>
  <si>
    <t>DARIA</t>
  </si>
  <si>
    <t>SEREN ALAKEL</t>
  </si>
  <si>
    <t>MRWAN</t>
  </si>
  <si>
    <t>REMAZ</t>
  </si>
  <si>
    <t>SHADE ALHALBE</t>
  </si>
  <si>
    <t>RADEA</t>
  </si>
  <si>
    <t>AL ZAWEA</t>
  </si>
  <si>
    <t>SIBA SAWAN</t>
  </si>
  <si>
    <t>MAAMOON</t>
  </si>
  <si>
    <t>ABDALLH ALMOHEMED</t>
  </si>
  <si>
    <t>ATTEF</t>
  </si>
  <si>
    <t>ALI ALJAMMAL</t>
  </si>
  <si>
    <t>FARIS</t>
  </si>
  <si>
    <t>ALI SULIMAN</t>
  </si>
  <si>
    <t>SAIF ALDEEN</t>
  </si>
  <si>
    <t>FIRAS BILAL</t>
  </si>
  <si>
    <t>LOURANCE FAKHOURY</t>
  </si>
  <si>
    <t>ALKWAIT</t>
  </si>
  <si>
    <t>LOUAI ALYAMANI</t>
  </si>
  <si>
    <t>LINDA ALDARES</t>
  </si>
  <si>
    <t>MAJD AHMAD</t>
  </si>
  <si>
    <t>MOHAMMAD ALHAMDAN</t>
  </si>
  <si>
    <t>SOAAD</t>
  </si>
  <si>
    <t>MOHAMMAD HUSAIN</t>
  </si>
  <si>
    <t>YOUSIF</t>
  </si>
  <si>
    <t>NAJIHA</t>
  </si>
  <si>
    <t>MOHAMMAD NOOR ALSHARARA</t>
  </si>
  <si>
    <t>MONTHER</t>
  </si>
  <si>
    <t>MAHMOUD DARWISH</t>
  </si>
  <si>
    <t>MAREAM ALDARAJ</t>
  </si>
  <si>
    <t>MEDAD ABOUAMMAR</t>
  </si>
  <si>
    <t>SABER</t>
  </si>
  <si>
    <t>TERFAH</t>
  </si>
  <si>
    <t>ALSWIEDAA</t>
  </si>
  <si>
    <t>MNAR ESMAEEL</t>
  </si>
  <si>
    <t>MYSAA HABAKA</t>
  </si>
  <si>
    <t>NWAL</t>
  </si>
  <si>
    <t>NSREN ALRAFEE</t>
  </si>
  <si>
    <t>KAMLEH</t>
  </si>
  <si>
    <t>SHAKA</t>
  </si>
  <si>
    <t>NAWAR ISMAEL</t>
  </si>
  <si>
    <t>JAMEL</t>
  </si>
  <si>
    <t>ALHETAN</t>
  </si>
  <si>
    <t>NOUR AKEEL</t>
  </si>
  <si>
    <t>SOUHAER</t>
  </si>
  <si>
    <t>HANI FRJANI</t>
  </si>
  <si>
    <t>HIBA KHADRA</t>
  </si>
  <si>
    <t>ABDULLRAHMAN</t>
  </si>
  <si>
    <t>OBIDA</t>
  </si>
  <si>
    <t>HADEL ALNASER</t>
  </si>
  <si>
    <t>DAREN</t>
  </si>
  <si>
    <t>HANADI AZZAM</t>
  </si>
  <si>
    <t>IBREHEEM</t>
  </si>
  <si>
    <t>ALTAF</t>
  </si>
  <si>
    <t>WAEEL ESBER</t>
  </si>
  <si>
    <t>HAJR</t>
  </si>
  <si>
    <t>BIT HJIRA</t>
  </si>
  <si>
    <t>WASIM EBRAHIM</t>
  </si>
  <si>
    <t>SWSAN</t>
  </si>
  <si>
    <t>YARA ALLAN</t>
  </si>
  <si>
    <t>YASSEN</t>
  </si>
  <si>
    <t>KAOKAB</t>
  </si>
  <si>
    <t>YUSRA KIWAN</t>
  </si>
  <si>
    <t>SALEEM</t>
  </si>
  <si>
    <t>FAWZEA</t>
  </si>
  <si>
    <t>SWAIDA-MAIMAS</t>
  </si>
  <si>
    <t>AYMAN ALTUMAH</t>
  </si>
  <si>
    <t>AWAD</t>
  </si>
  <si>
    <t>BALSHAH</t>
  </si>
  <si>
    <t>SULAF ALKHATEEB</t>
  </si>
  <si>
    <t>ahmad alsaeed</t>
  </si>
  <si>
    <t>zahra</t>
  </si>
  <si>
    <t>sbeneh</t>
  </si>
  <si>
    <t>ahmad almohamad</t>
  </si>
  <si>
    <t>kadri</t>
  </si>
  <si>
    <t>wadha</t>
  </si>
  <si>
    <t>ahmad debo</t>
  </si>
  <si>
    <t>ratiba</t>
  </si>
  <si>
    <t>arej kabakli</t>
  </si>
  <si>
    <t>sahr</t>
  </si>
  <si>
    <t>osamah alwan</t>
  </si>
  <si>
    <t>asaad  taha</t>
  </si>
  <si>
    <t>badr aldien</t>
  </si>
  <si>
    <t>samiha</t>
  </si>
  <si>
    <t>35084</t>
  </si>
  <si>
    <t>ismaeel albrho</t>
  </si>
  <si>
    <t>abd alraheem</t>
  </si>
  <si>
    <t>althwra</t>
  </si>
  <si>
    <t>AGHYAD ALSOSI</t>
  </si>
  <si>
    <t>MOJEEP</t>
  </si>
  <si>
    <t>amal esper</t>
  </si>
  <si>
    <t>hekmat</t>
  </si>
  <si>
    <t>eptisam</t>
  </si>
  <si>
    <t>najha</t>
  </si>
  <si>
    <t>ensaf ahmad</t>
  </si>
  <si>
    <t>wajiha</t>
  </si>
  <si>
    <t>owais dres</t>
  </si>
  <si>
    <t>bilal</t>
  </si>
  <si>
    <t>iman</t>
  </si>
  <si>
    <t>eman alyusef</t>
  </si>
  <si>
    <t>yunes</t>
  </si>
  <si>
    <t>enas ali</t>
  </si>
  <si>
    <t>muteaa</t>
  </si>
  <si>
    <t>ahmad jojo</t>
  </si>
  <si>
    <t>mohamad salem</t>
  </si>
  <si>
    <t>ahmad hamza</t>
  </si>
  <si>
    <t>fatoum</t>
  </si>
  <si>
    <t>Arej Mohmad</t>
  </si>
  <si>
    <t>Yousef</t>
  </si>
  <si>
    <t>Malak</t>
  </si>
  <si>
    <t>osama ebrahim</t>
  </si>
  <si>
    <t>abd alkader</t>
  </si>
  <si>
    <t>ghaida</t>
  </si>
  <si>
    <t>alhska</t>
  </si>
  <si>
    <t>asad alatrash</t>
  </si>
  <si>
    <t>abd ulkareem</t>
  </si>
  <si>
    <t>nadira</t>
  </si>
  <si>
    <t xml:space="preserve">assia  allaham </t>
  </si>
  <si>
    <t xml:space="preserve">essam </t>
  </si>
  <si>
    <t>smira</t>
  </si>
  <si>
    <t xml:space="preserve">dbai </t>
  </si>
  <si>
    <t>alaa arnaut</t>
  </si>
  <si>
    <t>mohamad farok</t>
  </si>
  <si>
    <t>aber</t>
  </si>
  <si>
    <t>Bakre Al kasebate</t>
  </si>
  <si>
    <t>Ahmed</t>
  </si>
  <si>
    <t>Asmaa</t>
  </si>
  <si>
    <t>bian alahmad</t>
  </si>
  <si>
    <t>abd alsamee</t>
  </si>
  <si>
    <t>radea</t>
  </si>
  <si>
    <t>tabarak istanbuli</t>
  </si>
  <si>
    <t>mohammad eid</t>
  </si>
  <si>
    <t>khlood</t>
  </si>
  <si>
    <t>Toka Othman</t>
  </si>
  <si>
    <t>Saleh</t>
  </si>
  <si>
    <t>Hanan</t>
  </si>
  <si>
    <t>Arben</t>
  </si>
  <si>
    <t>thorea alkanj</t>
  </si>
  <si>
    <t>moafak</t>
  </si>
  <si>
    <t>grandal</t>
  </si>
  <si>
    <t>edleb</t>
  </si>
  <si>
    <t>Gaffar Alsadeq Albadrani</t>
  </si>
  <si>
    <t>Khazna</t>
  </si>
  <si>
    <t>Deir ez-Zor</t>
  </si>
  <si>
    <t>jamal almansour</t>
  </si>
  <si>
    <t>fuda</t>
  </si>
  <si>
    <t>nassouh kablan harb</t>
  </si>
  <si>
    <t>rehab</t>
  </si>
  <si>
    <t xml:space="preserve">damascus </t>
  </si>
  <si>
    <t>jenan Raba'a</t>
  </si>
  <si>
    <t>Mohammad Nizar</t>
  </si>
  <si>
    <t>Sawasan</t>
  </si>
  <si>
    <t>husam suliman</t>
  </si>
  <si>
    <t>eyad</t>
  </si>
  <si>
    <t>housam aazer</t>
  </si>
  <si>
    <t>husen  alshmaly</t>
  </si>
  <si>
    <t>wgeha</t>
  </si>
  <si>
    <t>hasan  ibrahim</t>
  </si>
  <si>
    <t>jableh</t>
  </si>
  <si>
    <t>HADERE ALHESHAN</t>
  </si>
  <si>
    <t>JASEM</t>
  </si>
  <si>
    <t>WADHA</t>
  </si>
  <si>
    <t>hamzeh alkalil</t>
  </si>
  <si>
    <t>turky</t>
  </si>
  <si>
    <t>hlwa</t>
  </si>
  <si>
    <t>awenat kabera</t>
  </si>
  <si>
    <t>amen</t>
  </si>
  <si>
    <t>hanan  debuo</t>
  </si>
  <si>
    <t>waed</t>
  </si>
  <si>
    <t>alkswa</t>
  </si>
  <si>
    <t>hanan shehab</t>
  </si>
  <si>
    <t>hanan mohammad</t>
  </si>
  <si>
    <t>shadea</t>
  </si>
  <si>
    <t>ketam mohamad</t>
  </si>
  <si>
    <t>khattar mallak</t>
  </si>
  <si>
    <t>okab</t>
  </si>
  <si>
    <t>hella</t>
  </si>
  <si>
    <t>alkwait</t>
  </si>
  <si>
    <t>daren satuf alkasem</t>
  </si>
  <si>
    <t>badrea</t>
  </si>
  <si>
    <t>Dalea Haj Yaseen</t>
  </si>
  <si>
    <t>Jalela</t>
  </si>
  <si>
    <t>Telon</t>
  </si>
  <si>
    <t>DALIA MATOUK</t>
  </si>
  <si>
    <t>MELETHONA</t>
  </si>
  <si>
    <t>ISPANIA</t>
  </si>
  <si>
    <t>DURAID ALABDULLA</t>
  </si>
  <si>
    <t>MOHAMAD WALED</t>
  </si>
  <si>
    <t>dile almihub</t>
  </si>
  <si>
    <t>sulayman</t>
  </si>
  <si>
    <t>salwaa</t>
  </si>
  <si>
    <t>salmih</t>
  </si>
  <si>
    <t>deana  alshle</t>
  </si>
  <si>
    <t xml:space="preserve">malak </t>
  </si>
  <si>
    <t>diana salman</t>
  </si>
  <si>
    <t>alrsafi</t>
  </si>
  <si>
    <t>rania takla</t>
  </si>
  <si>
    <t>shaheda</t>
  </si>
  <si>
    <t>ام رواق</t>
  </si>
  <si>
    <t>جيداء</t>
  </si>
  <si>
    <t>عسال الرد</t>
  </si>
  <si>
    <t>آيه  بكر الشهير بالكسواني</t>
  </si>
  <si>
    <t>زبدين</t>
  </si>
  <si>
    <t>SHAHRAZAD ALSHOGHRI</t>
  </si>
  <si>
    <t>TAGHREED</t>
  </si>
  <si>
    <t>ثناء السرحان</t>
  </si>
  <si>
    <t>الهيت</t>
  </si>
  <si>
    <t>كوسر</t>
  </si>
  <si>
    <t>قطيفه</t>
  </si>
  <si>
    <t>AHMED ALHAMOUD ALDHHAM</t>
  </si>
  <si>
    <t>AMMONA</t>
  </si>
  <si>
    <t>DEIR EZZOR</t>
  </si>
  <si>
    <t>5160025346</t>
  </si>
  <si>
    <t xml:space="preserve">رولا عثمان </t>
  </si>
  <si>
    <t>SUZAN OBEID</t>
  </si>
  <si>
    <t>NAEMA</t>
  </si>
  <si>
    <t>MAARAT SAIDNAYA</t>
  </si>
  <si>
    <t xml:space="preserve">يحيى يوسف </t>
  </si>
  <si>
    <t>قلعه جندل</t>
  </si>
  <si>
    <t>عوسج كبير</t>
  </si>
  <si>
    <t>ALI SULAYMAN</t>
  </si>
  <si>
    <t>MUHAMAD</t>
  </si>
  <si>
    <t>MUNAA</t>
  </si>
  <si>
    <t>ميثم</t>
  </si>
  <si>
    <t>لورانس فاخوري</t>
  </si>
  <si>
    <t>MARWA AHMAD</t>
  </si>
  <si>
    <t>DAMASCUS SUBRUB</t>
  </si>
  <si>
    <t>ترفه أبو عمار</t>
  </si>
  <si>
    <t>الشبكي</t>
  </si>
  <si>
    <t>بلشه</t>
  </si>
  <si>
    <t>التبه</t>
  </si>
  <si>
    <t>احمد السعيد</t>
  </si>
  <si>
    <t>زهره</t>
  </si>
  <si>
    <t>السورية</t>
  </si>
  <si>
    <t>احمد المحمد</t>
  </si>
  <si>
    <t>قدري</t>
  </si>
  <si>
    <t>وضحه</t>
  </si>
  <si>
    <t>2004</t>
  </si>
  <si>
    <t>أحمد حمزة</t>
  </si>
  <si>
    <t>فطوم</t>
  </si>
  <si>
    <t>2001</t>
  </si>
  <si>
    <t>احمد ديبو</t>
  </si>
  <si>
    <t>بستان الحمام</t>
  </si>
  <si>
    <t>اريج قباقلي</t>
  </si>
  <si>
    <t>2012</t>
  </si>
  <si>
    <t>اسامة علوان</t>
  </si>
  <si>
    <t>العربية اليمنية</t>
  </si>
  <si>
    <t>2011</t>
  </si>
  <si>
    <t>اسعد طه</t>
  </si>
  <si>
    <t>بدرالدين</t>
  </si>
  <si>
    <t>عربي سوري</t>
  </si>
  <si>
    <t>اسماعيل البرهو</t>
  </si>
  <si>
    <t>عبدالرحيم</t>
  </si>
  <si>
    <t>اغيد السوسي</t>
  </si>
  <si>
    <t>مجيب</t>
  </si>
  <si>
    <t>امل اسبر</t>
  </si>
  <si>
    <t>ريف دمشق-نجها</t>
  </si>
  <si>
    <t>انصاف احمد</t>
  </si>
  <si>
    <t>الصياديه</t>
  </si>
  <si>
    <t>اويس ادريس</t>
  </si>
  <si>
    <t>بلال</t>
  </si>
  <si>
    <t>فلسطيني سوري</t>
  </si>
  <si>
    <t>2020</t>
  </si>
  <si>
    <t>ايمان اليوسف</t>
  </si>
  <si>
    <t>2005</t>
  </si>
  <si>
    <t>ايناس علي</t>
  </si>
  <si>
    <t>مطيعه</t>
  </si>
  <si>
    <t>أحمد جوجو</t>
  </si>
  <si>
    <t>محمد سالم</t>
  </si>
  <si>
    <t>أريج محمد</t>
  </si>
  <si>
    <t>أسامه ابراهيم</t>
  </si>
  <si>
    <t>عبدالقادر</t>
  </si>
  <si>
    <t>غيده</t>
  </si>
  <si>
    <t>أسعد الاطرش</t>
  </si>
  <si>
    <t>نادره</t>
  </si>
  <si>
    <t>انب</t>
  </si>
  <si>
    <t>2014</t>
  </si>
  <si>
    <t>آسيا اللحام</t>
  </si>
  <si>
    <t>دبي</t>
  </si>
  <si>
    <t xml:space="preserve">عربي سوري </t>
  </si>
  <si>
    <t>آلاء أرناؤوط</t>
  </si>
  <si>
    <t>محمدفاروق</t>
  </si>
  <si>
    <t>بكري القصيباتي</t>
  </si>
  <si>
    <t>بيان الأحمد</t>
  </si>
  <si>
    <t>عبد السميع</t>
  </si>
  <si>
    <t>رضية</t>
  </si>
  <si>
    <t>تبارك استانبولي</t>
  </si>
  <si>
    <t>خلود ناجي الحايك</t>
  </si>
  <si>
    <t>تقى عثمان</t>
  </si>
  <si>
    <t>عربين</t>
  </si>
  <si>
    <t>ثريا الكنج</t>
  </si>
  <si>
    <t>غرندل</t>
  </si>
  <si>
    <t>2015</t>
  </si>
  <si>
    <t>جعفرالصادق البدراني</t>
  </si>
  <si>
    <t>جمال المنصور</t>
  </si>
  <si>
    <t>جباب</t>
  </si>
  <si>
    <t>جنان العبد</t>
  </si>
  <si>
    <t>جنان رابعه</t>
  </si>
  <si>
    <t>محمدنذار</t>
  </si>
  <si>
    <t>حسام سليمان</t>
  </si>
  <si>
    <t>اياد</t>
  </si>
  <si>
    <t>منال محمد</t>
  </si>
  <si>
    <t>حسام عازر</t>
  </si>
  <si>
    <t>حسن ابراهيم</t>
  </si>
  <si>
    <t>حسين الشمالي</t>
  </si>
  <si>
    <t>1999</t>
  </si>
  <si>
    <t>حضيري الهيشان</t>
  </si>
  <si>
    <t>جاسم</t>
  </si>
  <si>
    <t>الحصين</t>
  </si>
  <si>
    <t>حمزة الخليل</t>
  </si>
  <si>
    <t>تركي</t>
  </si>
  <si>
    <t>حلوة</t>
  </si>
  <si>
    <t>عوينات كبيرة</t>
  </si>
  <si>
    <t>2018</t>
  </si>
  <si>
    <t>حمزه يوسف</t>
  </si>
  <si>
    <t>حنان ديبو</t>
  </si>
  <si>
    <t>وعد</t>
  </si>
  <si>
    <t>الكسوة</t>
  </si>
  <si>
    <t>حنان شهاب</t>
  </si>
  <si>
    <t>حنان محمد</t>
  </si>
  <si>
    <t>هامه</t>
  </si>
  <si>
    <t>حنين عامر</t>
  </si>
  <si>
    <t>نبال</t>
  </si>
  <si>
    <t>haneen amer</t>
  </si>
  <si>
    <t>nebal</t>
  </si>
  <si>
    <t>ختام محمد</t>
  </si>
  <si>
    <t>خطار ملاك</t>
  </si>
  <si>
    <t>عقاب</t>
  </si>
  <si>
    <t>دارين صطوف القاسم</t>
  </si>
  <si>
    <t>بدريه</t>
  </si>
  <si>
    <t>2013</t>
  </si>
  <si>
    <t>داليا حاج ياسين</t>
  </si>
  <si>
    <t>فيلون</t>
  </si>
  <si>
    <t>داليا معتوق</t>
  </si>
  <si>
    <t>ميليثونا</t>
  </si>
  <si>
    <t>اسبانيا</t>
  </si>
  <si>
    <t>دريد العبدالله</t>
  </si>
  <si>
    <t>محمدوليد</t>
  </si>
  <si>
    <t>دلع الميهوب</t>
  </si>
  <si>
    <t>عربية سوري</t>
  </si>
  <si>
    <t>ديانا الشلي</t>
  </si>
  <si>
    <t>ديانا سلمان</t>
  </si>
  <si>
    <t>الرصافي</t>
  </si>
  <si>
    <t>رانيه تقلا</t>
  </si>
  <si>
    <t>رانيه حداد</t>
  </si>
  <si>
    <t xml:space="preserve">العربية السورية </t>
  </si>
  <si>
    <t>RANIA HADAD</t>
  </si>
  <si>
    <t>ربا العجيل</t>
  </si>
  <si>
    <t>roba alijeel</t>
  </si>
  <si>
    <t>mohamaad</t>
  </si>
  <si>
    <t>dear alzour</t>
  </si>
  <si>
    <t>ردينه مضهور</t>
  </si>
  <si>
    <t>القريتين 257</t>
  </si>
  <si>
    <t>ROUDAINA MADHOR</t>
  </si>
  <si>
    <t>MNIRAA</t>
  </si>
  <si>
    <t>ALKARIATEEN</t>
  </si>
  <si>
    <t>رشا السمان</t>
  </si>
  <si>
    <t>حميد</t>
  </si>
  <si>
    <t>زهري</t>
  </si>
  <si>
    <t>الحقف</t>
  </si>
  <si>
    <t>2009</t>
  </si>
  <si>
    <t>rsha alsman</t>
  </si>
  <si>
    <t>hmed</t>
  </si>
  <si>
    <t>zhri</t>
  </si>
  <si>
    <t>رغد مزعل</t>
  </si>
  <si>
    <t>raghad mzel</t>
  </si>
  <si>
    <t>trki</t>
  </si>
  <si>
    <t>kherea</t>
  </si>
  <si>
    <t>رنا عثمان</t>
  </si>
  <si>
    <t>نجيده</t>
  </si>
  <si>
    <t>سورية</t>
  </si>
  <si>
    <t>Rana othman</t>
  </si>
  <si>
    <t>Najidah</t>
  </si>
  <si>
    <t>رنا ميا</t>
  </si>
  <si>
    <t>rana  mea</t>
  </si>
  <si>
    <t>rabeha</t>
  </si>
  <si>
    <t>damasccous</t>
  </si>
  <si>
    <t>رنيم زيود</t>
  </si>
  <si>
    <t>سوري</t>
  </si>
  <si>
    <t>ranim zaiod</t>
  </si>
  <si>
    <t>mouner</t>
  </si>
  <si>
    <t>qamar</t>
  </si>
  <si>
    <t>رود الكويفي</t>
  </si>
  <si>
    <t>محمدديب</t>
  </si>
  <si>
    <t>rawad alkwaify</t>
  </si>
  <si>
    <t>mhd dib</t>
  </si>
  <si>
    <t>zabadai</t>
  </si>
  <si>
    <t>roz takla</t>
  </si>
  <si>
    <t>روله جمعه</t>
  </si>
  <si>
    <t>الاشرفية</t>
  </si>
  <si>
    <t>rola jomaah</t>
  </si>
  <si>
    <t>najib</t>
  </si>
  <si>
    <t>sameara</t>
  </si>
  <si>
    <t>ريم الحداد</t>
  </si>
  <si>
    <t>محمدفؤاد</t>
  </si>
  <si>
    <t>حورية</t>
  </si>
  <si>
    <t>REEM HDAD</t>
  </si>
  <si>
    <t>MOHAMAD FOAD</t>
  </si>
  <si>
    <t>HOOREA</t>
  </si>
  <si>
    <t>ريم يونس</t>
  </si>
  <si>
    <t>سعده</t>
  </si>
  <si>
    <t>2006</t>
  </si>
  <si>
    <t>rim yones</t>
  </si>
  <si>
    <t>sada</t>
  </si>
  <si>
    <t>زكيه الحموي</t>
  </si>
  <si>
    <t xml:space="preserve">درعا </t>
  </si>
  <si>
    <t xml:space="preserve">zakai  alhamwi </t>
  </si>
  <si>
    <t xml:space="preserve">mohmad </t>
  </si>
  <si>
    <t>darra</t>
  </si>
  <si>
    <t>زهرالدين الخلف</t>
  </si>
  <si>
    <t>خود</t>
  </si>
  <si>
    <t>معشوق</t>
  </si>
  <si>
    <t>Zhr Aldeen Alkhalf</t>
  </si>
  <si>
    <t>Khod</t>
  </si>
  <si>
    <t>Mashok</t>
  </si>
  <si>
    <t>زهور المحضر</t>
  </si>
  <si>
    <t>Zohor AlMahdar</t>
  </si>
  <si>
    <t>Rouaida</t>
  </si>
  <si>
    <t>زين العابدين علي</t>
  </si>
  <si>
    <t>مشهور</t>
  </si>
  <si>
    <t>2022</t>
  </si>
  <si>
    <t>zin alabeden ali</t>
  </si>
  <si>
    <t>mshhur</t>
  </si>
  <si>
    <t>زين سليمان</t>
  </si>
  <si>
    <t>فلسطينية سورية</t>
  </si>
  <si>
    <t>zin sulyman</t>
  </si>
  <si>
    <t>زينه نعامي</t>
  </si>
  <si>
    <t>فايزعلاءالدين</t>
  </si>
  <si>
    <t>ابتهاج</t>
  </si>
  <si>
    <t>zina naami</t>
  </si>
  <si>
    <t>fayz alaa alden</t>
  </si>
  <si>
    <t>ebtehaj</t>
  </si>
  <si>
    <t>سارة القطان</t>
  </si>
  <si>
    <t>محمد سامح</t>
  </si>
  <si>
    <t>saara alkatan</t>
  </si>
  <si>
    <t>mohammad sameh</t>
  </si>
  <si>
    <t>khawla</t>
  </si>
  <si>
    <t>ساره العبيدالحسين</t>
  </si>
  <si>
    <t>منور</t>
  </si>
  <si>
    <t>sara alabied alhseen</t>
  </si>
  <si>
    <t>mnawar</t>
  </si>
  <si>
    <t>saudi</t>
  </si>
  <si>
    <t>سدرا بكز</t>
  </si>
  <si>
    <t>2021</t>
  </si>
  <si>
    <t>sedra bkz</t>
  </si>
  <si>
    <t>mrwan</t>
  </si>
  <si>
    <t>سلام قاضي امين</t>
  </si>
  <si>
    <t>salam kadi ameen</t>
  </si>
  <si>
    <t>سما بيبي</t>
  </si>
  <si>
    <t>بكري</t>
  </si>
  <si>
    <t>عروبة</t>
  </si>
  <si>
    <t>sama bebei</t>
  </si>
  <si>
    <t>bakri</t>
  </si>
  <si>
    <t>auroba</t>
  </si>
  <si>
    <t>سماح اتمت</t>
  </si>
  <si>
    <t>حرفا</t>
  </si>
  <si>
    <t>smah atmat</t>
  </si>
  <si>
    <t>salwa</t>
  </si>
  <si>
    <t>سماح قنوت</t>
  </si>
  <si>
    <t>محمدأديب</t>
  </si>
  <si>
    <t>فاكية</t>
  </si>
  <si>
    <t>2008</t>
  </si>
  <si>
    <t>samah kannut</t>
  </si>
  <si>
    <t>mohamad adeb</t>
  </si>
  <si>
    <t>fakea</t>
  </si>
  <si>
    <t>سنا ملص</t>
  </si>
  <si>
    <t>شادي كريم</t>
  </si>
  <si>
    <t>shadi karem</t>
  </si>
  <si>
    <t>abaas</t>
  </si>
  <si>
    <t>شربل خنيفس</t>
  </si>
  <si>
    <t>تبنه</t>
  </si>
  <si>
    <t>sherbel khnefes</t>
  </si>
  <si>
    <t>tabna</t>
  </si>
  <si>
    <t>شعبان عباس</t>
  </si>
  <si>
    <t xml:space="preserve">حماة </t>
  </si>
  <si>
    <t>shaban  abass</t>
  </si>
  <si>
    <t xml:space="preserve">mohamad </t>
  </si>
  <si>
    <t>amoon</t>
  </si>
  <si>
    <t>شهاب بربار</t>
  </si>
  <si>
    <t>shahab barbar</t>
  </si>
  <si>
    <t>شهناز الحمود</t>
  </si>
  <si>
    <t>والدتهافضه</t>
  </si>
  <si>
    <t>shahenaz alhamood</t>
  </si>
  <si>
    <t>husaen</t>
  </si>
  <si>
    <t>der alzoor</t>
  </si>
  <si>
    <t>صبا غرة</t>
  </si>
  <si>
    <t>Siba Gira</t>
  </si>
  <si>
    <t>Bader</t>
  </si>
  <si>
    <t>Naima</t>
  </si>
  <si>
    <t>صفاء اليوسف</t>
  </si>
  <si>
    <t>وهيب</t>
  </si>
  <si>
    <t>نادية</t>
  </si>
  <si>
    <t>المتعارض</t>
  </si>
  <si>
    <t>Safaa Alyousef</t>
  </si>
  <si>
    <t>Waheeb</t>
  </si>
  <si>
    <t>Nadya</t>
  </si>
  <si>
    <t>Almetared</t>
  </si>
  <si>
    <t>صفاء مصطفى</t>
  </si>
  <si>
    <t>بوزان</t>
  </si>
  <si>
    <t>عدوله</t>
  </si>
  <si>
    <t>بيررش</t>
  </si>
  <si>
    <t>SAFAA MOUSTAFA</t>
  </si>
  <si>
    <t>BOZAN</t>
  </si>
  <si>
    <t>ADOULAH</t>
  </si>
  <si>
    <t>BERRSH</t>
  </si>
  <si>
    <t>صفيه محمد</t>
  </si>
  <si>
    <t>Safea Mohmad</t>
  </si>
  <si>
    <t>Hasen</t>
  </si>
  <si>
    <t>Ebtsam</t>
  </si>
  <si>
    <t>صلاح الاحمد</t>
  </si>
  <si>
    <t>salah alahmad</t>
  </si>
  <si>
    <t>soubhi</t>
  </si>
  <si>
    <t>khola</t>
  </si>
  <si>
    <t>palmira</t>
  </si>
  <si>
    <t>ضياء الحمير</t>
  </si>
  <si>
    <t>نجيح</t>
  </si>
  <si>
    <t>1998</t>
  </si>
  <si>
    <t>diaa alhamer</t>
  </si>
  <si>
    <t>عامر أسعد</t>
  </si>
  <si>
    <t>نوزت</t>
  </si>
  <si>
    <t>Amer Asaad</t>
  </si>
  <si>
    <t>Nawzat</t>
  </si>
  <si>
    <t>Harsta</t>
  </si>
  <si>
    <t>عامر ريحان</t>
  </si>
  <si>
    <t>نبيهه</t>
  </si>
  <si>
    <t>AMER RIHAN</t>
  </si>
  <si>
    <t>MAHAMOUD</t>
  </si>
  <si>
    <t>NABIHA</t>
  </si>
  <si>
    <t>عبد العزيز عدي</t>
  </si>
  <si>
    <t>رنا حداد</t>
  </si>
  <si>
    <t>abd alazez adi</t>
  </si>
  <si>
    <t>husam</t>
  </si>
  <si>
    <t>عبدالعزيز ادريس</t>
  </si>
  <si>
    <t>abd alaziz edris</t>
  </si>
  <si>
    <t>brkat</t>
  </si>
  <si>
    <t>bdrea</t>
  </si>
  <si>
    <t>عبيده الشرعان</t>
  </si>
  <si>
    <t>obaeda alsharaan</t>
  </si>
  <si>
    <t>helal</t>
  </si>
  <si>
    <t>عبير حمدو</t>
  </si>
  <si>
    <t>نازك</t>
  </si>
  <si>
    <t>دركوش</t>
  </si>
  <si>
    <t>aber hamdo</t>
  </si>
  <si>
    <t>nazek</t>
  </si>
  <si>
    <t>عبير سنيور</t>
  </si>
  <si>
    <t>نواف</t>
  </si>
  <si>
    <t>المعوانه</t>
  </si>
  <si>
    <t>aber sanyor</t>
  </si>
  <si>
    <t>nwaf</t>
  </si>
  <si>
    <t>عفراء السيد</t>
  </si>
  <si>
    <t>محمدنور</t>
  </si>
  <si>
    <t>حمص - تلدو</t>
  </si>
  <si>
    <t>Afraa  Alsayed</t>
  </si>
  <si>
    <t>Mohammed Noor</t>
  </si>
  <si>
    <t>Fatimah Aljazzar</t>
  </si>
  <si>
    <t xml:space="preserve">Taldo </t>
  </si>
  <si>
    <t>علا النوري</t>
  </si>
  <si>
    <t>محمدنبيل</t>
  </si>
  <si>
    <t>2007</t>
  </si>
  <si>
    <t>ola alnori</t>
  </si>
  <si>
    <t>mohamad nabel</t>
  </si>
  <si>
    <t>fozea</t>
  </si>
  <si>
    <t>علا عطيه</t>
  </si>
  <si>
    <t>ola atea</t>
  </si>
  <si>
    <t>tartos</t>
  </si>
  <si>
    <t>علي الغزبير</t>
  </si>
  <si>
    <t>ali alghzbear</t>
  </si>
  <si>
    <t>dair alzour</t>
  </si>
  <si>
    <t>مدحت</t>
  </si>
  <si>
    <t>ali  hassan</t>
  </si>
  <si>
    <t>mdhat</t>
  </si>
  <si>
    <t>tartws</t>
  </si>
  <si>
    <t>نديمه</t>
  </si>
  <si>
    <t>خربة ابو حمدان</t>
  </si>
  <si>
    <t>ali  solaeman</t>
  </si>
  <si>
    <t>esaa</t>
  </si>
  <si>
    <t>nadema</t>
  </si>
  <si>
    <t>khrba</t>
  </si>
  <si>
    <t>عمر الحسياني</t>
  </si>
  <si>
    <t>رسميه</t>
  </si>
  <si>
    <t>omar alhsiane</t>
  </si>
  <si>
    <t>rasmia</t>
  </si>
  <si>
    <t>damascus subrub</t>
  </si>
  <si>
    <t>عمر ملاح</t>
  </si>
  <si>
    <t>صفوان</t>
  </si>
  <si>
    <t>omar malah</t>
  </si>
  <si>
    <t>safwan</t>
  </si>
  <si>
    <t>rania</t>
  </si>
  <si>
    <t>عيسى مواس</t>
  </si>
  <si>
    <t>جوليت</t>
  </si>
  <si>
    <t>issa mawas</t>
  </si>
  <si>
    <t>jawdat</t>
  </si>
  <si>
    <t>jouliet</t>
  </si>
  <si>
    <t>غنوه الاحمدالشيخ</t>
  </si>
  <si>
    <t>ظبيه</t>
  </si>
  <si>
    <t>ghenwa alahmad alsheekh</t>
  </si>
  <si>
    <t>haydar</t>
  </si>
  <si>
    <t>zabeah</t>
  </si>
  <si>
    <t>deer alzoor</t>
  </si>
  <si>
    <t>فارع الحسين العلي</t>
  </si>
  <si>
    <t>أبو قاووق</t>
  </si>
  <si>
    <t>faree alhusen alali</t>
  </si>
  <si>
    <t>fatemah</t>
  </si>
  <si>
    <t>فاطمه الزهراء موسى</t>
  </si>
  <si>
    <t>محمد بدوي</t>
  </si>
  <si>
    <t>زبيدة</t>
  </si>
  <si>
    <t>حجيرة</t>
  </si>
  <si>
    <t>شرعي</t>
  </si>
  <si>
    <t>fatema alzahraa mousa</t>
  </si>
  <si>
    <t>mohamad badawi</t>
  </si>
  <si>
    <t>zobayda</t>
  </si>
  <si>
    <t>hajera</t>
  </si>
  <si>
    <t>فراس الدرويش</t>
  </si>
  <si>
    <t>كفيه</t>
  </si>
  <si>
    <t>كرم ابو حلا</t>
  </si>
  <si>
    <t>آمال</t>
  </si>
  <si>
    <t xml:space="preserve">karam abo hala </t>
  </si>
  <si>
    <t>haeal</t>
  </si>
  <si>
    <t>amaL</t>
  </si>
  <si>
    <t>ALSWAEDA</t>
  </si>
  <si>
    <t>كنان عويدات</t>
  </si>
  <si>
    <t>نوف</t>
  </si>
  <si>
    <t>kinan  owiedat</t>
  </si>
  <si>
    <t>noaf</t>
  </si>
  <si>
    <t>لبنى حداد</t>
  </si>
  <si>
    <t>LUBNA HADDAD</t>
  </si>
  <si>
    <t>BADEH</t>
  </si>
  <si>
    <t>لجين صندوق</t>
  </si>
  <si>
    <t>logaen sandok</t>
  </si>
  <si>
    <t>لونيت ناصر</t>
  </si>
  <si>
    <t>lonet naser</t>
  </si>
  <si>
    <t>naser</t>
  </si>
  <si>
    <t>alea</t>
  </si>
  <si>
    <t>لؤى المتني</t>
  </si>
  <si>
    <t>سلامي</t>
  </si>
  <si>
    <t>قنوات</t>
  </si>
  <si>
    <t>louaa almatny</t>
  </si>
  <si>
    <t>salami</t>
  </si>
  <si>
    <t>swaida-kanwat</t>
  </si>
  <si>
    <t>مادلين شاهين</t>
  </si>
  <si>
    <t>شاهين</t>
  </si>
  <si>
    <t>ماري</t>
  </si>
  <si>
    <t>ابو كليفون</t>
  </si>
  <si>
    <t>MADLEEN SHAHEEN</t>
  </si>
  <si>
    <t>SHAHEEN</t>
  </si>
  <si>
    <t>MARY</t>
  </si>
  <si>
    <t>مارينا خلوف</t>
  </si>
  <si>
    <t>ميراث</t>
  </si>
  <si>
    <t>marena khlof</t>
  </si>
  <si>
    <t>mirath</t>
  </si>
  <si>
    <t>مازن الابراهيم</t>
  </si>
  <si>
    <t>الدرداء</t>
  </si>
  <si>
    <t>mazen alibrahim</t>
  </si>
  <si>
    <t>ramez</t>
  </si>
  <si>
    <t>ماهر الجازي</t>
  </si>
  <si>
    <t xml:space="preserve">سبينه </t>
  </si>
  <si>
    <t>MAHER  AL JAZI</t>
  </si>
  <si>
    <t xml:space="preserve">MOHAMMAD </t>
  </si>
  <si>
    <t xml:space="preserve">MAGEDA </t>
  </si>
  <si>
    <t xml:space="preserve">DAMAS SUBURB </t>
  </si>
  <si>
    <t>مايا الجعل العبد الرزاق</t>
  </si>
  <si>
    <t>سعودية</t>
  </si>
  <si>
    <t>maya aljael abdulrazak</t>
  </si>
  <si>
    <t>fatmeh</t>
  </si>
  <si>
    <t>yarmook camp</t>
  </si>
  <si>
    <t>مايا العلي</t>
  </si>
  <si>
    <t>maya alali</t>
  </si>
  <si>
    <t>lamis</t>
  </si>
  <si>
    <t>مايا سليمان</t>
  </si>
  <si>
    <t>علاء</t>
  </si>
  <si>
    <t>Maya  Sulaiman</t>
  </si>
  <si>
    <t>Alaa</t>
  </si>
  <si>
    <t>Samia</t>
  </si>
  <si>
    <t>مايا عبيدو</t>
  </si>
  <si>
    <t>عبد المعين</t>
  </si>
  <si>
    <t>2017</t>
  </si>
  <si>
    <t>maya abedo</t>
  </si>
  <si>
    <t>abd almuen</t>
  </si>
  <si>
    <t>keswa</t>
  </si>
  <si>
    <t>مجد اللحام</t>
  </si>
  <si>
    <t>Majd Al laham</t>
  </si>
  <si>
    <t>Zuhair</t>
  </si>
  <si>
    <t>Tagrid</t>
  </si>
  <si>
    <t>As-Suwayda</t>
  </si>
  <si>
    <t>محمد راشد</t>
  </si>
  <si>
    <t>mohammad rashed</t>
  </si>
  <si>
    <t>محمد زهير الطيان</t>
  </si>
  <si>
    <t>mohammad zuher altayan</t>
  </si>
  <si>
    <t>khloud</t>
  </si>
  <si>
    <t>محمد قشقو</t>
  </si>
  <si>
    <t>زمزم</t>
  </si>
  <si>
    <t>معاره الارتيق</t>
  </si>
  <si>
    <t>mohamad kashko</t>
  </si>
  <si>
    <t>zamzam</t>
  </si>
  <si>
    <t>محمد أيهم طه</t>
  </si>
  <si>
    <t>همسه</t>
  </si>
  <si>
    <t>Mohamed ayham taha</t>
  </si>
  <si>
    <t>Majead</t>
  </si>
  <si>
    <t>Hamsa</t>
  </si>
  <si>
    <t>zabadani</t>
  </si>
  <si>
    <t>محمد عدنان صليبي</t>
  </si>
  <si>
    <t>سعسع</t>
  </si>
  <si>
    <t>mhd adnan saliibi</t>
  </si>
  <si>
    <t>sasaa</t>
  </si>
  <si>
    <t>محمد علاء العايق</t>
  </si>
  <si>
    <t>mohamad alaa alaik</t>
  </si>
  <si>
    <t>hnada</t>
  </si>
  <si>
    <t>محمدنبيل الحوشان</t>
  </si>
  <si>
    <t>MHD NABIL ALHOSHAN</t>
  </si>
  <si>
    <t>JAMELH</t>
  </si>
  <si>
    <t>مريانا العزام</t>
  </si>
  <si>
    <t>mreana alazam</t>
  </si>
  <si>
    <t>yasmen</t>
  </si>
  <si>
    <t>مريم العبيد الذيب</t>
  </si>
  <si>
    <t>mariam alabeed alzeab</t>
  </si>
  <si>
    <t>abd alkaream</t>
  </si>
  <si>
    <t>deer alzour</t>
  </si>
  <si>
    <t>مريم رجوب</t>
  </si>
  <si>
    <t>maream rujob</t>
  </si>
  <si>
    <t>مصعب النداف</t>
  </si>
  <si>
    <t>عبدالستار</t>
  </si>
  <si>
    <t>MUSAAB ALNDAF</t>
  </si>
  <si>
    <t>ABDALSATTAR</t>
  </si>
  <si>
    <t>DAMASCUS SUBURB - ALKISWA</t>
  </si>
  <si>
    <t>مها عبدالكريم</t>
  </si>
  <si>
    <t>mha abd alkareem</t>
  </si>
  <si>
    <t>abd alrahmman</t>
  </si>
  <si>
    <t>rna</t>
  </si>
  <si>
    <t>موفق حجازي</t>
  </si>
  <si>
    <t>نبال الشمالي</t>
  </si>
  <si>
    <t>جونيت</t>
  </si>
  <si>
    <t>تلعداي</t>
  </si>
  <si>
    <t>nbal alshamali</t>
  </si>
  <si>
    <t>jounet</t>
  </si>
  <si>
    <t>نزهان عيسى</t>
  </si>
  <si>
    <t>رقمه يوسف</t>
  </si>
  <si>
    <t>اومريك</t>
  </si>
  <si>
    <t>1989</t>
  </si>
  <si>
    <t>nazhan issa</t>
  </si>
  <si>
    <t>rakma</t>
  </si>
  <si>
    <t>alhassaka</t>
  </si>
  <si>
    <t>نسرين الحماده</t>
  </si>
  <si>
    <t>nasrean alhammad</t>
  </si>
  <si>
    <t>alqwait</t>
  </si>
  <si>
    <t>نسرين محمد</t>
  </si>
  <si>
    <t>دعد</t>
  </si>
  <si>
    <t>nsren mohamad</t>
  </si>
  <si>
    <t>daad</t>
  </si>
  <si>
    <t>نصوح قبلان حرب</t>
  </si>
  <si>
    <t>بشمانا</t>
  </si>
  <si>
    <t>nwar esmaeel</t>
  </si>
  <si>
    <t>swsan</t>
  </si>
  <si>
    <t>نور الهدى بيطار</t>
  </si>
  <si>
    <t>nor alhuda betar</t>
  </si>
  <si>
    <t>نور بدران</t>
  </si>
  <si>
    <t>معين</t>
  </si>
  <si>
    <t>اللاذقية/جبلة</t>
  </si>
  <si>
    <t>Nour Bdran</t>
  </si>
  <si>
    <t>Moein</t>
  </si>
  <si>
    <t>Nadia</t>
  </si>
  <si>
    <t>نور حسن</t>
  </si>
  <si>
    <t>لينة</t>
  </si>
  <si>
    <t>noor hasan</t>
  </si>
  <si>
    <t>lina</t>
  </si>
  <si>
    <t>نورا عوده</t>
  </si>
  <si>
    <t>noora awda</t>
  </si>
  <si>
    <t>zenab</t>
  </si>
  <si>
    <t>نورس  معط الله</t>
  </si>
  <si>
    <t>مبروك</t>
  </si>
  <si>
    <t>المهدية</t>
  </si>
  <si>
    <t>NAOURES BEN MAATALLAH</t>
  </si>
  <si>
    <t>MABROK</t>
  </si>
  <si>
    <t>FAREZA</t>
  </si>
  <si>
    <t>TUNISIAN</t>
  </si>
  <si>
    <t>نورهان خريمه</t>
  </si>
  <si>
    <t>ساميلا</t>
  </si>
  <si>
    <t>norhan khremah</t>
  </si>
  <si>
    <t>sulyman</t>
  </si>
  <si>
    <t>samela</t>
  </si>
  <si>
    <t>هادي عثمان حسن</t>
  </si>
  <si>
    <t>hadi othman hasn</t>
  </si>
  <si>
    <t>othman</t>
  </si>
  <si>
    <t>هبة لحم العجنجي</t>
  </si>
  <si>
    <t>Hiba Al Ajanje</t>
  </si>
  <si>
    <t>Basam</t>
  </si>
  <si>
    <t>هشام بعق</t>
  </si>
  <si>
    <t>hisham baak</t>
  </si>
  <si>
    <t>هنادي عيسى</t>
  </si>
  <si>
    <t>ذوات</t>
  </si>
  <si>
    <t>hanadi issa</t>
  </si>
  <si>
    <t>thawat</t>
  </si>
  <si>
    <t>هيثم شرم</t>
  </si>
  <si>
    <t>hatham  ahmad</t>
  </si>
  <si>
    <t>هيه الشريف الحمدان</t>
  </si>
  <si>
    <t>تلعاكوله</t>
  </si>
  <si>
    <t>hia alshref alhmdan</t>
  </si>
  <si>
    <t>وسيم عيسى</t>
  </si>
  <si>
    <t xml:space="preserve">wseem </t>
  </si>
  <si>
    <t>وضاح صعب</t>
  </si>
  <si>
    <t>شكيب</t>
  </si>
  <si>
    <t>إسعاف</t>
  </si>
  <si>
    <t>عربية سورية</t>
  </si>
  <si>
    <t>WADAH SAEB</t>
  </si>
  <si>
    <t>SHAKEB</t>
  </si>
  <si>
    <t>ISAF</t>
  </si>
  <si>
    <t>ALSWEIDA</t>
  </si>
  <si>
    <t>وعد قنطار</t>
  </si>
  <si>
    <t>محمدعيد</t>
  </si>
  <si>
    <t>waad kentar</t>
  </si>
  <si>
    <t>وفاء عبدالحفيظ</t>
  </si>
  <si>
    <t>والدتهانوره</t>
  </si>
  <si>
    <t>Wafaa Abd AlHavez</t>
  </si>
  <si>
    <t>Hesham</t>
  </si>
  <si>
    <t>Noura</t>
  </si>
  <si>
    <t>Zamlka</t>
  </si>
  <si>
    <t>ولاء بدرة</t>
  </si>
  <si>
    <t>عرفان</t>
  </si>
  <si>
    <t>walaa badra</t>
  </si>
  <si>
    <t>erfan</t>
  </si>
  <si>
    <t>ياسمين سوسو</t>
  </si>
  <si>
    <t>ديرعطية</t>
  </si>
  <si>
    <t>Yasmin  Sousou</t>
  </si>
  <si>
    <t>Mohamad Dib</t>
  </si>
  <si>
    <t>Wafaa</t>
  </si>
  <si>
    <t>Damas Suburb</t>
  </si>
  <si>
    <t>يزن صقور</t>
  </si>
  <si>
    <t>yazan sakour</t>
  </si>
  <si>
    <t>يزن غازي</t>
  </si>
  <si>
    <t>YAZAN GHAZI</t>
  </si>
  <si>
    <t>EYAD</t>
  </si>
  <si>
    <t>ZIBDEN</t>
  </si>
  <si>
    <t>يسار الحلبي</t>
  </si>
  <si>
    <t>مصراته</t>
  </si>
  <si>
    <t>yasar alhalabe</t>
  </si>
  <si>
    <t>hayel</t>
  </si>
  <si>
    <t>libya-misrata</t>
  </si>
  <si>
    <t>يوسف الجداوي</t>
  </si>
  <si>
    <t>سلحب</t>
  </si>
  <si>
    <t>2000</t>
  </si>
  <si>
    <t>yousef aljaddawi</t>
  </si>
  <si>
    <t>jamil</t>
  </si>
  <si>
    <t>نوف الفندي</t>
  </si>
  <si>
    <t>نهيده</t>
  </si>
  <si>
    <t>موحسن</t>
  </si>
  <si>
    <t>noof alfande</t>
  </si>
  <si>
    <t>nsir</t>
  </si>
  <si>
    <t>nheda</t>
  </si>
  <si>
    <t>mo hasan</t>
  </si>
  <si>
    <t>سامي قرموشة</t>
  </si>
  <si>
    <t>sami qarmoshah</t>
  </si>
  <si>
    <t>youseef</t>
  </si>
  <si>
    <t>مسهوج الأحمد العساف</t>
  </si>
  <si>
    <t>جربوع</t>
  </si>
  <si>
    <t>عامها</t>
  </si>
  <si>
    <t>الفصل الثاني 2020-2021</t>
  </si>
  <si>
    <t>غنى غنوم</t>
  </si>
  <si>
    <t>محمد زين البرازي</t>
  </si>
  <si>
    <t>يزن الصفدي</t>
  </si>
  <si>
    <t>الفصل الثاني 2023/2022</t>
  </si>
  <si>
    <t>فصل 2  2023/2022</t>
  </si>
  <si>
    <t>الفصل الاول 2020-2021</t>
  </si>
  <si>
    <t>الفصل الاول2021-2022</t>
  </si>
  <si>
    <t>هيا بركات</t>
  </si>
  <si>
    <t>طارق</t>
  </si>
  <si>
    <t>أميرة الفارس</t>
  </si>
  <si>
    <t>مهند عدره</t>
  </si>
  <si>
    <t>حنان العبد</t>
  </si>
  <si>
    <t>رتيبة الحسن</t>
  </si>
  <si>
    <t>يوسف جافي</t>
  </si>
  <si>
    <t>غانم العفاش</t>
  </si>
  <si>
    <t>رنيم النجار</t>
  </si>
  <si>
    <t>ريم سليمان</t>
  </si>
  <si>
    <t>حسين علي</t>
  </si>
  <si>
    <t>نزار جاسم</t>
  </si>
  <si>
    <t>نسرين حمدان</t>
  </si>
  <si>
    <t>حمزي</t>
  </si>
  <si>
    <t>إرسال ملف الإستمارة (Excel ) عبر البريد الإلكتروني إلى العنوان التالي : 
polopenlearning116@hotmail.com
ويجب أن يكون موضوع الإيميل هو الرقم الإمتحاني للطالب</t>
  </si>
  <si>
    <t>آنا ماريا زودة</t>
  </si>
  <si>
    <t>تميم حموده</t>
  </si>
  <si>
    <t xml:space="preserve">كلوديا حسن </t>
  </si>
  <si>
    <t>اعتدال يوسف</t>
  </si>
  <si>
    <t>علي كويفاتي</t>
  </si>
  <si>
    <t>أديب</t>
  </si>
  <si>
    <t>محمد المزعل</t>
  </si>
  <si>
    <t>سالي السلامه</t>
  </si>
  <si>
    <t>عوض العلي</t>
  </si>
  <si>
    <t>موسى الموسى</t>
  </si>
  <si>
    <t>رنا شعبان</t>
  </si>
  <si>
    <t>نجم الدين</t>
  </si>
  <si>
    <t>سامر حسين</t>
  </si>
  <si>
    <t>تماره المصري</t>
  </si>
  <si>
    <t>منى الحميد</t>
  </si>
  <si>
    <t>اصاله الفندي</t>
  </si>
  <si>
    <t>حنين جديداني</t>
  </si>
  <si>
    <t>لينه غليون</t>
  </si>
  <si>
    <t>حمزه</t>
  </si>
  <si>
    <t>جهاد الحسين</t>
  </si>
  <si>
    <t>عمار خبيز</t>
  </si>
  <si>
    <t>لبنى رزق</t>
  </si>
  <si>
    <t>نبهان احمد</t>
  </si>
  <si>
    <t>جابر</t>
  </si>
  <si>
    <t>روان الحسن</t>
  </si>
  <si>
    <t>ليلى الشربجي</t>
  </si>
  <si>
    <t>محمد منير الحموي</t>
  </si>
  <si>
    <t>نور الظواهره</t>
  </si>
  <si>
    <t>آمنه المخزوم</t>
  </si>
  <si>
    <t>شحود</t>
  </si>
  <si>
    <t>حيدر الديوب</t>
  </si>
  <si>
    <t>زعيم التركي</t>
  </si>
  <si>
    <t>شذا النوفل</t>
  </si>
  <si>
    <t>شهد  الحسن المحيمد</t>
  </si>
  <si>
    <t>علي بركات</t>
  </si>
  <si>
    <t>أنيس</t>
  </si>
  <si>
    <t>بهاء احمد</t>
  </si>
  <si>
    <t>رفيق</t>
  </si>
  <si>
    <t>حسن كريم</t>
  </si>
  <si>
    <t>علا السعدي</t>
  </si>
  <si>
    <t>لينا حميدة</t>
  </si>
  <si>
    <t>نادر</t>
  </si>
  <si>
    <t>حنان العناز</t>
  </si>
  <si>
    <t>عبدالله</t>
  </si>
  <si>
    <t>فرح نصر الله</t>
  </si>
  <si>
    <t>إسماعيل</t>
  </si>
  <si>
    <t>احمد الفياض</t>
  </si>
  <si>
    <t>احمد سريه</t>
  </si>
  <si>
    <t>عناد</t>
  </si>
  <si>
    <t>احمد شبلي</t>
  </si>
  <si>
    <t>اديبه حسن</t>
  </si>
  <si>
    <t>اسلام مرعي</t>
  </si>
  <si>
    <t>اكرم المحمد</t>
  </si>
  <si>
    <t>الحسين محمد</t>
  </si>
  <si>
    <t>اليسار ابو كم</t>
  </si>
  <si>
    <t>اميمه علي</t>
  </si>
  <si>
    <t>ايناس الخطيب</t>
  </si>
  <si>
    <t>ايهم قدسيه</t>
  </si>
  <si>
    <t>إسراء عبيد</t>
  </si>
  <si>
    <t>مهند</t>
  </si>
  <si>
    <t>أحمد عزالدين</t>
  </si>
  <si>
    <t>أروى الأحمر</t>
  </si>
  <si>
    <t>أريج نقار</t>
  </si>
  <si>
    <t>أزهار بلبل</t>
  </si>
  <si>
    <t>أمجد العلبي</t>
  </si>
  <si>
    <t>أمجد برهوم</t>
  </si>
  <si>
    <t>أمين المر</t>
  </si>
  <si>
    <t>عبدالرزاق</t>
  </si>
  <si>
    <t>أنوار صالح</t>
  </si>
  <si>
    <t>باسل جهيم</t>
  </si>
  <si>
    <t>باهي الدين خانكان</t>
  </si>
  <si>
    <t>بتول ابونبوت</t>
  </si>
  <si>
    <t>فريد</t>
  </si>
  <si>
    <t>براءه الحريري</t>
  </si>
  <si>
    <t>بشار طراف</t>
  </si>
  <si>
    <t>تميم النعسان</t>
  </si>
  <si>
    <t>جمال عزي</t>
  </si>
  <si>
    <t>جوانا شريقي</t>
  </si>
  <si>
    <t>ميلاد</t>
  </si>
  <si>
    <t>حسن الخضور</t>
  </si>
  <si>
    <t>حسن العجوز</t>
  </si>
  <si>
    <t>حسناء بدران</t>
  </si>
  <si>
    <t>حسين المحمد</t>
  </si>
  <si>
    <t>حسين رميح</t>
  </si>
  <si>
    <t>ممدوح</t>
  </si>
  <si>
    <t>حسين شعبون</t>
  </si>
  <si>
    <t>حفيضه شحاده</t>
  </si>
  <si>
    <t>حميدة الحسن</t>
  </si>
  <si>
    <t>حيان قبلان</t>
  </si>
  <si>
    <t>خديجه الحمصي</t>
  </si>
  <si>
    <t>خديجه شنوان</t>
  </si>
  <si>
    <t>سعدو</t>
  </si>
  <si>
    <t>خولة رجب</t>
  </si>
  <si>
    <t>دارين رعد</t>
  </si>
  <si>
    <t>دلع شهابي</t>
  </si>
  <si>
    <t>ديالا بركات</t>
  </si>
  <si>
    <t>رابعه فلاح</t>
  </si>
  <si>
    <t>عبدالحكيم</t>
  </si>
  <si>
    <t>راغدة علي</t>
  </si>
  <si>
    <t>راما الحاج شاهر</t>
  </si>
  <si>
    <t>راما رشيد</t>
  </si>
  <si>
    <t>رحاب الخلوف</t>
  </si>
  <si>
    <t>رزان اللافي</t>
  </si>
  <si>
    <t>رشا حمود</t>
  </si>
  <si>
    <t>رنا صالح</t>
  </si>
  <si>
    <t>معن</t>
  </si>
  <si>
    <t>رنيم قدح سليم</t>
  </si>
  <si>
    <t>روان قره جولي الكردي</t>
  </si>
  <si>
    <t>رولا باش امام</t>
  </si>
  <si>
    <t>محمداسامه</t>
  </si>
  <si>
    <t>رؤى الكيلاني</t>
  </si>
  <si>
    <t>ريم العدوي</t>
  </si>
  <si>
    <t>اكرم</t>
  </si>
  <si>
    <t>ريم صبيحه</t>
  </si>
  <si>
    <t>ريم مداح</t>
  </si>
  <si>
    <t>ساره الصالح</t>
  </si>
  <si>
    <t>فاروق</t>
  </si>
  <si>
    <t>سعيد ابراهيم</t>
  </si>
  <si>
    <t>ناجح</t>
  </si>
  <si>
    <t>سليمان ديوب</t>
  </si>
  <si>
    <t>سمر نسيبة</t>
  </si>
  <si>
    <t>سميح ديروان</t>
  </si>
  <si>
    <t>سوزان العلي</t>
  </si>
  <si>
    <t>سوسن نبهان</t>
  </si>
  <si>
    <t>عموري</t>
  </si>
  <si>
    <t>سومر العزاوي</t>
  </si>
  <si>
    <t>رحيم</t>
  </si>
  <si>
    <t>سيلفارت سلوم</t>
  </si>
  <si>
    <t>شعله العبود الخاروف</t>
  </si>
  <si>
    <t>عبد الواحد</t>
  </si>
  <si>
    <t>شهد الدنحه</t>
  </si>
  <si>
    <t>شيرين عثمان</t>
  </si>
  <si>
    <t>صبحي سويلم</t>
  </si>
  <si>
    <t>صفاء الابراهيم</t>
  </si>
  <si>
    <t>طارق علي</t>
  </si>
  <si>
    <t>عبد الرحمن المصري</t>
  </si>
  <si>
    <t>محمد بشير</t>
  </si>
  <si>
    <t>عبد الرزاق العبد الله</t>
  </si>
  <si>
    <t>عبدالحسيب النعيمي</t>
  </si>
  <si>
    <t>عبدالرحمن هنانو</t>
  </si>
  <si>
    <t>رضا</t>
  </si>
  <si>
    <t>عزالدين المنجد</t>
  </si>
  <si>
    <t>علي الشيخ</t>
  </si>
  <si>
    <t>علي زيدان</t>
  </si>
  <si>
    <t>علي ناعمه</t>
  </si>
  <si>
    <t>عبدالنافع</t>
  </si>
  <si>
    <t>علياء دملخي</t>
  </si>
  <si>
    <t>عماد العواد</t>
  </si>
  <si>
    <t>عمار زيدان</t>
  </si>
  <si>
    <t>عمار نادر</t>
  </si>
  <si>
    <t>فاتنة شقوف</t>
  </si>
  <si>
    <t>فاطر خضور</t>
  </si>
  <si>
    <t>فضل الله عقل</t>
  </si>
  <si>
    <t>قصي عزيزة</t>
  </si>
  <si>
    <t>كفى الزامل</t>
  </si>
  <si>
    <t>لمى صالح</t>
  </si>
  <si>
    <t>لؤي شنودي</t>
  </si>
  <si>
    <t>جورج</t>
  </si>
  <si>
    <t>ليدا يوسف</t>
  </si>
  <si>
    <t>مادلين سليمان</t>
  </si>
  <si>
    <t>ماسة سلهب</t>
  </si>
  <si>
    <t>ماهر هناوي</t>
  </si>
  <si>
    <t>محمد ابو الريش</t>
  </si>
  <si>
    <t>محمد البريدي</t>
  </si>
  <si>
    <t>محمد العبيد</t>
  </si>
  <si>
    <t>محمد طارق تقوى</t>
  </si>
  <si>
    <t>حمود</t>
  </si>
  <si>
    <t>محمد مطر</t>
  </si>
  <si>
    <t>محمدهاشم بارود</t>
  </si>
  <si>
    <t>عبدالمنعم</t>
  </si>
  <si>
    <t>محمدهيثم الفلاحه</t>
  </si>
  <si>
    <t>محمود العيفان</t>
  </si>
  <si>
    <t>محمود المصطفى</t>
  </si>
  <si>
    <t>محي الدين العتوم</t>
  </si>
  <si>
    <t>ايوب</t>
  </si>
  <si>
    <t>مرهف عبيدو</t>
  </si>
  <si>
    <t>مروه عبدربه</t>
  </si>
  <si>
    <t>مريم شندين</t>
  </si>
  <si>
    <t>مصطفى اصطيلة</t>
  </si>
  <si>
    <t>مناف العيدان</t>
  </si>
  <si>
    <t>منال برنيك</t>
  </si>
  <si>
    <t>منذر عرسان</t>
  </si>
  <si>
    <t>ميره الفجاري الجابر</t>
  </si>
  <si>
    <t>ميشيل المسبر</t>
  </si>
  <si>
    <t>كمال</t>
  </si>
  <si>
    <t>نالين سليمان</t>
  </si>
  <si>
    <t>عصمت</t>
  </si>
  <si>
    <t>نسرين الف</t>
  </si>
  <si>
    <t>نور الجاسم</t>
  </si>
  <si>
    <t>نور الصلخدي</t>
  </si>
  <si>
    <t>حسان</t>
  </si>
  <si>
    <t>هبة الشيخ الطباخ</t>
  </si>
  <si>
    <t>هلال العلي</t>
  </si>
  <si>
    <t>هناء جاروش</t>
  </si>
  <si>
    <t>هناء حمود</t>
  </si>
  <si>
    <t>تميم</t>
  </si>
  <si>
    <t>وفاء نجق</t>
  </si>
  <si>
    <t>ولاء الحمزاوي</t>
  </si>
  <si>
    <t>ولام طليعه</t>
  </si>
  <si>
    <t>يارا حمدان</t>
  </si>
  <si>
    <t>يارا محفوض</t>
  </si>
  <si>
    <t>يحيى الاحمد</t>
  </si>
  <si>
    <t>يحيى الكضيب العبودي</t>
  </si>
  <si>
    <t>يحيى زين</t>
  </si>
  <si>
    <t>حسين البياع</t>
  </si>
  <si>
    <t>علي ميهوب</t>
  </si>
  <si>
    <t>مازن طربوش</t>
  </si>
  <si>
    <t>محمود تركية</t>
  </si>
  <si>
    <t>مالك</t>
  </si>
  <si>
    <t>فاطمه شيتي</t>
  </si>
  <si>
    <t>علي البقاعي</t>
  </si>
  <si>
    <t>غزل الغضبان</t>
  </si>
  <si>
    <t>إيقاف</t>
  </si>
  <si>
    <t>الفصل الاول 2024/2023</t>
  </si>
  <si>
    <t>الفصل الاول 2023/2022</t>
  </si>
  <si>
    <t>مستنفذ</t>
  </si>
  <si>
    <t>منقطع</t>
  </si>
  <si>
    <t>محمود  عز الدين</t>
  </si>
  <si>
    <t>بتول  حج عوض</t>
  </si>
  <si>
    <t>غاده الامين</t>
  </si>
  <si>
    <t>محمد نور  صائمه</t>
  </si>
  <si>
    <t xml:space="preserve">دلال حميدي </t>
  </si>
  <si>
    <t xml:space="preserve">خلف </t>
  </si>
  <si>
    <t xml:space="preserve">زينب العلي </t>
  </si>
  <si>
    <t xml:space="preserve">غازي </t>
  </si>
  <si>
    <t>فرح نصرالله</t>
  </si>
  <si>
    <t xml:space="preserve">ساريه الغضبان </t>
  </si>
  <si>
    <t xml:space="preserve">ميسر </t>
  </si>
  <si>
    <t>الدفع بالدولار</t>
  </si>
  <si>
    <t>لورانس فاخورى</t>
  </si>
  <si>
    <t>هشام العاسمي</t>
  </si>
  <si>
    <t>حرمان سابق</t>
  </si>
  <si>
    <t>احمد حمزه</t>
  </si>
  <si>
    <t>آلاء أرناؤط</t>
  </si>
  <si>
    <t>صبا غره</t>
  </si>
  <si>
    <t>عامر اسعد</t>
  </si>
  <si>
    <t>عبيدة الشرعان</t>
  </si>
  <si>
    <t>فارع  الحسين العلي</t>
  </si>
  <si>
    <t>محمد زهير  الطيان</t>
  </si>
  <si>
    <t>محمدأيهم  طه</t>
  </si>
  <si>
    <t>محمدعدنان  صليبي</t>
  </si>
  <si>
    <t>محمدعلاء  العايق</t>
  </si>
  <si>
    <t>نصوح  قبلان حرب</t>
  </si>
  <si>
    <t>نورس  ابن معط الله</t>
  </si>
  <si>
    <t>احمد المصري</t>
  </si>
  <si>
    <t xml:space="preserve">حرمان دورتين من ف1 2024  </t>
  </si>
  <si>
    <t>عبدالله سلخو</t>
  </si>
  <si>
    <t>تحويل مماثل</t>
  </si>
  <si>
    <t>حرمان 3 دورات من ف2  2023/2022</t>
  </si>
  <si>
    <t>مستنفذ س 1</t>
  </si>
  <si>
    <t>ترفع الى س 2</t>
  </si>
  <si>
    <t>مستنفذ س1 ترفع اداري</t>
  </si>
  <si>
    <t>ترفع اداري</t>
  </si>
  <si>
    <t>مستنفذ س 1 ترفع اداري</t>
  </si>
  <si>
    <t>معاذ  عواجي الحسن</t>
  </si>
  <si>
    <t>مستنفذ تعادل مواد  س3+س4</t>
  </si>
  <si>
    <t>مستنفذ س 2</t>
  </si>
  <si>
    <t>مستنفذ س2ترفع اداري</t>
  </si>
  <si>
    <t>مستنفذ س2</t>
  </si>
  <si>
    <t>ترفع الى س 3</t>
  </si>
  <si>
    <t>قيس نصور</t>
  </si>
  <si>
    <t>غفران الخليف</t>
  </si>
  <si>
    <t>مرعي</t>
  </si>
  <si>
    <t>مستنفذ تعادل مواد س4</t>
  </si>
  <si>
    <t>مستنفذ س 3 ترفع اداري</t>
  </si>
  <si>
    <t>مستنفذ س 3</t>
  </si>
  <si>
    <t>ترفع الى س 4</t>
  </si>
  <si>
    <t xml:space="preserve">علي خنسه </t>
  </si>
  <si>
    <t xml:space="preserve">فرنسي </t>
  </si>
  <si>
    <t>الرقم</t>
  </si>
  <si>
    <t>الفصل الاول 2023-2024</t>
  </si>
  <si>
    <t>بتول عبدو</t>
  </si>
  <si>
    <t>صالح الجاسم</t>
  </si>
  <si>
    <t>سومر طراف</t>
  </si>
  <si>
    <t>رشا العدي</t>
  </si>
  <si>
    <t>طارق الخباز</t>
  </si>
  <si>
    <t>هدى بدوي</t>
  </si>
  <si>
    <t xml:space="preserve">هبه الدروبي </t>
  </si>
  <si>
    <t xml:space="preserve">عبد الحكيم </t>
  </si>
  <si>
    <t>مستنفذ س3 ترفع اداري</t>
  </si>
  <si>
    <t>مستنفذ س3</t>
  </si>
  <si>
    <t>مستنفذ س1</t>
  </si>
  <si>
    <t>تعادل موادس3+س4 ترفع اداري</t>
  </si>
  <si>
    <t xml:space="preserve">مستنفذ منح 3 أعوام </t>
  </si>
  <si>
    <t>الفصل الثاني2023/2024</t>
  </si>
  <si>
    <t>الاستمارة الخاصة بتسجيل طلاب برنامج الدراسات الدولية والدبلوماسية في الفصل الثاني للعام الدراسي 2025/2024</t>
  </si>
  <si>
    <t xml:space="preserve">                                                       المقررات المسجلة في الفصل الثاني للعام الدراسي 2025/2024
ملاحظة 1:تقع اختيار جميع هذه المقررات على مسؤولية الطالب.
ملاحظة 2 :لا تعدل هذه المقررات أو يضاف تسجيل أي مقرر بعد تسديد الرسوم وتثبيت التسجيل .</t>
  </si>
  <si>
    <t>الاستنفاذ</t>
  </si>
  <si>
    <t>حسم نقابة</t>
  </si>
  <si>
    <t>لم تستكمل رسوم الإيقاف في الفصل الأول</t>
  </si>
  <si>
    <t>سدره صطوف</t>
  </si>
  <si>
    <t>رولا الشعار</t>
  </si>
  <si>
    <t>ريما عوض</t>
  </si>
  <si>
    <t>يزن الخطيب ابوفخر</t>
  </si>
  <si>
    <t>عاصم</t>
  </si>
  <si>
    <t>وائل الموعد</t>
  </si>
  <si>
    <t>هوازن عامر</t>
  </si>
  <si>
    <t>اديب</t>
  </si>
  <si>
    <t>نهاده رسلان</t>
  </si>
  <si>
    <t>نديمه شعبان</t>
  </si>
  <si>
    <t>نجاة الحماد</t>
  </si>
  <si>
    <t>ميس ابوشعر</t>
  </si>
  <si>
    <t>محمدرضوان</t>
  </si>
  <si>
    <t>ملكانا احمد</t>
  </si>
  <si>
    <t>ملاك الحصيني</t>
  </si>
  <si>
    <t>مضر محفوض</t>
  </si>
  <si>
    <t>محمد ماهر ضاهر</t>
  </si>
  <si>
    <t>محمد زياد</t>
  </si>
  <si>
    <t>محمدقصي المصطفى</t>
  </si>
  <si>
    <t>محمدسرور الحمصي</t>
  </si>
  <si>
    <t>محمد خالد الصلاحي</t>
  </si>
  <si>
    <t>محمد اياد</t>
  </si>
  <si>
    <t>محمد أنس بدر</t>
  </si>
  <si>
    <t>محمد المجتبى البغا</t>
  </si>
  <si>
    <t>محمد الحسن</t>
  </si>
  <si>
    <t>محمد الجرك</t>
  </si>
  <si>
    <t>مجد جبارة</t>
  </si>
  <si>
    <t>شاكر</t>
  </si>
  <si>
    <t>لارا عباس</t>
  </si>
  <si>
    <t>كنان الفاعوري</t>
  </si>
  <si>
    <t>كرستين كحول</t>
  </si>
  <si>
    <t>فيصل عماد</t>
  </si>
  <si>
    <t>شبلي</t>
  </si>
  <si>
    <t>فهد اسماعيل</t>
  </si>
  <si>
    <t>فاطمة العباسي</t>
  </si>
  <si>
    <t>غدير حاج حسن</t>
  </si>
  <si>
    <t>عمرو قسوم</t>
  </si>
  <si>
    <t>علي موسى</t>
  </si>
  <si>
    <t>حاتم</t>
  </si>
  <si>
    <t>علي قاسم</t>
  </si>
  <si>
    <t>علاء الخطيب</t>
  </si>
  <si>
    <t>سيف الدين الصالح</t>
  </si>
  <si>
    <t>سوزي قرعوني</t>
  </si>
  <si>
    <t>سها الدوماني</t>
  </si>
  <si>
    <t>سمير لوند</t>
  </si>
  <si>
    <t>سمير حلاوة</t>
  </si>
  <si>
    <t>سعيد أحمدكنو</t>
  </si>
  <si>
    <t>سامح رمضان</t>
  </si>
  <si>
    <t>رهام ناصيف</t>
  </si>
  <si>
    <t>رند سويدان</t>
  </si>
  <si>
    <t>رغد المسالمه</t>
  </si>
  <si>
    <t>رضا القضماني</t>
  </si>
  <si>
    <t>رشدي البحرة</t>
  </si>
  <si>
    <t>غياث</t>
  </si>
  <si>
    <t>دعاء سكافي</t>
  </si>
  <si>
    <t>خضر الحسين الشاهر</t>
  </si>
  <si>
    <t>خالد قهوه جي</t>
  </si>
  <si>
    <t>حمدي ياسين</t>
  </si>
  <si>
    <t>حسين الذياب</t>
  </si>
  <si>
    <t>جوليا عساف</t>
  </si>
  <si>
    <t>تولين نجمه</t>
  </si>
  <si>
    <t>تالا القاسم</t>
  </si>
  <si>
    <t>بيريفان درويش</t>
  </si>
  <si>
    <t>بشار يوسف</t>
  </si>
  <si>
    <t>آيه عثمان</t>
  </si>
  <si>
    <t>ايناس سلامه</t>
  </si>
  <si>
    <t>إياد شيخ الحارة</t>
  </si>
  <si>
    <t>انعام عساف</t>
  </si>
  <si>
    <t>الياس الحنا</t>
  </si>
  <si>
    <t>الليث الخضر</t>
  </si>
  <si>
    <t>الحمزه الدرويش</t>
  </si>
  <si>
    <t>اسامه شريدى</t>
  </si>
  <si>
    <t>ادمون الازرعي</t>
  </si>
  <si>
    <t>احمد الأسد</t>
  </si>
  <si>
    <t>احمد الفضلي</t>
  </si>
  <si>
    <t>رنده حمو</t>
  </si>
  <si>
    <t xml:space="preserve">ابراهيم قرياقص </t>
  </si>
  <si>
    <t xml:space="preserve">يعقوب </t>
  </si>
  <si>
    <t>هلا سليمان</t>
  </si>
  <si>
    <t>نايا الحمدان</t>
  </si>
  <si>
    <t>احمد الحلاق</t>
  </si>
  <si>
    <t>نورس خزاعي</t>
  </si>
  <si>
    <t>عمار الفحل</t>
  </si>
  <si>
    <t>خلود  لطف الله السكاف</t>
  </si>
  <si>
    <t>وهاب البشار</t>
  </si>
  <si>
    <t>سوزان الخطيب</t>
  </si>
  <si>
    <t>وفاء الكردي</t>
  </si>
  <si>
    <t>مازن البلخي</t>
  </si>
  <si>
    <t>باهيه</t>
  </si>
  <si>
    <t>خدوج</t>
  </si>
  <si>
    <t>هرموشيه</t>
  </si>
  <si>
    <t>تمانعة الغاب</t>
  </si>
  <si>
    <t>فالانتين</t>
  </si>
  <si>
    <t>ذبانه</t>
  </si>
  <si>
    <t>حنيفه</t>
  </si>
  <si>
    <t>الشوره</t>
  </si>
  <si>
    <t>نوفه</t>
  </si>
  <si>
    <t>رفيفه</t>
  </si>
  <si>
    <t>حداد</t>
  </si>
  <si>
    <t>سمر قدوره</t>
  </si>
  <si>
    <t>طيبه سينو</t>
  </si>
  <si>
    <t>الحمراء</t>
  </si>
  <si>
    <t>عين حور</t>
  </si>
  <si>
    <t>جديدة عرطوز</t>
  </si>
  <si>
    <t>هديه</t>
  </si>
  <si>
    <t>رغداء الملقي</t>
  </si>
  <si>
    <t>منار</t>
  </si>
  <si>
    <t>نهيله</t>
  </si>
  <si>
    <t>الحويجه</t>
  </si>
  <si>
    <t>تركيه</t>
  </si>
  <si>
    <t>البطيحه</t>
  </si>
  <si>
    <t>اشرفية</t>
  </si>
  <si>
    <t>عبير شهابي</t>
  </si>
  <si>
    <t>الفلسطينية</t>
  </si>
  <si>
    <t>فاديه المجلد</t>
  </si>
  <si>
    <t>نظلي</t>
  </si>
  <si>
    <t>مودة</t>
  </si>
  <si>
    <t>اسمهان</t>
  </si>
  <si>
    <t>نسرين</t>
  </si>
  <si>
    <t>مهديه</t>
  </si>
  <si>
    <t>حياة أبو سمرة</t>
  </si>
  <si>
    <t>ليلى حسين</t>
  </si>
  <si>
    <t>سعاد برغوث</t>
  </si>
  <si>
    <t>عشائر</t>
  </si>
  <si>
    <t>وحيده مصطفى</t>
  </si>
  <si>
    <t>كودنه</t>
  </si>
  <si>
    <t>روضه قديمي</t>
  </si>
  <si>
    <t xml:space="preserve">ادبي </t>
  </si>
  <si>
    <t>فنزويلا</t>
  </si>
  <si>
    <t>هيفاء الحريري</t>
  </si>
  <si>
    <t>اليرموك</t>
  </si>
  <si>
    <t>وجيهة</t>
  </si>
  <si>
    <t>مجدولين</t>
  </si>
  <si>
    <t>كفاح</t>
  </si>
  <si>
    <t>الدويرة</t>
  </si>
  <si>
    <t>مراسيا</t>
  </si>
  <si>
    <t>بثينه</t>
  </si>
  <si>
    <t>تل</t>
  </si>
  <si>
    <t xml:space="preserve">الدرباسية </t>
  </si>
  <si>
    <t>أماني</t>
  </si>
  <si>
    <t>جدة</t>
  </si>
  <si>
    <t>حيلاته</t>
  </si>
  <si>
    <t>الطيحه</t>
  </si>
  <si>
    <t>داليا</t>
  </si>
  <si>
    <t>فتون</t>
  </si>
  <si>
    <t>الحكسة</t>
  </si>
  <si>
    <t>سعدة</t>
  </si>
  <si>
    <t>السيدة زينب</t>
  </si>
  <si>
    <t>الخفجي</t>
  </si>
  <si>
    <t xml:space="preserve">علمي </t>
  </si>
  <si>
    <t>نهال</t>
  </si>
  <si>
    <t>سلوه</t>
  </si>
  <si>
    <t>وادي الغيون</t>
  </si>
  <si>
    <t>عائشه</t>
  </si>
  <si>
    <t>زاكيه</t>
  </si>
  <si>
    <t>خان دنون</t>
  </si>
  <si>
    <t>عاليه</t>
  </si>
  <si>
    <t>قامشلي</t>
  </si>
  <si>
    <t>مي</t>
  </si>
  <si>
    <t>بريكه</t>
  </si>
  <si>
    <t>رحيله</t>
  </si>
  <si>
    <t>انديرا</t>
  </si>
  <si>
    <t>مصياف</t>
  </si>
  <si>
    <t>مشفى القرداحة</t>
  </si>
  <si>
    <t>عامود</t>
  </si>
  <si>
    <t>عين عيسى</t>
  </si>
  <si>
    <t>بقعسم</t>
  </si>
  <si>
    <t>ريف دمسق</t>
  </si>
  <si>
    <t>مساكن برزة</t>
  </si>
  <si>
    <t>دير الشرقي</t>
  </si>
  <si>
    <t>زلفى</t>
  </si>
  <si>
    <t>دير جمال</t>
  </si>
  <si>
    <t xml:space="preserve">أدبي </t>
  </si>
  <si>
    <t>ريم عثمان</t>
  </si>
  <si>
    <t>العلمي</t>
  </si>
  <si>
    <t>لوسيا</t>
  </si>
  <si>
    <t>المعمورة</t>
  </si>
  <si>
    <t>غيثاء</t>
  </si>
  <si>
    <t>نبعه</t>
  </si>
  <si>
    <t>جواهر</t>
  </si>
  <si>
    <t>احمديه</t>
  </si>
  <si>
    <t>السويمره</t>
  </si>
  <si>
    <t>ناهده</t>
  </si>
  <si>
    <t>رمزيه</t>
  </si>
  <si>
    <t>هنده</t>
  </si>
  <si>
    <t>الكفر</t>
  </si>
  <si>
    <t>الفصل الاول 2024/2025</t>
  </si>
  <si>
    <t>الفصل2 2023-2024</t>
  </si>
  <si>
    <t>استكمال رسوم</t>
  </si>
  <si>
    <t>استكمال ذمة</t>
  </si>
  <si>
    <r>
      <t xml:space="preserve">ثم تسليم استمارة التسجيل مع إيصال المصرف إلى شؤون طلاب الدراسات الدولية والدبلوماسية - كلية الالعلوم السياسية - الطابق الاول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-البرامكة - مركز التعليم المفتوح - جانب كلية الحقوق - ص ب/ 35063/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</si>
</sst>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10000]yyyy/mm/dd;@"/>
    <numFmt numFmtId="165" formatCode="#,##0\ &quot;ل.س.‏&quot;"/>
    <numFmt numFmtId="166" formatCode="yyyy/mm/dd;@"/>
  </numFmts>
  <fonts count="148" x14ac:knownFonts="1">
    <font>
      <sz val="11"/>
      <color theme="1"/>
      <name val="Arial"/>
      <family val="2"/>
      <scheme val="minor"/>
    </font>
    <font>
      <b/>
      <sz val="10"/>
      <name val="Arial"/>
      <family val="2"/>
    </font>
    <font>
      <b/>
      <sz val="16"/>
      <name val="Arial"/>
      <family val="2"/>
    </font>
    <font>
      <b/>
      <sz val="12"/>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sz val="11"/>
      <color theme="0"/>
      <name val="Arial"/>
      <family val="2"/>
      <scheme val="minor"/>
    </font>
    <font>
      <u/>
      <sz val="10"/>
      <color theme="10"/>
      <name val="Arial"/>
      <family val="2"/>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sz val="1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6"/>
      <color theme="1"/>
      <name val="Arial"/>
      <family val="2"/>
      <scheme val="minor"/>
    </font>
    <font>
      <sz val="14"/>
      <color theme="10"/>
      <name val="Arial"/>
      <family val="2"/>
    </font>
    <font>
      <b/>
      <u/>
      <sz val="12"/>
      <color rgb="FF0070C0"/>
      <name val="Arial"/>
      <family val="2"/>
    </font>
    <font>
      <b/>
      <sz val="14"/>
      <color theme="7" tint="0.59999389629810485"/>
      <name val="Arial"/>
      <family val="2"/>
      <scheme val="minor"/>
    </font>
    <font>
      <b/>
      <u/>
      <sz val="12"/>
      <color theme="10"/>
      <name val="Arial"/>
      <family val="2"/>
    </font>
    <font>
      <sz val="16"/>
      <color theme="1"/>
      <name val="Arial"/>
      <family val="2"/>
      <scheme val="minor"/>
    </font>
    <font>
      <b/>
      <sz val="14"/>
      <name val="Arial"/>
      <family val="2"/>
      <scheme val="minor"/>
    </font>
    <font>
      <b/>
      <sz val="12"/>
      <color theme="0"/>
      <name val="Arial"/>
      <family val="2"/>
    </font>
    <font>
      <sz val="12"/>
      <color theme="0"/>
      <name val="Arial"/>
      <family val="2"/>
      <scheme val="minor"/>
    </font>
    <font>
      <b/>
      <sz val="13"/>
      <color rgb="FFFF0000"/>
      <name val="Arial"/>
      <family val="2"/>
      <scheme val="minor"/>
    </font>
    <font>
      <b/>
      <sz val="8"/>
      <name val="Arial"/>
      <family val="2"/>
      <scheme val="minor"/>
    </font>
    <font>
      <sz val="8"/>
      <name val="Arial"/>
      <family val="2"/>
      <scheme val="minor"/>
    </font>
    <font>
      <sz val="11"/>
      <color theme="5" tint="0.59999389629810485"/>
      <name val="Arial"/>
      <family val="2"/>
      <scheme val="minor"/>
    </font>
    <font>
      <b/>
      <sz val="12"/>
      <color rgb="FFFF0000"/>
      <name val="Sakkal Majalla"/>
    </font>
    <font>
      <b/>
      <sz val="16"/>
      <color theme="1"/>
      <name val="Sakkal Majalla"/>
    </font>
    <font>
      <u/>
      <sz val="10"/>
      <color indexed="12"/>
      <name val="Arial"/>
      <family val="2"/>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b/>
      <sz val="12"/>
      <color theme="0"/>
      <name val="Arial"/>
      <family val="2"/>
      <scheme val="minor"/>
    </font>
    <font>
      <b/>
      <sz val="12"/>
      <color theme="0"/>
      <name val="Sakkal Majalla"/>
    </font>
    <font>
      <b/>
      <sz val="16"/>
      <color theme="4" tint="-0.249977111117893"/>
      <name val="Arial"/>
      <family val="2"/>
      <scheme val="minor"/>
    </font>
    <font>
      <b/>
      <sz val="12"/>
      <color rgb="FF002060"/>
      <name val="Sakkal Majalla"/>
    </font>
    <font>
      <b/>
      <sz val="16"/>
      <color theme="0"/>
      <name val="Sakkal Majalla"/>
    </font>
    <font>
      <sz val="11"/>
      <name val="Sakkal Majalla"/>
    </font>
    <font>
      <b/>
      <sz val="11"/>
      <color theme="0"/>
      <name val="Sakkal Majalla"/>
    </font>
    <font>
      <sz val="11"/>
      <color rgb="FFFF0000"/>
      <name val="Sakkal Majalla"/>
    </font>
    <font>
      <b/>
      <sz val="16"/>
      <color rgb="FF002060"/>
      <name val="Sakkal Majalla"/>
    </font>
    <font>
      <b/>
      <u/>
      <sz val="12"/>
      <name val="Arial"/>
      <family val="2"/>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sz val="14"/>
      <name val="Sakkal Majalla"/>
    </font>
    <font>
      <sz val="14"/>
      <color rgb="FFFF0000"/>
      <name val="Sakkal Majalla"/>
    </font>
    <font>
      <sz val="9"/>
      <color theme="1"/>
      <name val="Arial"/>
      <family val="2"/>
      <scheme val="minor"/>
    </font>
    <font>
      <b/>
      <sz val="11"/>
      <color rgb="FFFF0000"/>
      <name val="Arial"/>
      <family val="2"/>
      <scheme val="minor"/>
    </font>
    <font>
      <b/>
      <sz val="16"/>
      <color rgb="FFFF0000"/>
      <name val="Arial"/>
      <family val="2"/>
      <scheme val="minor"/>
    </font>
    <font>
      <sz val="12"/>
      <color rgb="FFFF0000"/>
      <name val="Arial"/>
      <family val="2"/>
      <scheme val="minor"/>
    </font>
    <font>
      <sz val="16"/>
      <color theme="1"/>
      <name val="Sakkal Majalla"/>
    </font>
    <font>
      <sz val="10"/>
      <color rgb="FFFF0000"/>
      <name val="Arial"/>
      <family val="2"/>
      <scheme val="minor"/>
    </font>
    <font>
      <b/>
      <sz val="12"/>
      <color theme="1"/>
      <name val="Arial"/>
      <family val="2"/>
    </font>
    <font>
      <sz val="9"/>
      <color indexed="81"/>
      <name val="Tahoma"/>
      <family val="2"/>
    </font>
    <font>
      <b/>
      <sz val="9"/>
      <color indexed="81"/>
      <name val="Tahoma"/>
      <family val="2"/>
    </font>
    <font>
      <sz val="10"/>
      <color indexed="8"/>
      <name val="Arial"/>
      <family val="2"/>
    </font>
    <font>
      <sz val="11"/>
      <color indexed="8"/>
      <name val="Calibri"/>
      <family val="2"/>
    </font>
    <font>
      <sz val="10"/>
      <color indexed="8"/>
      <name val="Arial"/>
      <family val="2"/>
    </font>
    <font>
      <sz val="11"/>
      <color indexed="8"/>
      <name val="Calibri"/>
      <family val="2"/>
    </font>
    <font>
      <sz val="28"/>
      <name val="Arial"/>
      <family val="2"/>
      <scheme val="minor"/>
    </font>
    <font>
      <b/>
      <sz val="14"/>
      <color theme="1"/>
      <name val="Arial"/>
      <family val="2"/>
    </font>
    <font>
      <sz val="12"/>
      <name val="Arial"/>
      <family val="2"/>
      <scheme val="minor"/>
    </font>
    <font>
      <b/>
      <sz val="26"/>
      <name val="Arial"/>
      <family val="2"/>
      <scheme val="minor"/>
    </font>
    <font>
      <b/>
      <sz val="28"/>
      <name val="Arial"/>
      <family val="2"/>
      <scheme val="minor"/>
    </font>
    <font>
      <sz val="26"/>
      <name val="Arial"/>
      <family val="2"/>
    </font>
    <font>
      <sz val="28"/>
      <name val="Arial"/>
      <family val="2"/>
    </font>
    <font>
      <b/>
      <sz val="22"/>
      <name val="Arial"/>
      <family val="2"/>
      <scheme val="minor"/>
    </font>
    <font>
      <sz val="26"/>
      <name val="Arial"/>
      <family val="2"/>
      <scheme val="minor"/>
    </font>
    <font>
      <b/>
      <sz val="18"/>
      <name val="Arial"/>
      <family val="2"/>
    </font>
    <font>
      <b/>
      <sz val="24"/>
      <name val="Arial"/>
      <family val="2"/>
    </font>
    <font>
      <b/>
      <sz val="26"/>
      <color rgb="FF000000"/>
      <name val="Arial"/>
      <family val="2"/>
      <scheme val="minor"/>
    </font>
    <font>
      <sz val="22"/>
      <color rgb="FF000000"/>
      <name val="Arial"/>
      <family val="2"/>
    </font>
    <font>
      <b/>
      <sz val="26"/>
      <color theme="1"/>
      <name val="Arial"/>
      <family val="2"/>
      <scheme val="minor"/>
    </font>
    <font>
      <b/>
      <sz val="22"/>
      <color theme="1" tint="0.14999847407452621"/>
      <name val="Arial"/>
      <family val="2"/>
      <scheme val="minor"/>
    </font>
    <font>
      <b/>
      <sz val="26"/>
      <color theme="1" tint="0.14999847407452621"/>
      <name val="Arial"/>
      <family val="2"/>
      <scheme val="minor"/>
    </font>
    <font>
      <b/>
      <sz val="22"/>
      <color theme="1"/>
      <name val="Arial"/>
      <family val="2"/>
      <scheme val="minor"/>
    </font>
    <font>
      <b/>
      <sz val="32"/>
      <color rgb="FFFF0000"/>
      <name val="Arial"/>
      <family val="2"/>
      <scheme val="minor"/>
    </font>
    <font>
      <b/>
      <sz val="18"/>
      <name val="Arial"/>
      <family val="2"/>
      <scheme val="minor"/>
    </font>
    <font>
      <sz val="28"/>
      <name val="Times New Roman"/>
      <family val="1"/>
      <scheme val="major"/>
    </font>
    <font>
      <b/>
      <sz val="26"/>
      <name val="Arial"/>
      <family val="2"/>
    </font>
    <font>
      <b/>
      <sz val="22"/>
      <name val="Arial"/>
      <family val="2"/>
    </font>
    <font>
      <b/>
      <sz val="24"/>
      <name val="Times New Roman"/>
      <family val="1"/>
      <scheme val="major"/>
    </font>
    <font>
      <b/>
      <sz val="24"/>
      <name val="Arial"/>
      <family val="2"/>
      <scheme val="minor"/>
    </font>
    <font>
      <b/>
      <sz val="28"/>
      <name val="Arial"/>
      <family val="2"/>
    </font>
    <font>
      <b/>
      <sz val="20"/>
      <name val="Arial"/>
      <family val="2"/>
    </font>
    <font>
      <sz val="18"/>
      <name val="Arial"/>
      <family val="2"/>
    </font>
    <font>
      <b/>
      <sz val="28"/>
      <color theme="1"/>
      <name val="Arial"/>
      <family val="2"/>
      <scheme val="minor"/>
    </font>
    <font>
      <b/>
      <sz val="24"/>
      <color rgb="FFC00000"/>
      <name val="Arial"/>
      <family val="2"/>
    </font>
    <font>
      <sz val="22"/>
      <name val="Arial"/>
      <family val="2"/>
    </font>
    <font>
      <b/>
      <sz val="28"/>
      <color rgb="FF000000"/>
      <name val="Arial"/>
      <family val="2"/>
      <scheme val="minor"/>
    </font>
    <font>
      <sz val="32"/>
      <name val="Arial"/>
      <family val="2"/>
      <scheme val="minor"/>
    </font>
    <font>
      <b/>
      <sz val="18"/>
      <name val="Times New Roman"/>
      <family val="1"/>
      <scheme val="major"/>
    </font>
    <font>
      <b/>
      <sz val="20"/>
      <name val="Times New Roman"/>
      <family val="1"/>
      <scheme val="major"/>
    </font>
    <font>
      <b/>
      <sz val="36"/>
      <name val="Arial"/>
      <family val="2"/>
    </font>
    <font>
      <b/>
      <sz val="22"/>
      <color rgb="FFC00000"/>
      <name val="Arial"/>
      <family val="2"/>
    </font>
    <font>
      <sz val="12"/>
      <name val="Times New Roman"/>
      <family val="1"/>
      <scheme val="major"/>
    </font>
    <font>
      <b/>
      <sz val="28"/>
      <color theme="1" tint="0.14999847407452621"/>
      <name val="Arial"/>
      <family val="2"/>
      <scheme val="minor"/>
    </font>
    <font>
      <b/>
      <sz val="20"/>
      <name val="Arial"/>
      <family val="2"/>
      <scheme val="minor"/>
    </font>
    <font>
      <b/>
      <sz val="30"/>
      <name val="Arial"/>
      <family val="2"/>
      <scheme val="minor"/>
    </font>
    <font>
      <b/>
      <sz val="24"/>
      <color rgb="FF000000"/>
      <name val="Arial"/>
      <family val="2"/>
    </font>
    <font>
      <sz val="11"/>
      <color theme="1"/>
      <name val="Arial"/>
      <family val="2"/>
      <scheme val="minor"/>
    </font>
    <font>
      <sz val="11"/>
      <color indexed="8"/>
      <name val="Calibri"/>
      <family val="2"/>
    </font>
    <font>
      <sz val="10"/>
      <color indexed="8"/>
      <name val="Arial"/>
      <family val="2"/>
    </font>
    <font>
      <b/>
      <sz val="28"/>
      <name val="Arabic Transparent"/>
      <charset val="178"/>
    </font>
    <font>
      <sz val="28"/>
      <color theme="1"/>
      <name val="Arial"/>
      <family val="2"/>
      <scheme val="minor"/>
    </font>
    <font>
      <sz val="30"/>
      <name val="Arial"/>
      <family val="2"/>
      <scheme val="minor"/>
    </font>
    <font>
      <b/>
      <sz val="22"/>
      <color theme="0"/>
      <name val="Arial"/>
      <family val="2"/>
      <scheme val="minor"/>
    </font>
    <font>
      <b/>
      <sz val="12"/>
      <color theme="1"/>
      <name val="Calibri"/>
      <family val="2"/>
    </font>
  </fonts>
  <fills count="32">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8"/>
        <bgColor indexed="64"/>
      </patternFill>
    </fill>
    <fill>
      <patternFill patternType="solid">
        <fgColor rgb="FF002060"/>
        <bgColor indexed="64"/>
      </patternFill>
    </fill>
    <fill>
      <patternFill patternType="solid">
        <fgColor theme="4" tint="0.59999389629810485"/>
        <bgColor indexed="64"/>
      </patternFill>
    </fill>
    <fill>
      <patternFill patternType="solid">
        <fgColor theme="0"/>
        <bgColor indexed="64"/>
      </patternFill>
    </fill>
    <fill>
      <patternFill patternType="solid">
        <fgColor rgb="FF3855A6"/>
        <bgColor indexed="64"/>
      </patternFill>
    </fill>
    <fill>
      <patternFill patternType="solid">
        <fgColor theme="4" tint="0.39997558519241921"/>
        <bgColor indexed="64"/>
      </patternFill>
    </fill>
    <fill>
      <patternFill patternType="solid">
        <fgColor rgb="FFC00000"/>
        <bgColor indexed="64"/>
      </patternFill>
    </fill>
    <fill>
      <patternFill patternType="solid">
        <fgColor theme="3" tint="0.39997558519241921"/>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182">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ashed">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bottom style="medium">
        <color indexed="64"/>
      </bottom>
      <diagonal/>
    </border>
    <border>
      <left style="dashed">
        <color indexed="64"/>
      </left>
      <right/>
      <top/>
      <bottom/>
      <diagonal/>
    </border>
    <border>
      <left/>
      <right style="dashed">
        <color indexed="64"/>
      </right>
      <top/>
      <bottom/>
      <diagonal/>
    </border>
    <border>
      <left style="double">
        <color indexed="64"/>
      </left>
      <right/>
      <top/>
      <bottom/>
      <diagonal/>
    </border>
    <border>
      <left/>
      <right style="medium">
        <color indexed="64"/>
      </right>
      <top style="medium">
        <color indexed="64"/>
      </top>
      <bottom/>
      <diagonal/>
    </border>
    <border>
      <left/>
      <right/>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dashDot">
        <color theme="0"/>
      </left>
      <right/>
      <top/>
      <bottom/>
      <diagonal/>
    </border>
    <border>
      <left/>
      <right style="thick">
        <color theme="0"/>
      </right>
      <top/>
      <bottom/>
      <diagonal/>
    </border>
    <border>
      <left/>
      <right/>
      <top style="medium">
        <color theme="0"/>
      </top>
      <bottom style="medium">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style="thin">
        <color indexed="64"/>
      </right>
      <top style="thin">
        <color indexed="64"/>
      </top>
      <bottom style="thin">
        <color indexed="64"/>
      </bottom>
      <diagonal/>
    </border>
    <border>
      <left/>
      <right/>
      <top/>
      <bottom style="medium">
        <color theme="0"/>
      </bottom>
      <diagonal/>
    </border>
    <border>
      <left/>
      <right/>
      <top style="medium">
        <color theme="0"/>
      </top>
      <bottom/>
      <diagonal/>
    </border>
    <border>
      <left style="thin">
        <color indexed="64"/>
      </left>
      <right/>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right style="thin">
        <color indexed="64"/>
      </right>
      <top/>
      <bottom/>
      <diagonal/>
    </border>
    <border>
      <left/>
      <right style="thin">
        <color indexed="64"/>
      </right>
      <top/>
      <bottom style="thin">
        <color indexed="64"/>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auto="1"/>
      </left>
      <right style="mediumDashDot">
        <color auto="1"/>
      </right>
      <top style="medium">
        <color auto="1"/>
      </top>
      <bottom/>
      <diagonal/>
    </border>
    <border>
      <left style="mediumDashDot">
        <color auto="1"/>
      </left>
      <right style="mediumDashDot">
        <color auto="1"/>
      </right>
      <top style="medium">
        <color auto="1"/>
      </top>
      <bottom/>
      <diagonal/>
    </border>
    <border>
      <left style="mediumDashDot">
        <color auto="1"/>
      </left>
      <right style="double">
        <color auto="1"/>
      </right>
      <top style="medium">
        <color auto="1"/>
      </top>
      <bottom/>
      <diagonal/>
    </border>
    <border>
      <left style="thin">
        <color theme="0"/>
      </left>
      <right/>
      <top/>
      <bottom/>
      <diagonal/>
    </border>
    <border>
      <left/>
      <right style="thin">
        <color theme="0"/>
      </right>
      <top/>
      <bottom/>
      <diagonal/>
    </border>
    <border>
      <left/>
      <right/>
      <top style="thin">
        <color theme="0"/>
      </top>
      <bottom/>
      <diagonal/>
    </border>
    <border>
      <left/>
      <right style="thin">
        <color theme="0"/>
      </right>
      <top style="thin">
        <color theme="0"/>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style="medium">
        <color indexed="64"/>
      </left>
      <right/>
      <top style="thin">
        <color indexed="64"/>
      </top>
      <bottom/>
      <diagonal/>
    </border>
    <border>
      <left/>
      <right style="medium">
        <color indexed="64"/>
      </right>
      <top style="thin">
        <color indexed="64"/>
      </top>
      <bottom/>
      <diagonal/>
    </border>
    <border>
      <left style="thin">
        <color theme="0"/>
      </left>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ck">
        <color auto="1"/>
      </left>
      <right/>
      <top/>
      <bottom/>
      <diagonal/>
    </border>
    <border>
      <left/>
      <right style="thick">
        <color auto="1"/>
      </right>
      <top/>
      <bottom/>
      <diagonal/>
    </border>
    <border>
      <left style="double">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style="thin">
        <color auto="1"/>
      </right>
      <top/>
      <bottom/>
      <diagonal/>
    </border>
    <border>
      <left style="thin">
        <color auto="1"/>
      </left>
      <right style="double">
        <color auto="1"/>
      </right>
      <top/>
      <bottom/>
      <diagonal/>
    </border>
    <border>
      <left style="double">
        <color indexed="64"/>
      </left>
      <right style="thin">
        <color indexed="64"/>
      </right>
      <top/>
      <bottom/>
      <diagonal/>
    </border>
    <border>
      <left style="thin">
        <color indexed="64"/>
      </left>
      <right style="thick">
        <color auto="1"/>
      </right>
      <top/>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thin">
        <color auto="1"/>
      </left>
      <right style="thick">
        <color auto="1"/>
      </right>
      <top/>
      <bottom style="thin">
        <color auto="1"/>
      </bottom>
      <diagonal/>
    </border>
    <border>
      <left/>
      <right style="double">
        <color auto="1"/>
      </right>
      <top/>
      <bottom style="thin">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thin">
        <color auto="1"/>
      </bottom>
      <diagonal/>
    </border>
    <border>
      <left style="double">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ck">
        <color indexed="64"/>
      </right>
      <top style="medium">
        <color indexed="64"/>
      </top>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bottom style="thin">
        <color indexed="64"/>
      </bottom>
      <diagonal/>
    </border>
    <border>
      <left style="thick">
        <color indexed="64"/>
      </left>
      <right style="thin">
        <color indexed="64"/>
      </right>
      <top style="medium">
        <color indexed="64"/>
      </top>
      <bottom style="thin">
        <color indexed="64"/>
      </bottom>
      <diagonal/>
    </border>
    <border>
      <left style="medium">
        <color indexed="64"/>
      </left>
      <right style="thick">
        <color indexed="64"/>
      </right>
      <top style="medium">
        <color indexed="64"/>
      </top>
      <bottom style="thin">
        <color indexed="64"/>
      </bottom>
      <diagonal/>
    </border>
    <border>
      <left style="thick">
        <color indexed="64"/>
      </left>
      <right style="medium">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22"/>
      </left>
      <right style="thin">
        <color indexed="22"/>
      </right>
      <top style="thin">
        <color indexed="22"/>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s>
  <cellStyleXfs count="12">
    <xf numFmtId="0" fontId="0" fillId="0" borderId="0"/>
    <xf numFmtId="0" fontId="13" fillId="0" borderId="0" applyNumberFormat="0" applyFill="0" applyBorder="0" applyAlignment="0" applyProtection="0"/>
    <xf numFmtId="0" fontId="10" fillId="0" borderId="0"/>
    <xf numFmtId="0" fontId="11" fillId="0" borderId="0"/>
    <xf numFmtId="0" fontId="53" fillId="0" borderId="0" applyNumberFormat="0" applyFill="0" applyBorder="0" applyAlignment="0" applyProtection="0">
      <alignment vertical="top"/>
      <protection locked="0"/>
    </xf>
    <xf numFmtId="0" fontId="97" fillId="0" borderId="0"/>
    <xf numFmtId="0" fontId="95" fillId="0" borderId="0"/>
    <xf numFmtId="0" fontId="142" fillId="0" borderId="0"/>
    <xf numFmtId="0" fontId="142" fillId="0" borderId="0"/>
    <xf numFmtId="0" fontId="95" fillId="0" borderId="0"/>
    <xf numFmtId="0" fontId="140" fillId="0" borderId="0"/>
    <xf numFmtId="0" fontId="95" fillId="0" borderId="0"/>
  </cellStyleXfs>
  <cellXfs count="1023">
    <xf numFmtId="0" fontId="0" fillId="0" borderId="0" xfId="0"/>
    <xf numFmtId="0" fontId="0" fillId="0" borderId="0" xfId="0" applyProtection="1">
      <protection hidden="1"/>
    </xf>
    <xf numFmtId="0" fontId="2" fillId="0" borderId="0" xfId="0" applyFont="1" applyProtection="1">
      <protection hidden="1"/>
    </xf>
    <xf numFmtId="0" fontId="14" fillId="0" borderId="0" xfId="0" applyFont="1" applyProtection="1">
      <protection hidden="1"/>
    </xf>
    <xf numFmtId="0" fontId="15" fillId="0" borderId="0" xfId="0" applyFont="1" applyAlignment="1" applyProtection="1">
      <alignment horizontal="center" vertical="center"/>
      <protection hidden="1"/>
    </xf>
    <xf numFmtId="0" fontId="15" fillId="0" borderId="0" xfId="0" applyFont="1" applyProtection="1">
      <protection hidden="1"/>
    </xf>
    <xf numFmtId="0" fontId="16" fillId="0" borderId="0" xfId="0" applyFont="1" applyProtection="1">
      <protection hidden="1"/>
    </xf>
    <xf numFmtId="0" fontId="15" fillId="0" borderId="0" xfId="0" applyFont="1" applyAlignment="1" applyProtection="1">
      <alignment horizontal="center"/>
      <protection hidden="1"/>
    </xf>
    <xf numFmtId="0" fontId="17" fillId="0" borderId="0" xfId="0" applyFont="1" applyAlignment="1" applyProtection="1">
      <alignment vertical="center"/>
      <protection hidden="1"/>
    </xf>
    <xf numFmtId="0" fontId="17" fillId="0" borderId="0" xfId="0" applyFont="1" applyAlignment="1" applyProtection="1">
      <alignment horizontal="right" vertical="center"/>
      <protection hidden="1"/>
    </xf>
    <xf numFmtId="0" fontId="18" fillId="0" borderId="0" xfId="0" applyFont="1" applyAlignment="1" applyProtection="1">
      <alignment vertical="center"/>
      <protection hidden="1"/>
    </xf>
    <xf numFmtId="0" fontId="19" fillId="0" borderId="0" xfId="1" applyFont="1" applyFill="1" applyBorder="1" applyProtection="1">
      <protection hidden="1"/>
    </xf>
    <xf numFmtId="0" fontId="15" fillId="0" borderId="0" xfId="0" applyFont="1" applyAlignment="1" applyProtection="1">
      <alignment horizontal="center" vertical="center" wrapText="1"/>
      <protection hidden="1"/>
    </xf>
    <xf numFmtId="0" fontId="20" fillId="0" borderId="0" xfId="0" applyFont="1" applyAlignment="1" applyProtection="1">
      <alignment vertical="center"/>
      <protection hidden="1"/>
    </xf>
    <xf numFmtId="0" fontId="21" fillId="0" borderId="0" xfId="0" applyFont="1" applyAlignment="1" applyProtection="1">
      <alignment vertical="center"/>
      <protection hidden="1"/>
    </xf>
    <xf numFmtId="0" fontId="22" fillId="0" borderId="0" xfId="0" applyFont="1" applyAlignment="1" applyProtection="1">
      <alignment vertical="center"/>
      <protection hidden="1"/>
    </xf>
    <xf numFmtId="0" fontId="22" fillId="0" borderId="0" xfId="0" applyFont="1" applyAlignment="1" applyProtection="1">
      <alignment vertical="center" shrinkToFit="1"/>
      <protection hidden="1"/>
    </xf>
    <xf numFmtId="0" fontId="22" fillId="0" borderId="0" xfId="0" applyFont="1" applyAlignment="1" applyProtection="1">
      <alignment horizontal="center" vertical="center"/>
      <protection hidden="1"/>
    </xf>
    <xf numFmtId="0" fontId="22" fillId="0" borderId="0" xfId="0" applyFont="1" applyAlignment="1" applyProtection="1">
      <alignment horizontal="right"/>
      <protection hidden="1"/>
    </xf>
    <xf numFmtId="0" fontId="22" fillId="0" borderId="0" xfId="0" applyFont="1" applyAlignment="1" applyProtection="1">
      <alignment horizontal="center"/>
      <protection hidden="1"/>
    </xf>
    <xf numFmtId="0" fontId="23" fillId="0" borderId="0" xfId="0" applyFont="1" applyAlignment="1" applyProtection="1">
      <alignment horizontal="center"/>
      <protection hidden="1"/>
    </xf>
    <xf numFmtId="0" fontId="22" fillId="0" borderId="0" xfId="0" applyFont="1" applyProtection="1">
      <protection hidden="1"/>
    </xf>
    <xf numFmtId="0" fontId="15" fillId="0" borderId="0" xfId="0" applyFont="1" applyAlignment="1" applyProtection="1">
      <alignment horizontal="right"/>
      <protection hidden="1"/>
    </xf>
    <xf numFmtId="0" fontId="24" fillId="0" borderId="0" xfId="0" applyFont="1" applyProtection="1">
      <protection hidden="1"/>
    </xf>
    <xf numFmtId="0" fontId="24" fillId="0" borderId="0" xfId="0" applyFont="1" applyAlignment="1" applyProtection="1">
      <alignment vertical="center" textRotation="90"/>
      <protection hidden="1"/>
    </xf>
    <xf numFmtId="0" fontId="24" fillId="0" borderId="0" xfId="0" applyFont="1" applyAlignment="1" applyProtection="1">
      <alignment vertical="center"/>
      <protection hidden="1"/>
    </xf>
    <xf numFmtId="0" fontId="15" fillId="0" borderId="0" xfId="0" applyFont="1" applyAlignment="1" applyProtection="1">
      <alignment vertical="center" wrapText="1"/>
      <protection hidden="1"/>
    </xf>
    <xf numFmtId="0" fontId="25" fillId="0" borderId="0" xfId="0" applyFont="1" applyAlignment="1" applyProtection="1">
      <alignment shrinkToFit="1"/>
      <protection hidden="1"/>
    </xf>
    <xf numFmtId="0" fontId="26" fillId="0" borderId="0" xfId="0" applyFont="1" applyProtection="1">
      <protection hidden="1"/>
    </xf>
    <xf numFmtId="0" fontId="3" fillId="3" borderId="2" xfId="0" applyFont="1" applyFill="1" applyBorder="1" applyAlignment="1" applyProtection="1">
      <alignment horizontal="center" vertical="center"/>
      <protection hidden="1"/>
    </xf>
    <xf numFmtId="0" fontId="0" fillId="3" borderId="1" xfId="0" applyFill="1" applyBorder="1" applyAlignment="1">
      <alignment horizontal="center" vertical="center"/>
    </xf>
    <xf numFmtId="0" fontId="0" fillId="0" borderId="0" xfId="0" applyAlignment="1" applyProtection="1">
      <alignment horizontal="center" vertical="center"/>
      <protection hidden="1"/>
    </xf>
    <xf numFmtId="0" fontId="1" fillId="3" borderId="8" xfId="0" applyFont="1" applyFill="1" applyBorder="1" applyAlignment="1" applyProtection="1">
      <alignment horizontal="center" vertical="center"/>
      <protection hidden="1"/>
    </xf>
    <xf numFmtId="0" fontId="3" fillId="3" borderId="9" xfId="0" applyFont="1" applyFill="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3" fillId="3" borderId="0" xfId="0" applyFont="1" applyFill="1" applyAlignment="1" applyProtection="1">
      <alignment horizontal="center" vertical="center"/>
      <protection hidden="1"/>
    </xf>
    <xf numFmtId="0" fontId="3" fillId="6" borderId="0" xfId="0" applyFont="1" applyFill="1" applyAlignment="1" applyProtection="1">
      <alignment horizontal="center" vertical="center" textRotation="90"/>
      <protection hidden="1"/>
    </xf>
    <xf numFmtId="0" fontId="3" fillId="3" borderId="17" xfId="0" applyFont="1" applyFill="1" applyBorder="1" applyAlignment="1" applyProtection="1">
      <alignment horizontal="center" vertical="center"/>
      <protection hidden="1"/>
    </xf>
    <xf numFmtId="0" fontId="24" fillId="0" borderId="5" xfId="0" applyFont="1" applyBorder="1" applyProtection="1">
      <protection hidden="1"/>
    </xf>
    <xf numFmtId="0" fontId="6" fillId="3" borderId="22" xfId="0" applyFont="1" applyFill="1" applyBorder="1" applyAlignment="1" applyProtection="1">
      <alignment horizontal="center" vertical="center"/>
      <protection hidden="1"/>
    </xf>
    <xf numFmtId="0" fontId="6" fillId="3" borderId="23" xfId="0" applyFont="1" applyFill="1" applyBorder="1" applyAlignment="1" applyProtection="1">
      <alignment horizontal="center" vertical="center"/>
      <protection hidden="1"/>
    </xf>
    <xf numFmtId="0" fontId="6" fillId="5" borderId="0" xfId="0" applyFont="1" applyFill="1" applyAlignment="1" applyProtection="1">
      <alignment horizontal="center" vertical="center"/>
      <protection hidden="1"/>
    </xf>
    <xf numFmtId="0" fontId="6" fillId="3" borderId="24" xfId="0" applyFont="1" applyFill="1" applyBorder="1" applyAlignment="1" applyProtection="1">
      <alignment horizontal="center" vertical="center"/>
      <protection hidden="1"/>
    </xf>
    <xf numFmtId="0" fontId="6" fillId="6" borderId="0" xfId="0" applyFont="1" applyFill="1" applyAlignment="1" applyProtection="1">
      <alignment horizontal="center" vertical="center" textRotation="90"/>
      <protection hidden="1"/>
    </xf>
    <xf numFmtId="0" fontId="27" fillId="4" borderId="4" xfId="0" applyFont="1" applyFill="1" applyBorder="1" applyAlignment="1" applyProtection="1">
      <alignment horizontal="center" vertical="center"/>
      <protection hidden="1"/>
    </xf>
    <xf numFmtId="0" fontId="27" fillId="4" borderId="0" xfId="0" applyFont="1" applyFill="1" applyAlignment="1" applyProtection="1">
      <alignment horizontal="center" vertical="center"/>
      <protection hidden="1"/>
    </xf>
    <xf numFmtId="0" fontId="6" fillId="3" borderId="0" xfId="0" applyFont="1" applyFill="1" applyAlignment="1" applyProtection="1">
      <alignment horizontal="center" vertical="center"/>
      <protection hidden="1"/>
    </xf>
    <xf numFmtId="0" fontId="6" fillId="3" borderId="19" xfId="0" applyFont="1" applyFill="1" applyBorder="1" applyAlignment="1" applyProtection="1">
      <alignment vertical="center"/>
      <protection hidden="1"/>
    </xf>
    <xf numFmtId="0" fontId="6" fillId="3" borderId="0" xfId="0" applyFont="1" applyFill="1" applyAlignment="1" applyProtection="1">
      <alignment vertical="center"/>
      <protection hidden="1"/>
    </xf>
    <xf numFmtId="0" fontId="47" fillId="15" borderId="0" xfId="0" applyFont="1" applyFill="1" applyAlignment="1" applyProtection="1">
      <alignment horizontal="center" vertical="center" wrapText="1"/>
      <protection hidden="1"/>
    </xf>
    <xf numFmtId="0" fontId="48" fillId="2" borderId="21" xfId="0" applyFont="1" applyFill="1" applyBorder="1" applyAlignment="1" applyProtection="1">
      <alignment horizontal="center" vertical="center" wrapText="1"/>
      <protection hidden="1"/>
    </xf>
    <xf numFmtId="0" fontId="33" fillId="2" borderId="10" xfId="0" applyFont="1" applyFill="1" applyBorder="1" applyAlignment="1" applyProtection="1">
      <alignment horizontal="center" vertical="center"/>
      <protection hidden="1"/>
    </xf>
    <xf numFmtId="0" fontId="33" fillId="2" borderId="3" xfId="0" applyFont="1" applyFill="1" applyBorder="1" applyAlignment="1" applyProtection="1">
      <alignment horizontal="center" vertical="center" shrinkToFit="1"/>
      <protection hidden="1"/>
    </xf>
    <xf numFmtId="0" fontId="33" fillId="2" borderId="3" xfId="0" applyFont="1" applyFill="1" applyBorder="1" applyAlignment="1" applyProtection="1">
      <alignment horizontal="center" vertical="center"/>
      <protection hidden="1"/>
    </xf>
    <xf numFmtId="0" fontId="33" fillId="2" borderId="0" xfId="0" applyFont="1" applyFill="1" applyAlignment="1" applyProtection="1">
      <alignment horizontal="center" vertical="center"/>
      <protection hidden="1"/>
    </xf>
    <xf numFmtId="0" fontId="46" fillId="0" borderId="0" xfId="0" applyFont="1" applyAlignment="1" applyProtection="1">
      <alignment horizontal="center" vertical="center"/>
      <protection hidden="1"/>
    </xf>
    <xf numFmtId="0" fontId="33" fillId="0" borderId="20" xfId="0" applyFont="1"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33" fillId="0" borderId="0" xfId="0" applyFont="1" applyAlignment="1" applyProtection="1">
      <alignment horizontal="center" vertical="center"/>
      <protection hidden="1"/>
    </xf>
    <xf numFmtId="0" fontId="27" fillId="0" borderId="0" xfId="0" applyFont="1" applyProtection="1">
      <protection hidden="1"/>
    </xf>
    <xf numFmtId="0" fontId="35" fillId="12" borderId="50" xfId="0" applyFont="1" applyFill="1" applyBorder="1" applyAlignment="1" applyProtection="1">
      <alignment horizontal="center" vertical="center"/>
      <protection hidden="1"/>
    </xf>
    <xf numFmtId="0" fontId="35" fillId="12" borderId="51" xfId="0" applyFont="1" applyFill="1" applyBorder="1" applyAlignment="1" applyProtection="1">
      <alignment horizontal="center" vertical="center"/>
      <protection hidden="1"/>
    </xf>
    <xf numFmtId="14" fontId="35" fillId="12" borderId="51" xfId="0" applyNumberFormat="1" applyFont="1" applyFill="1" applyBorder="1" applyAlignment="1" applyProtection="1">
      <alignment horizontal="center" vertical="center"/>
      <protection hidden="1"/>
    </xf>
    <xf numFmtId="0" fontId="28" fillId="0" borderId="48" xfId="0" applyFont="1" applyBorder="1" applyAlignment="1" applyProtection="1">
      <alignment horizontal="center" vertical="center"/>
      <protection hidden="1"/>
    </xf>
    <xf numFmtId="0" fontId="29" fillId="0" borderId="48" xfId="0" applyFont="1" applyBorder="1" applyAlignment="1" applyProtection="1">
      <alignment vertical="center"/>
      <protection hidden="1"/>
    </xf>
    <xf numFmtId="0" fontId="36" fillId="12" borderId="50" xfId="0" applyFont="1" applyFill="1" applyBorder="1" applyAlignment="1" applyProtection="1">
      <alignment horizontal="center" vertical="center"/>
      <protection hidden="1"/>
    </xf>
    <xf numFmtId="0" fontId="36" fillId="12" borderId="51" xfId="0" applyFont="1" applyFill="1" applyBorder="1" applyAlignment="1" applyProtection="1">
      <alignment horizontal="center" vertical="center"/>
      <protection hidden="1"/>
    </xf>
    <xf numFmtId="14" fontId="36" fillId="12" borderId="51" xfId="0" applyNumberFormat="1" applyFont="1" applyFill="1" applyBorder="1" applyAlignment="1" applyProtection="1">
      <alignment horizontal="center" vertical="center"/>
      <protection hidden="1"/>
    </xf>
    <xf numFmtId="0" fontId="28" fillId="0" borderId="0" xfId="0" applyFont="1" applyAlignment="1" applyProtection="1">
      <alignment horizontal="center" vertical="center"/>
      <protection hidden="1"/>
    </xf>
    <xf numFmtId="0" fontId="0" fillId="0" borderId="28" xfId="0" applyBorder="1" applyAlignment="1" applyProtection="1">
      <alignment horizontal="center" vertical="center"/>
      <protection hidden="1"/>
    </xf>
    <xf numFmtId="0" fontId="54" fillId="0" borderId="0" xfId="0" applyFont="1"/>
    <xf numFmtId="0" fontId="57" fillId="0" borderId="0" xfId="0" applyFont="1" applyAlignment="1">
      <alignment horizontal="center"/>
    </xf>
    <xf numFmtId="0" fontId="57" fillId="0" borderId="0" xfId="0" applyFont="1"/>
    <xf numFmtId="0" fontId="60" fillId="12" borderId="81" xfId="1" applyFont="1" applyFill="1" applyBorder="1"/>
    <xf numFmtId="0" fontId="64" fillId="0" borderId="0" xfId="0" applyFont="1"/>
    <xf numFmtId="0" fontId="64" fillId="0" borderId="0" xfId="0" applyFont="1" applyAlignment="1">
      <alignment horizontal="center"/>
    </xf>
    <xf numFmtId="0" fontId="66" fillId="0" borderId="0" xfId="1" applyFont="1" applyFill="1" applyBorder="1" applyAlignment="1">
      <alignment vertical="center" wrapText="1"/>
    </xf>
    <xf numFmtId="0" fontId="66" fillId="0" borderId="0" xfId="1" applyFont="1" applyFill="1" applyAlignment="1"/>
    <xf numFmtId="0" fontId="6" fillId="3" borderId="21" xfId="0" applyFont="1" applyFill="1" applyBorder="1" applyAlignment="1" applyProtection="1">
      <alignment horizontal="center" vertical="center"/>
      <protection hidden="1"/>
    </xf>
    <xf numFmtId="0" fontId="6" fillId="3" borderId="20" xfId="0" applyFont="1" applyFill="1" applyBorder="1" applyAlignment="1" applyProtection="1">
      <alignment horizontal="center" vertical="center"/>
      <protection hidden="1"/>
    </xf>
    <xf numFmtId="0" fontId="70" fillId="20" borderId="32" xfId="0" applyFont="1" applyFill="1" applyBorder="1" applyAlignment="1" applyProtection="1">
      <alignment horizontal="center" vertical="center"/>
      <protection locked="0" hidden="1"/>
    </xf>
    <xf numFmtId="0" fontId="27" fillId="19" borderId="3" xfId="0" applyFont="1" applyFill="1" applyBorder="1" applyAlignment="1" applyProtection="1">
      <alignment horizontal="center" vertical="center"/>
      <protection hidden="1"/>
    </xf>
    <xf numFmtId="0" fontId="27" fillId="19" borderId="4" xfId="0" applyFont="1" applyFill="1" applyBorder="1" applyAlignment="1" applyProtection="1">
      <alignment horizontal="center" vertical="center"/>
      <protection hidden="1"/>
    </xf>
    <xf numFmtId="0" fontId="0" fillId="19" borderId="3" xfId="0" applyFill="1" applyBorder="1" applyAlignment="1" applyProtection="1">
      <alignment horizontal="center" vertical="center"/>
      <protection hidden="1"/>
    </xf>
    <xf numFmtId="0" fontId="0" fillId="19" borderId="4" xfId="0"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3" fillId="0" borderId="64" xfId="0" applyFont="1" applyBorder="1" applyAlignment="1" applyProtection="1">
      <alignment vertical="center" textRotation="90"/>
      <protection hidden="1"/>
    </xf>
    <xf numFmtId="0" fontId="0" fillId="0" borderId="64" xfId="0" applyBorder="1" applyAlignment="1" applyProtection="1">
      <alignment horizontal="center" vertical="center"/>
      <protection hidden="1"/>
    </xf>
    <xf numFmtId="0" fontId="54" fillId="0" borderId="0" xfId="0" applyFont="1" applyProtection="1">
      <protection hidden="1"/>
    </xf>
    <xf numFmtId="0" fontId="54" fillId="0" borderId="95" xfId="0" applyFont="1" applyBorder="1" applyProtection="1">
      <protection hidden="1"/>
    </xf>
    <xf numFmtId="0" fontId="73" fillId="0" borderId="0" xfId="0" applyFont="1" applyProtection="1">
      <protection hidden="1"/>
    </xf>
    <xf numFmtId="0" fontId="54" fillId="11" borderId="0" xfId="0" applyFont="1" applyFill="1" applyProtection="1">
      <protection hidden="1"/>
    </xf>
    <xf numFmtId="0" fontId="62" fillId="22" borderId="94" xfId="0" applyFont="1" applyFill="1" applyBorder="1"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30" fillId="0" borderId="0" xfId="0" applyFont="1" applyAlignment="1" applyProtection="1">
      <alignment vertical="center"/>
      <protection hidden="1"/>
    </xf>
    <xf numFmtId="0" fontId="30" fillId="0" borderId="13" xfId="0" applyFont="1" applyBorder="1" applyAlignment="1" applyProtection="1">
      <alignment vertical="center"/>
      <protection hidden="1"/>
    </xf>
    <xf numFmtId="0" fontId="37" fillId="13" borderId="28" xfId="0" applyFont="1" applyFill="1" applyBorder="1" applyAlignment="1" applyProtection="1">
      <alignment horizontal="center" vertical="center"/>
      <protection hidden="1"/>
    </xf>
    <xf numFmtId="49" fontId="37" fillId="13" borderId="28" xfId="0" applyNumberFormat="1" applyFont="1" applyFill="1" applyBorder="1" applyAlignment="1" applyProtection="1">
      <alignment horizontal="center" vertical="center"/>
      <protection hidden="1"/>
    </xf>
    <xf numFmtId="0" fontId="29" fillId="4" borderId="28" xfId="0" applyFont="1" applyFill="1" applyBorder="1" applyAlignment="1" applyProtection="1">
      <alignment horizontal="center" vertical="center"/>
      <protection hidden="1"/>
    </xf>
    <xf numFmtId="49" fontId="29" fillId="4" borderId="28" xfId="0" applyNumberFormat="1" applyFont="1" applyFill="1" applyBorder="1" applyAlignment="1" applyProtection="1">
      <alignment horizontal="center" vertical="center"/>
      <protection hidden="1"/>
    </xf>
    <xf numFmtId="0" fontId="37" fillId="10" borderId="28" xfId="0" applyFont="1" applyFill="1" applyBorder="1" applyAlignment="1" applyProtection="1">
      <alignment horizontal="center" vertical="center"/>
      <protection hidden="1"/>
    </xf>
    <xf numFmtId="0" fontId="29" fillId="14" borderId="28" xfId="0" applyFont="1" applyFill="1" applyBorder="1" applyAlignment="1" applyProtection="1">
      <alignment horizontal="center" vertical="center"/>
      <protection hidden="1"/>
    </xf>
    <xf numFmtId="0" fontId="3" fillId="6" borderId="28" xfId="0" applyFont="1" applyFill="1" applyBorder="1" applyAlignment="1" applyProtection="1">
      <alignment horizontal="center" vertical="center"/>
      <protection hidden="1"/>
    </xf>
    <xf numFmtId="0" fontId="3" fillId="9" borderId="28" xfId="0" applyFont="1" applyFill="1" applyBorder="1" applyAlignment="1" applyProtection="1">
      <alignment horizontal="center" vertical="center"/>
      <protection hidden="1"/>
    </xf>
    <xf numFmtId="0" fontId="33" fillId="0" borderId="64" xfId="0" applyFont="1" applyBorder="1" applyAlignment="1" applyProtection="1">
      <alignment horizontal="center" vertical="top"/>
      <protection hidden="1"/>
    </xf>
    <xf numFmtId="0" fontId="30" fillId="0" borderId="0" xfId="0" applyFont="1" applyAlignment="1" applyProtection="1">
      <alignment horizontal="center" vertical="center"/>
      <protection hidden="1"/>
    </xf>
    <xf numFmtId="0" fontId="8" fillId="3" borderId="91" xfId="1" applyFont="1" applyFill="1" applyBorder="1" applyAlignment="1" applyProtection="1">
      <alignment vertical="center" shrinkToFit="1"/>
      <protection hidden="1"/>
    </xf>
    <xf numFmtId="0" fontId="24" fillId="3" borderId="0" xfId="0" applyFont="1" applyFill="1" applyAlignment="1" applyProtection="1">
      <alignment vertical="center" shrinkToFit="1"/>
      <protection hidden="1"/>
    </xf>
    <xf numFmtId="0" fontId="28" fillId="6" borderId="91" xfId="0" applyFont="1" applyFill="1" applyBorder="1" applyAlignment="1" applyProtection="1">
      <alignment horizontal="center" vertical="center" shrinkToFit="1"/>
      <protection hidden="1"/>
    </xf>
    <xf numFmtId="0" fontId="40" fillId="6" borderId="91" xfId="1" applyFont="1" applyFill="1" applyBorder="1" applyAlignment="1" applyProtection="1">
      <alignment horizontal="center" vertical="center" shrinkToFit="1"/>
      <protection hidden="1"/>
    </xf>
    <xf numFmtId="0" fontId="8" fillId="3" borderId="91" xfId="0" applyFont="1" applyFill="1" applyBorder="1" applyAlignment="1" applyProtection="1">
      <alignment vertical="center" shrinkToFit="1"/>
      <protection hidden="1"/>
    </xf>
    <xf numFmtId="0" fontId="24" fillId="6" borderId="91" xfId="0" applyFont="1" applyFill="1" applyBorder="1" applyAlignment="1" applyProtection="1">
      <alignment horizontal="center" vertical="center" shrinkToFit="1"/>
      <protection hidden="1"/>
    </xf>
    <xf numFmtId="49" fontId="8" fillId="3" borderId="91" xfId="0" applyNumberFormat="1" applyFont="1" applyFill="1" applyBorder="1" applyAlignment="1" applyProtection="1">
      <alignment vertical="center" shrinkToFit="1"/>
      <protection hidden="1"/>
    </xf>
    <xf numFmtId="0" fontId="45" fillId="11" borderId="91" xfId="0" applyFont="1" applyFill="1" applyBorder="1" applyAlignment="1" applyProtection="1">
      <alignment horizontal="center" vertical="center" shrinkToFit="1"/>
      <protection hidden="1"/>
    </xf>
    <xf numFmtId="0" fontId="68" fillId="0" borderId="91" xfId="0" applyFont="1" applyBorder="1" applyAlignment="1" applyProtection="1">
      <alignment horizontal="center" vertical="center" shrinkToFit="1"/>
      <protection hidden="1"/>
    </xf>
    <xf numFmtId="14" fontId="29" fillId="0" borderId="91" xfId="0" applyNumberFormat="1" applyFont="1" applyBorder="1" applyAlignment="1" applyProtection="1">
      <alignment vertical="center" shrinkToFit="1"/>
      <protection hidden="1"/>
    </xf>
    <xf numFmtId="0" fontId="68" fillId="0" borderId="91" xfId="0" applyFont="1" applyBorder="1" applyAlignment="1" applyProtection="1">
      <alignment vertical="center" shrinkToFit="1"/>
      <protection hidden="1"/>
    </xf>
    <xf numFmtId="0" fontId="68" fillId="0" borderId="0" xfId="0" applyFont="1" applyAlignment="1" applyProtection="1">
      <alignment vertical="center" shrinkToFit="1"/>
      <protection hidden="1"/>
    </xf>
    <xf numFmtId="0" fontId="0" fillId="25" borderId="0" xfId="0" applyFill="1" applyAlignment="1" applyProtection="1">
      <alignment horizontal="center" vertical="center"/>
      <protection hidden="1"/>
    </xf>
    <xf numFmtId="0" fontId="0" fillId="25" borderId="0" xfId="0" applyFill="1" applyProtection="1">
      <protection hidden="1"/>
    </xf>
    <xf numFmtId="0" fontId="10" fillId="3" borderId="14" xfId="0" applyFont="1" applyFill="1" applyBorder="1" applyAlignment="1" applyProtection="1">
      <alignment horizontal="center" vertical="center" shrinkToFit="1"/>
      <protection hidden="1"/>
    </xf>
    <xf numFmtId="0" fontId="10" fillId="0" borderId="14" xfId="0" applyFont="1" applyBorder="1" applyAlignment="1" applyProtection="1">
      <alignment vertical="center" shrinkToFit="1"/>
      <protection hidden="1"/>
    </xf>
    <xf numFmtId="0" fontId="82" fillId="0" borderId="14" xfId="0" applyFont="1" applyBorder="1" applyAlignment="1" applyProtection="1">
      <alignment horizontal="center" vertical="center" shrinkToFit="1"/>
      <protection hidden="1"/>
    </xf>
    <xf numFmtId="0" fontId="82" fillId="3" borderId="14" xfId="0" applyFont="1" applyFill="1" applyBorder="1" applyAlignment="1" applyProtection="1">
      <alignment vertical="center" shrinkToFit="1"/>
      <protection hidden="1"/>
    </xf>
    <xf numFmtId="0" fontId="82" fillId="3" borderId="65" xfId="0" applyFont="1" applyFill="1" applyBorder="1" applyAlignment="1" applyProtection="1">
      <alignment vertical="center" shrinkToFit="1"/>
      <protection hidden="1"/>
    </xf>
    <xf numFmtId="0" fontId="28" fillId="0" borderId="0" xfId="0" applyFont="1" applyAlignment="1" applyProtection="1">
      <alignment horizontal="center" vertical="center" shrinkToFit="1"/>
      <protection hidden="1"/>
    </xf>
    <xf numFmtId="0" fontId="0" fillId="0" borderId="0" xfId="0" applyAlignment="1" applyProtection="1">
      <alignment horizontal="center" shrinkToFit="1"/>
      <protection hidden="1"/>
    </xf>
    <xf numFmtId="0" fontId="0" fillId="3" borderId="1" xfId="0" applyFill="1" applyBorder="1" applyAlignment="1" applyProtection="1">
      <alignment horizontal="center" vertical="center"/>
      <protection hidden="1"/>
    </xf>
    <xf numFmtId="164" fontId="37" fillId="13" borderId="28" xfId="0" applyNumberFormat="1" applyFont="1" applyFill="1" applyBorder="1" applyAlignment="1" applyProtection="1">
      <alignment horizontal="center" vertical="center"/>
      <protection hidden="1"/>
    </xf>
    <xf numFmtId="164" fontId="8" fillId="3" borderId="91" xfId="0" applyNumberFormat="1" applyFont="1" applyFill="1" applyBorder="1" applyAlignment="1" applyProtection="1">
      <alignment vertical="center" shrinkToFit="1"/>
      <protection locked="0" hidden="1"/>
    </xf>
    <xf numFmtId="0" fontId="1" fillId="5" borderId="0" xfId="0" applyFont="1" applyFill="1" applyAlignment="1" applyProtection="1">
      <alignment horizontal="center" vertical="center"/>
      <protection hidden="1"/>
    </xf>
    <xf numFmtId="0" fontId="82" fillId="0" borderId="14" xfId="0" applyFont="1" applyBorder="1" applyAlignment="1" applyProtection="1">
      <alignment horizontal="right" vertical="center" shrinkToFit="1"/>
      <protection hidden="1"/>
    </xf>
    <xf numFmtId="0" fontId="10" fillId="0" borderId="14" xfId="0" applyFont="1" applyBorder="1" applyAlignment="1" applyProtection="1">
      <alignment horizontal="right" vertical="center" shrinkToFit="1"/>
      <protection hidden="1"/>
    </xf>
    <xf numFmtId="0" fontId="87" fillId="0" borderId="0" xfId="0" applyFont="1" applyAlignment="1" applyProtection="1">
      <alignment vertical="center"/>
      <protection hidden="1"/>
    </xf>
    <xf numFmtId="0" fontId="87" fillId="0" borderId="0" xfId="0" applyFont="1" applyAlignment="1" applyProtection="1">
      <alignment vertical="center" shrinkToFit="1"/>
      <protection hidden="1"/>
    </xf>
    <xf numFmtId="0" fontId="14" fillId="0" borderId="0" xfId="0" applyFont="1" applyAlignment="1" applyProtection="1">
      <alignment vertical="center"/>
      <protection hidden="1"/>
    </xf>
    <xf numFmtId="0" fontId="88" fillId="0" borderId="0" xfId="0" applyFont="1" applyAlignment="1" applyProtection="1">
      <alignment horizontal="center" vertical="center"/>
      <protection hidden="1"/>
    </xf>
    <xf numFmtId="0" fontId="89" fillId="0" borderId="0" xfId="0" applyFont="1" applyProtection="1">
      <protection hidden="1"/>
    </xf>
    <xf numFmtId="0" fontId="14" fillId="0" borderId="0" xfId="0" applyFont="1" applyAlignment="1" applyProtection="1">
      <alignment vertical="top" wrapText="1"/>
      <protection hidden="1"/>
    </xf>
    <xf numFmtId="0" fontId="32" fillId="12" borderId="0" xfId="0" applyFont="1" applyFill="1" applyAlignment="1" applyProtection="1">
      <alignment vertical="center"/>
      <protection hidden="1"/>
    </xf>
    <xf numFmtId="49" fontId="89" fillId="5" borderId="148" xfId="0" applyNumberFormat="1" applyFont="1" applyFill="1" applyBorder="1" applyAlignment="1" applyProtection="1">
      <alignment horizontal="center" vertical="center" shrinkToFit="1"/>
      <protection locked="0"/>
    </xf>
    <xf numFmtId="0" fontId="89" fillId="5" borderId="148" xfId="0" applyFont="1" applyFill="1" applyBorder="1" applyAlignment="1" applyProtection="1">
      <alignment horizontal="center" vertical="center" shrinkToFit="1"/>
      <protection locked="0"/>
    </xf>
    <xf numFmtId="0" fontId="89" fillId="5" borderId="149" xfId="0" applyFont="1" applyFill="1" applyBorder="1" applyAlignment="1" applyProtection="1">
      <alignment horizontal="center" vertical="center" shrinkToFit="1"/>
      <protection locked="0"/>
    </xf>
    <xf numFmtId="0" fontId="89" fillId="5" borderId="147" xfId="0" applyFont="1" applyFill="1" applyBorder="1" applyAlignment="1" applyProtection="1">
      <alignment horizontal="center" vertical="center" shrinkToFit="1"/>
      <protection locked="0"/>
    </xf>
    <xf numFmtId="164" fontId="89" fillId="5" borderId="147" xfId="0" applyNumberFormat="1" applyFont="1" applyFill="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hidden="1"/>
    </xf>
    <xf numFmtId="0" fontId="82" fillId="0" borderId="15" xfId="0" applyFont="1" applyBorder="1" applyAlignment="1" applyProtection="1">
      <alignment horizontal="right" vertical="center" shrinkToFit="1"/>
      <protection hidden="1"/>
    </xf>
    <xf numFmtId="0" fontId="12" fillId="0" borderId="0" xfId="0" applyFont="1" applyProtection="1">
      <protection locked="0"/>
    </xf>
    <xf numFmtId="0" fontId="52" fillId="10" borderId="42" xfId="0" applyFont="1" applyFill="1" applyBorder="1" applyAlignment="1" applyProtection="1">
      <alignment vertical="center" wrapText="1"/>
      <protection hidden="1"/>
    </xf>
    <xf numFmtId="0" fontId="52" fillId="10" borderId="92" xfId="0" applyFont="1" applyFill="1" applyBorder="1" applyAlignment="1" applyProtection="1">
      <alignment vertical="center" wrapText="1"/>
      <protection hidden="1"/>
    </xf>
    <xf numFmtId="0" fontId="84" fillId="3" borderId="131" xfId="0" applyFont="1" applyFill="1" applyBorder="1" applyAlignment="1" applyProtection="1">
      <alignment horizontal="center" vertical="center"/>
      <protection hidden="1"/>
    </xf>
    <xf numFmtId="0" fontId="84" fillId="3" borderId="28" xfId="0" applyFont="1" applyFill="1" applyBorder="1" applyAlignment="1" applyProtection="1">
      <alignment horizontal="center" vertical="center"/>
      <protection hidden="1"/>
    </xf>
    <xf numFmtId="1" fontId="84" fillId="3" borderId="132" xfId="0" applyNumberFormat="1" applyFont="1" applyFill="1" applyBorder="1" applyAlignment="1" applyProtection="1">
      <alignment horizontal="center"/>
      <protection hidden="1"/>
    </xf>
    <xf numFmtId="0" fontId="84" fillId="3" borderId="132" xfId="0" applyFont="1" applyFill="1" applyBorder="1" applyAlignment="1" applyProtection="1">
      <alignment horizontal="center"/>
      <protection hidden="1"/>
    </xf>
    <xf numFmtId="0" fontId="84" fillId="3" borderId="131" xfId="0" applyFont="1" applyFill="1" applyBorder="1" applyAlignment="1" applyProtection="1">
      <alignment horizontal="center"/>
      <protection hidden="1"/>
    </xf>
    <xf numFmtId="0" fontId="84" fillId="3" borderId="28" xfId="0" applyFont="1" applyFill="1" applyBorder="1" applyAlignment="1" applyProtection="1">
      <alignment horizontal="center"/>
      <protection hidden="1"/>
    </xf>
    <xf numFmtId="0" fontId="85" fillId="3" borderId="28" xfId="0" applyFont="1" applyFill="1" applyBorder="1" applyAlignment="1" applyProtection="1">
      <alignment horizontal="center"/>
      <protection hidden="1"/>
    </xf>
    <xf numFmtId="0" fontId="84" fillId="3" borderId="28" xfId="0" applyFont="1" applyFill="1" applyBorder="1" applyProtection="1">
      <protection hidden="1"/>
    </xf>
    <xf numFmtId="0" fontId="84" fillId="3" borderId="132" xfId="0" applyFont="1" applyFill="1" applyBorder="1" applyAlignment="1" applyProtection="1">
      <alignment horizontal="center" vertical="center"/>
      <protection hidden="1"/>
    </xf>
    <xf numFmtId="0" fontId="0" fillId="12" borderId="53" xfId="0" applyFill="1" applyBorder="1" applyAlignment="1" applyProtection="1">
      <alignment vertical="center"/>
      <protection hidden="1"/>
    </xf>
    <xf numFmtId="0" fontId="32" fillId="12" borderId="9" xfId="0" applyFont="1" applyFill="1" applyBorder="1" applyAlignment="1" applyProtection="1">
      <alignment horizontal="center" vertical="center"/>
      <protection hidden="1"/>
    </xf>
    <xf numFmtId="0" fontId="34" fillId="11" borderId="0" xfId="0" applyFont="1" applyFill="1" applyProtection="1">
      <protection hidden="1"/>
    </xf>
    <xf numFmtId="0" fontId="0" fillId="11" borderId="0" xfId="0" applyFill="1" applyProtection="1">
      <protection hidden="1"/>
    </xf>
    <xf numFmtId="0" fontId="3" fillId="5" borderId="6" xfId="0" applyFont="1" applyFill="1" applyBorder="1" applyAlignment="1" applyProtection="1">
      <alignment horizontal="center" vertical="center"/>
      <protection hidden="1"/>
    </xf>
    <xf numFmtId="0" fontId="0" fillId="6" borderId="18" xfId="0" applyFill="1" applyBorder="1" applyAlignment="1" applyProtection="1">
      <alignment vertical="center"/>
      <protection hidden="1"/>
    </xf>
    <xf numFmtId="0" fontId="0" fillId="0" borderId="49" xfId="0" applyBorder="1" applyAlignment="1" applyProtection="1">
      <alignment vertical="center"/>
      <protection hidden="1"/>
    </xf>
    <xf numFmtId="0" fontId="0" fillId="5" borderId="5" xfId="0" applyFill="1" applyBorder="1" applyAlignment="1" applyProtection="1">
      <alignment horizontal="center" vertical="center"/>
      <protection hidden="1"/>
    </xf>
    <xf numFmtId="0" fontId="12" fillId="6" borderId="18" xfId="0" applyFont="1" applyFill="1" applyBorder="1" applyAlignment="1" applyProtection="1">
      <alignment vertical="center"/>
      <protection hidden="1"/>
    </xf>
    <xf numFmtId="0" fontId="0" fillId="5" borderId="6" xfId="0" applyFill="1" applyBorder="1" applyAlignment="1" applyProtection="1">
      <alignment horizontal="center" vertical="center"/>
      <protection hidden="1"/>
    </xf>
    <xf numFmtId="0" fontId="86" fillId="3" borderId="1" xfId="0" applyFont="1" applyFill="1" applyBorder="1" applyAlignment="1" applyProtection="1">
      <alignment horizontal="center" vertical="center"/>
      <protection hidden="1"/>
    </xf>
    <xf numFmtId="0" fontId="50" fillId="6" borderId="19" xfId="0" applyFont="1" applyFill="1" applyBorder="1" applyAlignment="1" applyProtection="1">
      <alignment vertical="center"/>
      <protection hidden="1"/>
    </xf>
    <xf numFmtId="0" fontId="12" fillId="0" borderId="49" xfId="0" applyFont="1" applyBorder="1" applyAlignment="1" applyProtection="1">
      <alignment vertical="center"/>
      <protection hidden="1"/>
    </xf>
    <xf numFmtId="0" fontId="28" fillId="11" borderId="0" xfId="0" applyFont="1" applyFill="1" applyProtection="1">
      <protection hidden="1"/>
    </xf>
    <xf numFmtId="0" fontId="3" fillId="3" borderId="7" xfId="0" applyFont="1" applyFill="1" applyBorder="1" applyAlignment="1" applyProtection="1">
      <alignment horizontal="center" vertical="center"/>
      <protection hidden="1"/>
    </xf>
    <xf numFmtId="0" fontId="3" fillId="3" borderId="12" xfId="0" applyFont="1" applyFill="1" applyBorder="1" applyAlignment="1" applyProtection="1">
      <alignment horizontal="center" vertical="center"/>
      <protection hidden="1"/>
    </xf>
    <xf numFmtId="0" fontId="27" fillId="7" borderId="11" xfId="0" applyFont="1" applyFill="1" applyBorder="1" applyAlignment="1" applyProtection="1">
      <alignment horizontal="center" vertical="center"/>
      <protection hidden="1"/>
    </xf>
    <xf numFmtId="0" fontId="12" fillId="6" borderId="9" xfId="0" applyFont="1" applyFill="1" applyBorder="1" applyAlignment="1" applyProtection="1">
      <alignment horizontal="center" vertical="center"/>
      <protection hidden="1"/>
    </xf>
    <xf numFmtId="0" fontId="32" fillId="11" borderId="6" xfId="0" applyFont="1" applyFill="1" applyBorder="1" applyAlignment="1" applyProtection="1">
      <alignment horizontal="center" vertical="center"/>
      <protection hidden="1"/>
    </xf>
    <xf numFmtId="0" fontId="28" fillId="8" borderId="0" xfId="0" applyFont="1" applyFill="1" applyProtection="1">
      <protection hidden="1"/>
    </xf>
    <xf numFmtId="0" fontId="0" fillId="8" borderId="0" xfId="0" applyFill="1" applyProtection="1">
      <protection hidden="1"/>
    </xf>
    <xf numFmtId="0" fontId="27" fillId="3" borderId="0" xfId="0" applyFont="1" applyFill="1" applyAlignment="1" applyProtection="1">
      <alignment horizontal="center" vertical="center"/>
      <protection hidden="1"/>
    </xf>
    <xf numFmtId="0" fontId="0" fillId="3" borderId="68" xfId="0" applyFill="1" applyBorder="1" applyAlignment="1" applyProtection="1">
      <alignment horizontal="center" vertical="center"/>
      <protection hidden="1"/>
    </xf>
    <xf numFmtId="0" fontId="75" fillId="0" borderId="0" xfId="0" applyFont="1" applyProtection="1">
      <protection hidden="1"/>
    </xf>
    <xf numFmtId="0" fontId="79" fillId="0" borderId="68" xfId="0" applyFont="1" applyBorder="1" applyAlignment="1" applyProtection="1">
      <alignment horizontal="center" vertical="center"/>
      <protection locked="0"/>
    </xf>
    <xf numFmtId="0" fontId="0" fillId="0" borderId="0" xfId="0" applyProtection="1">
      <protection locked="0"/>
    </xf>
    <xf numFmtId="49" fontId="0" fillId="0" borderId="0" xfId="0" applyNumberFormat="1" applyProtection="1">
      <protection locked="0"/>
    </xf>
    <xf numFmtId="0" fontId="31" fillId="10" borderId="142" xfId="0" applyFont="1" applyFill="1" applyBorder="1" applyAlignment="1" applyProtection="1">
      <alignment horizontal="center" vertical="center"/>
      <protection locked="0"/>
    </xf>
    <xf numFmtId="49" fontId="31" fillId="10" borderId="142" xfId="0" applyNumberFormat="1" applyFont="1" applyFill="1" applyBorder="1" applyAlignment="1" applyProtection="1">
      <alignment horizontal="center" vertical="center"/>
      <protection locked="0"/>
    </xf>
    <xf numFmtId="0" fontId="31" fillId="10" borderId="143" xfId="0" applyFont="1" applyFill="1" applyBorder="1" applyAlignment="1" applyProtection="1">
      <alignment horizontal="center" vertical="center"/>
      <protection locked="0"/>
    </xf>
    <xf numFmtId="49" fontId="80" fillId="0" borderId="0" xfId="0" applyNumberFormat="1" applyFont="1" applyAlignment="1" applyProtection="1">
      <alignment shrinkToFit="1"/>
      <protection locked="0"/>
    </xf>
    <xf numFmtId="0" fontId="31" fillId="10" borderId="150" xfId="0" applyFont="1" applyFill="1" applyBorder="1" applyAlignment="1" applyProtection="1">
      <alignment horizontal="center" vertical="center"/>
      <protection locked="0"/>
    </xf>
    <xf numFmtId="0" fontId="31" fillId="10" borderId="151" xfId="0" applyFont="1" applyFill="1" applyBorder="1" applyAlignment="1" applyProtection="1">
      <alignment horizontal="center" vertical="center"/>
      <protection locked="0"/>
    </xf>
    <xf numFmtId="0" fontId="31" fillId="10" borderId="152" xfId="0" applyFont="1" applyFill="1" applyBorder="1" applyAlignment="1" applyProtection="1">
      <alignment horizontal="center" vertical="center"/>
      <protection locked="0"/>
    </xf>
    <xf numFmtId="0" fontId="0" fillId="0" borderId="0" xfId="0" applyAlignment="1" applyProtection="1">
      <alignment wrapText="1"/>
      <protection locked="0"/>
    </xf>
    <xf numFmtId="0" fontId="31" fillId="10" borderId="141" xfId="0" applyFont="1" applyFill="1" applyBorder="1" applyAlignment="1" applyProtection="1">
      <alignment horizontal="center" vertical="center"/>
      <protection locked="0"/>
    </xf>
    <xf numFmtId="0" fontId="90" fillId="0" borderId="0" xfId="0" applyFont="1" applyAlignment="1" applyProtection="1">
      <alignment vertical="center"/>
      <protection locked="0"/>
    </xf>
    <xf numFmtId="0" fontId="89" fillId="5" borderId="144" xfId="0" applyFont="1" applyFill="1" applyBorder="1" applyAlignment="1">
      <alignment horizontal="center" vertical="center" shrinkToFit="1"/>
    </xf>
    <xf numFmtId="0" fontId="89" fillId="5" borderId="145" xfId="0" applyFont="1" applyFill="1" applyBorder="1" applyAlignment="1">
      <alignment horizontal="center" vertical="center" shrinkToFit="1"/>
    </xf>
    <xf numFmtId="0" fontId="89" fillId="5" borderId="146" xfId="0" applyFont="1" applyFill="1" applyBorder="1" applyAlignment="1">
      <alignment horizontal="center" vertical="center" shrinkToFit="1"/>
    </xf>
    <xf numFmtId="164" fontId="89" fillId="5" borderId="144" xfId="0" applyNumberFormat="1" applyFont="1" applyFill="1" applyBorder="1" applyAlignment="1">
      <alignment horizontal="center" vertical="center" shrinkToFit="1"/>
    </xf>
    <xf numFmtId="0" fontId="14" fillId="0" borderId="0" xfId="0" applyFont="1" applyProtection="1">
      <protection locked="0"/>
    </xf>
    <xf numFmtId="164" fontId="14" fillId="0" borderId="0" xfId="0" applyNumberFormat="1" applyFont="1" applyProtection="1">
      <protection locked="0"/>
    </xf>
    <xf numFmtId="49" fontId="14" fillId="0" borderId="0" xfId="0" applyNumberFormat="1" applyFont="1" applyProtection="1">
      <protection locked="0"/>
    </xf>
    <xf numFmtId="0" fontId="51" fillId="10" borderId="26" xfId="0" applyFont="1" applyFill="1" applyBorder="1" applyAlignment="1">
      <alignment horizontal="center" vertical="center"/>
    </xf>
    <xf numFmtId="0" fontId="92" fillId="28" borderId="91" xfId="0" applyFont="1" applyFill="1" applyBorder="1" applyAlignment="1" applyProtection="1">
      <alignment horizontal="center" vertical="center" shrinkToFit="1"/>
      <protection hidden="1"/>
    </xf>
    <xf numFmtId="0" fontId="28" fillId="24" borderId="48" xfId="0" applyFont="1" applyFill="1" applyBorder="1" applyAlignment="1" applyProtection="1">
      <alignment horizontal="center" vertical="center"/>
      <protection hidden="1"/>
    </xf>
    <xf numFmtId="0" fontId="28" fillId="24" borderId="0" xfId="0" applyFont="1" applyFill="1" applyAlignment="1" applyProtection="1">
      <alignment horizontal="center" vertical="center"/>
      <protection hidden="1"/>
    </xf>
    <xf numFmtId="0" fontId="0" fillId="24" borderId="0" xfId="0" applyFill="1" applyProtection="1">
      <protection hidden="1"/>
    </xf>
    <xf numFmtId="0" fontId="54" fillId="24" borderId="0" xfId="0" applyFont="1" applyFill="1" applyProtection="1">
      <protection hidden="1"/>
    </xf>
    <xf numFmtId="0" fontId="75" fillId="24" borderId="0" xfId="0" applyFont="1" applyFill="1" applyProtection="1">
      <protection hidden="1"/>
    </xf>
    <xf numFmtId="0" fontId="14" fillId="24" borderId="0" xfId="0" applyFont="1" applyFill="1" applyProtection="1">
      <protection hidden="1"/>
    </xf>
    <xf numFmtId="0" fontId="34" fillId="24" borderId="0" xfId="0" applyFont="1" applyFill="1" applyProtection="1">
      <protection hidden="1"/>
    </xf>
    <xf numFmtId="0" fontId="68" fillId="28" borderId="91" xfId="0" applyFont="1" applyFill="1" applyBorder="1" applyAlignment="1" applyProtection="1">
      <alignment vertical="center" shrinkToFit="1"/>
      <protection hidden="1"/>
    </xf>
    <xf numFmtId="0" fontId="69" fillId="28" borderId="91" xfId="0" applyFont="1" applyFill="1" applyBorder="1" applyAlignment="1" applyProtection="1">
      <alignment vertical="center" shrinkToFit="1"/>
      <protection hidden="1"/>
    </xf>
    <xf numFmtId="0" fontId="45" fillId="28" borderId="91" xfId="0" applyFont="1" applyFill="1" applyBorder="1" applyAlignment="1" applyProtection="1">
      <alignment vertical="center" shrinkToFit="1"/>
      <protection hidden="1"/>
    </xf>
    <xf numFmtId="0" fontId="98" fillId="0" borderId="153" xfId="5" applyFont="1" applyBorder="1" applyAlignment="1">
      <alignment horizontal="right" wrapText="1"/>
    </xf>
    <xf numFmtId="0" fontId="12" fillId="0" borderId="0" xfId="0" applyFont="1" applyProtection="1">
      <protection hidden="1"/>
    </xf>
    <xf numFmtId="0" fontId="14" fillId="0" borderId="0" xfId="0" applyFont="1" applyAlignment="1" applyProtection="1">
      <alignment horizontal="center" vertical="center" wrapText="1"/>
      <protection locked="0"/>
    </xf>
    <xf numFmtId="49" fontId="14" fillId="0" borderId="0" xfId="0" applyNumberFormat="1" applyFont="1" applyAlignment="1" applyProtection="1">
      <alignment horizontal="center" vertical="center" wrapText="1"/>
      <protection locked="0"/>
    </xf>
    <xf numFmtId="0" fontId="83" fillId="6" borderId="68" xfId="0" applyFont="1" applyFill="1" applyBorder="1" applyAlignment="1" applyProtection="1">
      <alignment horizontal="center" shrinkToFit="1"/>
      <protection hidden="1"/>
    </xf>
    <xf numFmtId="0" fontId="83" fillId="6" borderId="0" xfId="0" applyFont="1" applyFill="1" applyAlignment="1" applyProtection="1">
      <alignment horizontal="center" shrinkToFit="1"/>
      <protection hidden="1"/>
    </xf>
    <xf numFmtId="0" fontId="83" fillId="6" borderId="92" xfId="0" applyFont="1" applyFill="1" applyBorder="1" applyAlignment="1" applyProtection="1">
      <alignment horizontal="center" shrinkToFit="1"/>
      <protection hidden="1"/>
    </xf>
    <xf numFmtId="0" fontId="103" fillId="0" borderId="159" xfId="0" applyFont="1" applyBorder="1" applyAlignment="1">
      <alignment horizontal="center" vertical="center"/>
    </xf>
    <xf numFmtId="0" fontId="104" fillId="0" borderId="160" xfId="0" applyFont="1" applyBorder="1" applyAlignment="1">
      <alignment horizontal="center" vertical="center" shrinkToFit="1"/>
    </xf>
    <xf numFmtId="0" fontId="105" fillId="0" borderId="161" xfId="0" applyFont="1" applyBorder="1" applyAlignment="1">
      <alignment horizontal="center" vertical="center"/>
    </xf>
    <xf numFmtId="0" fontId="102" fillId="0" borderId="23" xfId="0" applyFont="1" applyBorder="1" applyAlignment="1">
      <alignment horizontal="center" vertical="center"/>
    </xf>
    <xf numFmtId="0" fontId="102" fillId="0" borderId="155" xfId="0" applyFont="1" applyBorder="1" applyAlignment="1">
      <alignment horizontal="center" vertical="center"/>
    </xf>
    <xf numFmtId="0" fontId="102" fillId="0" borderId="162" xfId="0" applyFont="1" applyBorder="1" applyAlignment="1">
      <alignment horizontal="center" vertical="center"/>
    </xf>
    <xf numFmtId="0" fontId="103" fillId="0" borderId="163" xfId="0" applyFont="1" applyBorder="1" applyAlignment="1">
      <alignment horizontal="center" vertical="center"/>
    </xf>
    <xf numFmtId="0" fontId="102" fillId="29" borderId="23" xfId="0" applyFont="1" applyFill="1" applyBorder="1" applyAlignment="1">
      <alignment horizontal="center" vertical="center"/>
    </xf>
    <xf numFmtId="0" fontId="102" fillId="29" borderId="155" xfId="0" applyFont="1" applyFill="1" applyBorder="1" applyAlignment="1">
      <alignment horizontal="center" vertical="center"/>
    </xf>
    <xf numFmtId="0" fontId="102" fillId="29" borderId="162" xfId="0" applyFont="1" applyFill="1" applyBorder="1" applyAlignment="1">
      <alignment horizontal="center" vertical="center"/>
    </xf>
    <xf numFmtId="0" fontId="99" fillId="29" borderId="163" xfId="0" applyFont="1" applyFill="1" applyBorder="1" applyAlignment="1">
      <alignment horizontal="center" vertical="center"/>
    </xf>
    <xf numFmtId="0" fontId="106" fillId="29" borderId="160" xfId="0" applyFont="1" applyFill="1" applyBorder="1" applyAlignment="1">
      <alignment horizontal="center" vertical="center"/>
    </xf>
    <xf numFmtId="0" fontId="103" fillId="29" borderId="161" xfId="0" applyFont="1" applyFill="1" applyBorder="1" applyAlignment="1">
      <alignment horizontal="center" vertical="center" shrinkToFit="1" readingOrder="2"/>
    </xf>
    <xf numFmtId="0" fontId="107" fillId="0" borderId="161" xfId="0" applyFont="1" applyBorder="1" applyAlignment="1">
      <alignment horizontal="center" vertical="center"/>
    </xf>
    <xf numFmtId="0" fontId="102" fillId="30" borderId="23" xfId="0" applyFont="1" applyFill="1" applyBorder="1" applyAlignment="1">
      <alignment horizontal="center" vertical="center"/>
    </xf>
    <xf numFmtId="0" fontId="102" fillId="30" borderId="155" xfId="0" applyFont="1" applyFill="1" applyBorder="1" applyAlignment="1">
      <alignment horizontal="center" vertical="center"/>
    </xf>
    <xf numFmtId="0" fontId="102" fillId="30" borderId="162" xfId="0" applyFont="1" applyFill="1" applyBorder="1" applyAlignment="1">
      <alignment horizontal="center" vertical="center"/>
    </xf>
    <xf numFmtId="0" fontId="105" fillId="30" borderId="161" xfId="0" applyFont="1" applyFill="1" applyBorder="1" applyAlignment="1">
      <alignment horizontal="center" vertical="center"/>
    </xf>
    <xf numFmtId="0" fontId="108" fillId="0" borderId="160" xfId="0" applyFont="1" applyBorder="1" applyAlignment="1">
      <alignment horizontal="center" vertical="center"/>
    </xf>
    <xf numFmtId="0" fontId="103" fillId="0" borderId="161" xfId="0" applyFont="1" applyBorder="1" applyAlignment="1">
      <alignment horizontal="center" vertical="center" shrinkToFit="1" readingOrder="2"/>
    </xf>
    <xf numFmtId="0" fontId="109" fillId="0" borderId="161" xfId="0" applyFont="1" applyBorder="1" applyAlignment="1">
      <alignment horizontal="center" vertical="center"/>
    </xf>
    <xf numFmtId="0" fontId="110" fillId="29" borderId="23" xfId="0" applyFont="1" applyFill="1" applyBorder="1" applyAlignment="1">
      <alignment horizontal="center" vertical="center"/>
    </xf>
    <xf numFmtId="0" fontId="110" fillId="29" borderId="155" xfId="0" applyFont="1" applyFill="1" applyBorder="1" applyAlignment="1">
      <alignment horizontal="center" vertical="center"/>
    </xf>
    <xf numFmtId="0" fontId="110" fillId="29" borderId="162" xfId="0" applyFont="1" applyFill="1" applyBorder="1" applyAlignment="1">
      <alignment horizontal="center" vertical="center"/>
    </xf>
    <xf numFmtId="0" fontId="99" fillId="0" borderId="161" xfId="0" applyFont="1" applyBorder="1" applyAlignment="1">
      <alignment horizontal="center" vertical="center" shrinkToFit="1" readingOrder="2"/>
    </xf>
    <xf numFmtId="0" fontId="110" fillId="30" borderId="23" xfId="0" applyFont="1" applyFill="1" applyBorder="1" applyAlignment="1">
      <alignment horizontal="center" vertical="center"/>
    </xf>
    <xf numFmtId="0" fontId="110" fillId="30" borderId="155" xfId="0" applyFont="1" applyFill="1" applyBorder="1" applyAlignment="1">
      <alignment horizontal="center" vertical="center"/>
    </xf>
    <xf numFmtId="0" fontId="110" fillId="30" borderId="162" xfId="0" applyFont="1" applyFill="1" applyBorder="1" applyAlignment="1">
      <alignment horizontal="center" vertical="center"/>
    </xf>
    <xf numFmtId="0" fontId="103" fillId="30" borderId="161" xfId="0" applyFont="1" applyFill="1" applyBorder="1" applyAlignment="1">
      <alignment horizontal="center" vertical="center" shrinkToFit="1" readingOrder="2"/>
    </xf>
    <xf numFmtId="0" fontId="8" fillId="0" borderId="160" xfId="0" applyFont="1" applyBorder="1"/>
    <xf numFmtId="0" fontId="99" fillId="30" borderId="161" xfId="0" applyFont="1" applyFill="1" applyBorder="1" applyAlignment="1">
      <alignment horizontal="center" vertical="center" shrinkToFit="1" readingOrder="2"/>
    </xf>
    <xf numFmtId="0" fontId="108" fillId="29" borderId="160" xfId="0" applyFont="1" applyFill="1" applyBorder="1" applyAlignment="1">
      <alignment horizontal="center" vertical="center"/>
    </xf>
    <xf numFmtId="0" fontId="112" fillId="30" borderId="23" xfId="0" applyFont="1" applyFill="1" applyBorder="1" applyAlignment="1">
      <alignment horizontal="center" vertical="center"/>
    </xf>
    <xf numFmtId="0" fontId="112" fillId="29" borderId="23" xfId="0" applyFont="1" applyFill="1" applyBorder="1" applyAlignment="1">
      <alignment horizontal="center" vertical="center"/>
    </xf>
    <xf numFmtId="0" fontId="114" fillId="29" borderId="155" xfId="0" applyFont="1" applyFill="1" applyBorder="1" applyAlignment="1">
      <alignment horizontal="center" vertical="center"/>
    </xf>
    <xf numFmtId="0" fontId="114" fillId="29" borderId="162" xfId="0" applyFont="1" applyFill="1" applyBorder="1" applyAlignment="1">
      <alignment horizontal="center" vertical="center"/>
    </xf>
    <xf numFmtId="0" fontId="104" fillId="0" borderId="14" xfId="0" applyFont="1" applyBorder="1" applyAlignment="1">
      <alignment horizontal="center" vertical="center" shrinkToFit="1"/>
    </xf>
    <xf numFmtId="0" fontId="106" fillId="0" borderId="14" xfId="0" applyFont="1" applyBorder="1" applyAlignment="1">
      <alignment horizontal="center" vertical="center"/>
    </xf>
    <xf numFmtId="0" fontId="106" fillId="29" borderId="14" xfId="0" applyFont="1" applyFill="1" applyBorder="1" applyAlignment="1">
      <alignment horizontal="center" vertical="center"/>
    </xf>
    <xf numFmtId="0" fontId="102" fillId="29" borderId="23" xfId="0" applyFont="1" applyFill="1" applyBorder="1" applyAlignment="1">
      <alignment horizontal="center" vertical="center" shrinkToFit="1" readingOrder="2"/>
    </xf>
    <xf numFmtId="0" fontId="102" fillId="29" borderId="155" xfId="0" applyFont="1" applyFill="1" applyBorder="1" applyAlignment="1">
      <alignment horizontal="center" vertical="center" shrinkToFit="1" readingOrder="2"/>
    </xf>
    <xf numFmtId="0" fontId="102" fillId="29" borderId="162" xfId="0" applyFont="1" applyFill="1" applyBorder="1" applyAlignment="1">
      <alignment horizontal="center" vertical="center" shrinkToFit="1" readingOrder="2"/>
    </xf>
    <xf numFmtId="0" fontId="8" fillId="29" borderId="14" xfId="0" applyFont="1" applyFill="1" applyBorder="1" applyAlignment="1">
      <alignment vertical="center"/>
    </xf>
    <xf numFmtId="0" fontId="102" fillId="30" borderId="23" xfId="0" applyFont="1" applyFill="1" applyBorder="1" applyAlignment="1">
      <alignment horizontal="center" vertical="center" shrinkToFit="1" readingOrder="2"/>
    </xf>
    <xf numFmtId="0" fontId="102" fillId="30" borderId="155" xfId="0" applyFont="1" applyFill="1" applyBorder="1" applyAlignment="1">
      <alignment horizontal="center" vertical="center" shrinkToFit="1" readingOrder="2"/>
    </xf>
    <xf numFmtId="0" fontId="102" fillId="30" borderId="162" xfId="0" applyFont="1" applyFill="1" applyBorder="1" applyAlignment="1">
      <alignment horizontal="center" vertical="center" shrinkToFit="1" readingOrder="2"/>
    </xf>
    <xf numFmtId="0" fontId="108" fillId="0" borderId="14" xfId="0" applyFont="1" applyBorder="1" applyAlignment="1">
      <alignment horizontal="center" vertical="center"/>
    </xf>
    <xf numFmtId="0" fontId="8" fillId="0" borderId="14" xfId="0" applyFont="1" applyBorder="1" applyAlignment="1">
      <alignment vertical="center"/>
    </xf>
    <xf numFmtId="0" fontId="116" fillId="0" borderId="161" xfId="0" applyFont="1" applyBorder="1" applyAlignment="1">
      <alignment horizontal="center" vertical="center" shrinkToFit="1" readingOrder="2"/>
    </xf>
    <xf numFmtId="0" fontId="108" fillId="29" borderId="14" xfId="0" applyFont="1" applyFill="1" applyBorder="1" applyAlignment="1">
      <alignment horizontal="center" vertical="center"/>
    </xf>
    <xf numFmtId="0" fontId="99" fillId="0" borderId="161" xfId="0" applyFont="1" applyBorder="1" applyAlignment="1">
      <alignment horizontal="center" vertical="center"/>
    </xf>
    <xf numFmtId="0" fontId="103" fillId="29" borderId="164" xfId="0" applyFont="1" applyFill="1" applyBorder="1" applyAlignment="1">
      <alignment horizontal="center" vertical="center" shrinkToFit="1" readingOrder="2"/>
    </xf>
    <xf numFmtId="0" fontId="109" fillId="30" borderId="161" xfId="0" applyFont="1" applyFill="1" applyBorder="1" applyAlignment="1">
      <alignment horizontal="center" vertical="center"/>
    </xf>
    <xf numFmtId="0" fontId="102" fillId="31" borderId="23" xfId="0" applyFont="1" applyFill="1" applyBorder="1" applyAlignment="1">
      <alignment horizontal="center" vertical="center" shrinkToFit="1" readingOrder="2"/>
    </xf>
    <xf numFmtId="0" fontId="102" fillId="31" borderId="155" xfId="0" applyFont="1" applyFill="1" applyBorder="1" applyAlignment="1">
      <alignment horizontal="center" vertical="center"/>
    </xf>
    <xf numFmtId="0" fontId="102" fillId="31" borderId="161" xfId="0" applyFont="1" applyFill="1" applyBorder="1" applyAlignment="1" applyProtection="1">
      <alignment horizontal="center" vertical="center" shrinkToFit="1"/>
      <protection locked="0"/>
    </xf>
    <xf numFmtId="0" fontId="102" fillId="29" borderId="23" xfId="0" applyFont="1" applyFill="1" applyBorder="1" applyAlignment="1">
      <alignment horizontal="center" vertical="center" shrinkToFit="1"/>
    </xf>
    <xf numFmtId="0" fontId="110" fillId="29" borderId="155" xfId="0" applyFont="1" applyFill="1" applyBorder="1" applyAlignment="1">
      <alignment horizontal="center" vertical="center" shrinkToFit="1"/>
    </xf>
    <xf numFmtId="0" fontId="110" fillId="29" borderId="162" xfId="0" applyFont="1" applyFill="1" applyBorder="1" applyAlignment="1">
      <alignment horizontal="center" vertical="center" shrinkToFit="1"/>
    </xf>
    <xf numFmtId="0" fontId="99" fillId="29" borderId="14" xfId="0" applyFont="1" applyFill="1" applyBorder="1" applyAlignment="1">
      <alignment horizontal="center" vertical="center"/>
    </xf>
    <xf numFmtId="0" fontId="103" fillId="0" borderId="164" xfId="0" applyFont="1" applyBorder="1" applyAlignment="1">
      <alignment horizontal="center" vertical="center" shrinkToFit="1" readingOrder="2"/>
    </xf>
    <xf numFmtId="0" fontId="103" fillId="0" borderId="14" xfId="0" applyFont="1" applyBorder="1" applyAlignment="1">
      <alignment horizontal="center" vertical="center"/>
    </xf>
    <xf numFmtId="0" fontId="99" fillId="0" borderId="164" xfId="0" applyFont="1" applyBorder="1" applyAlignment="1">
      <alignment horizontal="center" vertical="center" shrinkToFit="1" readingOrder="2"/>
    </xf>
    <xf numFmtId="0" fontId="118" fillId="29" borderId="14" xfId="0" applyFont="1" applyFill="1" applyBorder="1" applyAlignment="1">
      <alignment vertical="center"/>
    </xf>
    <xf numFmtId="0" fontId="118" fillId="0" borderId="14" xfId="0" applyFont="1" applyBorder="1" applyAlignment="1">
      <alignment vertical="center"/>
    </xf>
    <xf numFmtId="0" fontId="102" fillId="30" borderId="23" xfId="0" applyFont="1" applyFill="1" applyBorder="1" applyAlignment="1">
      <alignment horizontal="center" vertical="center" shrinkToFit="1"/>
    </xf>
    <xf numFmtId="0" fontId="110" fillId="30" borderId="155" xfId="0" applyFont="1" applyFill="1" applyBorder="1" applyAlignment="1">
      <alignment horizontal="center" vertical="center" shrinkToFit="1"/>
    </xf>
    <xf numFmtId="0" fontId="110" fillId="30" borderId="162" xfId="0" applyFont="1" applyFill="1" applyBorder="1" applyAlignment="1">
      <alignment horizontal="center" vertical="center" shrinkToFit="1"/>
    </xf>
    <xf numFmtId="0" fontId="103" fillId="30" borderId="164" xfId="0" applyFont="1" applyFill="1" applyBorder="1" applyAlignment="1">
      <alignment horizontal="center" vertical="center" shrinkToFit="1" readingOrder="2"/>
    </xf>
    <xf numFmtId="0" fontId="99" fillId="30" borderId="164" xfId="0" applyFont="1" applyFill="1" applyBorder="1" applyAlignment="1">
      <alignment horizontal="center" vertical="center" shrinkToFit="1" readingOrder="2"/>
    </xf>
    <xf numFmtId="0" fontId="110" fillId="30" borderId="155" xfId="6" applyFont="1" applyFill="1" applyBorder="1" applyAlignment="1">
      <alignment horizontal="center" vertical="center" wrapText="1"/>
    </xf>
    <xf numFmtId="0" fontId="8" fillId="0" borderId="14" xfId="0" applyFont="1" applyBorder="1"/>
    <xf numFmtId="0" fontId="109" fillId="0" borderId="164" xfId="0" applyFont="1" applyBorder="1" applyAlignment="1">
      <alignment horizontal="center" vertical="center" shrinkToFit="1"/>
    </xf>
    <xf numFmtId="0" fontId="109" fillId="0" borderId="164" xfId="0" applyFont="1" applyBorder="1" applyAlignment="1">
      <alignment horizontal="center" vertical="center"/>
    </xf>
    <xf numFmtId="0" fontId="8" fillId="0" borderId="101" xfId="0" applyFont="1" applyBorder="1"/>
    <xf numFmtId="0" fontId="8" fillId="0" borderId="165" xfId="0" applyFont="1" applyBorder="1"/>
    <xf numFmtId="0" fontId="119" fillId="0" borderId="166" xfId="0" applyFont="1" applyBorder="1" applyAlignment="1">
      <alignment horizontal="center" vertical="center"/>
    </xf>
    <xf numFmtId="0" fontId="103" fillId="0" borderId="158" xfId="0" applyFont="1" applyBorder="1" applyAlignment="1">
      <alignment horizontal="center" vertical="center"/>
    </xf>
    <xf numFmtId="0" fontId="121" fillId="0" borderId="160" xfId="0" applyFont="1" applyBorder="1" applyAlignment="1">
      <alignment horizontal="center" vertical="center" shrinkToFit="1"/>
    </xf>
    <xf numFmtId="0" fontId="103" fillId="0" borderId="23" xfId="0" applyFont="1" applyBorder="1" applyAlignment="1">
      <alignment horizontal="center" vertical="center"/>
    </xf>
    <xf numFmtId="0" fontId="103" fillId="0" borderId="155" xfId="0" applyFont="1" applyBorder="1" applyAlignment="1">
      <alignment horizontal="center" vertical="center"/>
    </xf>
    <xf numFmtId="0" fontId="105" fillId="0" borderId="166" xfId="0" applyFont="1" applyBorder="1" applyAlignment="1">
      <alignment horizontal="center" vertical="center"/>
    </xf>
    <xf numFmtId="0" fontId="103" fillId="0" borderId="162" xfId="0" applyFont="1" applyBorder="1" applyAlignment="1">
      <alignment horizontal="center" vertical="center"/>
    </xf>
    <xf numFmtId="0" fontId="108" fillId="0" borderId="160" xfId="0" applyFont="1" applyBorder="1" applyAlignment="1">
      <alignment horizontal="center" vertical="center" shrinkToFit="1"/>
    </xf>
    <xf numFmtId="0" fontId="122" fillId="0" borderId="166" xfId="0" applyFont="1" applyBorder="1" applyAlignment="1">
      <alignment horizontal="center" vertical="center"/>
    </xf>
    <xf numFmtId="0" fontId="103" fillId="29" borderId="23" xfId="0" applyFont="1" applyFill="1" applyBorder="1" applyAlignment="1">
      <alignment horizontal="center" vertical="center"/>
    </xf>
    <xf numFmtId="0" fontId="123" fillId="29" borderId="155" xfId="0" applyFont="1" applyFill="1" applyBorder="1" applyAlignment="1">
      <alignment horizontal="center" vertical="center"/>
    </xf>
    <xf numFmtId="0" fontId="108" fillId="29" borderId="160" xfId="0" applyFont="1" applyFill="1" applyBorder="1" applyAlignment="1">
      <alignment horizontal="center" vertical="center" shrinkToFit="1"/>
    </xf>
    <xf numFmtId="14" fontId="105" fillId="29" borderId="166" xfId="0" applyNumberFormat="1" applyFont="1" applyFill="1" applyBorder="1" applyAlignment="1">
      <alignment horizontal="center" vertical="center"/>
    </xf>
    <xf numFmtId="0" fontId="103" fillId="30" borderId="23" xfId="0" applyFont="1" applyFill="1" applyBorder="1" applyAlignment="1">
      <alignment horizontal="center" vertical="center"/>
    </xf>
    <xf numFmtId="0" fontId="103" fillId="30" borderId="155" xfId="0" applyFont="1" applyFill="1" applyBorder="1" applyAlignment="1">
      <alignment horizontal="center" vertical="center"/>
    </xf>
    <xf numFmtId="0" fontId="109" fillId="30" borderId="166" xfId="0" applyFont="1" applyFill="1" applyBorder="1" applyAlignment="1">
      <alignment horizontal="center" vertical="center"/>
    </xf>
    <xf numFmtId="0" fontId="1" fillId="0" borderId="160" xfId="0" applyFont="1" applyBorder="1" applyAlignment="1">
      <alignment horizontal="center" vertical="center" shrinkToFit="1"/>
    </xf>
    <xf numFmtId="0" fontId="103" fillId="29" borderId="155" xfId="0" applyFont="1" applyFill="1" applyBorder="1" applyAlignment="1">
      <alignment horizontal="center" vertical="center"/>
    </xf>
    <xf numFmtId="0" fontId="8" fillId="29" borderId="160" xfId="0" applyFont="1" applyFill="1" applyBorder="1" applyAlignment="1">
      <alignment vertical="center" shrinkToFit="1"/>
    </xf>
    <xf numFmtId="0" fontId="8" fillId="0" borderId="160" xfId="0" applyFont="1" applyBorder="1" applyAlignment="1">
      <alignment shrinkToFit="1"/>
    </xf>
    <xf numFmtId="0" fontId="8" fillId="0" borderId="160" xfId="0" applyFont="1" applyBorder="1" applyAlignment="1">
      <alignment vertical="center" shrinkToFit="1"/>
    </xf>
    <xf numFmtId="0" fontId="122" fillId="0" borderId="155" xfId="0" applyFont="1" applyBorder="1" applyAlignment="1">
      <alignment horizontal="center" vertical="center"/>
    </xf>
    <xf numFmtId="0" fontId="103" fillId="0" borderId="166" xfId="0" applyFont="1" applyBorder="1" applyAlignment="1">
      <alignment horizontal="center" vertical="center" shrinkToFit="1" readingOrder="2"/>
    </xf>
    <xf numFmtId="0" fontId="99" fillId="0" borderId="166" xfId="0" applyFont="1" applyBorder="1" applyAlignment="1">
      <alignment horizontal="center" vertical="center" shrinkToFit="1" readingOrder="2"/>
    </xf>
    <xf numFmtId="0" fontId="109" fillId="0" borderId="166" xfId="0" applyFont="1" applyBorder="1" applyAlignment="1">
      <alignment horizontal="center" vertical="center"/>
    </xf>
    <xf numFmtId="0" fontId="126" fillId="30" borderId="23" xfId="0" applyFont="1" applyFill="1" applyBorder="1" applyAlignment="1">
      <alignment horizontal="center" vertical="center"/>
    </xf>
    <xf numFmtId="0" fontId="126" fillId="30" borderId="155" xfId="0" applyFont="1" applyFill="1" applyBorder="1" applyAlignment="1">
      <alignment horizontal="center" vertical="center"/>
    </xf>
    <xf numFmtId="0" fontId="126" fillId="29" borderId="23" xfId="0" applyFont="1" applyFill="1" applyBorder="1" applyAlignment="1">
      <alignment horizontal="center" vertical="center"/>
    </xf>
    <xf numFmtId="0" fontId="126" fillId="29" borderId="155" xfId="0" applyFont="1" applyFill="1" applyBorder="1" applyAlignment="1">
      <alignment horizontal="center" vertical="center"/>
    </xf>
    <xf numFmtId="0" fontId="103" fillId="29" borderId="23" xfId="0" applyFont="1" applyFill="1" applyBorder="1" applyAlignment="1">
      <alignment horizontal="center" vertical="center" shrinkToFit="1" readingOrder="2"/>
    </xf>
    <xf numFmtId="0" fontId="103" fillId="29" borderId="155" xfId="0" applyFont="1" applyFill="1" applyBorder="1" applyAlignment="1">
      <alignment horizontal="center" vertical="center" shrinkToFit="1" readingOrder="2"/>
    </xf>
    <xf numFmtId="14" fontId="105" fillId="29" borderId="161" xfId="0" applyNumberFormat="1" applyFont="1" applyFill="1" applyBorder="1" applyAlignment="1">
      <alignment horizontal="center" vertical="center"/>
    </xf>
    <xf numFmtId="14" fontId="105" fillId="0" borderId="161" xfId="0" applyNumberFormat="1" applyFont="1" applyBorder="1" applyAlignment="1">
      <alignment horizontal="center" vertical="center"/>
    </xf>
    <xf numFmtId="0" fontId="120" fillId="0" borderId="161" xfId="0" applyFont="1" applyBorder="1" applyAlignment="1">
      <alignment horizontal="center" vertical="center" shrinkToFit="1"/>
    </xf>
    <xf numFmtId="0" fontId="129" fillId="29" borderId="23" xfId="0" applyFont="1" applyFill="1" applyBorder="1" applyAlignment="1">
      <alignment horizontal="center" vertical="center"/>
    </xf>
    <xf numFmtId="0" fontId="129" fillId="29" borderId="155" xfId="0" applyFont="1" applyFill="1" applyBorder="1" applyAlignment="1">
      <alignment horizontal="center" vertical="center"/>
    </xf>
    <xf numFmtId="0" fontId="129" fillId="30" borderId="23" xfId="0" applyFont="1" applyFill="1" applyBorder="1" applyAlignment="1">
      <alignment horizontal="center" vertical="center"/>
    </xf>
    <xf numFmtId="0" fontId="129" fillId="30" borderId="155" xfId="0" applyFont="1" applyFill="1" applyBorder="1" applyAlignment="1">
      <alignment horizontal="center" vertical="center"/>
    </xf>
    <xf numFmtId="0" fontId="127" fillId="0" borderId="161" xfId="0" applyFont="1" applyBorder="1" applyAlignment="1">
      <alignment horizontal="center" vertical="center"/>
    </xf>
    <xf numFmtId="14" fontId="105" fillId="29" borderId="164" xfId="0" applyNumberFormat="1" applyFont="1" applyFill="1" applyBorder="1" applyAlignment="1">
      <alignment horizontal="center" vertical="center"/>
    </xf>
    <xf numFmtId="0" fontId="8" fillId="0" borderId="14" xfId="0" applyFont="1" applyBorder="1" applyAlignment="1">
      <alignment shrinkToFit="1"/>
    </xf>
    <xf numFmtId="0" fontId="120" fillId="30" borderId="164" xfId="0" applyFont="1" applyFill="1" applyBorder="1" applyAlignment="1">
      <alignment horizontal="center" vertical="center" shrinkToFit="1"/>
    </xf>
    <xf numFmtId="0" fontId="108" fillId="0" borderId="14" xfId="0" applyFont="1" applyBorder="1" applyAlignment="1">
      <alignment horizontal="center" vertical="center" shrinkToFit="1"/>
    </xf>
    <xf numFmtId="0" fontId="120" fillId="0" borderId="161" xfId="0" applyFont="1" applyBorder="1" applyAlignment="1">
      <alignment horizontal="center" vertical="center"/>
    </xf>
    <xf numFmtId="0" fontId="120" fillId="0" borderId="164" xfId="0" applyFont="1" applyBorder="1" applyAlignment="1">
      <alignment horizontal="center" vertical="center"/>
    </xf>
    <xf numFmtId="0" fontId="122" fillId="0" borderId="164" xfId="0" applyFont="1" applyBorder="1" applyAlignment="1">
      <alignment horizontal="center" vertical="center"/>
    </xf>
    <xf numFmtId="0" fontId="127" fillId="0" borderId="164" xfId="0" applyFont="1" applyBorder="1" applyAlignment="1">
      <alignment horizontal="center" vertical="center"/>
    </xf>
    <xf numFmtId="0" fontId="109" fillId="30" borderId="164" xfId="0" applyFont="1" applyFill="1" applyBorder="1" applyAlignment="1">
      <alignment horizontal="center" vertical="center"/>
    </xf>
    <xf numFmtId="0" fontId="130" fillId="0" borderId="164" xfId="0" applyFont="1" applyBorder="1" applyAlignment="1">
      <alignment horizontal="center" vertical="center" shrinkToFit="1"/>
    </xf>
    <xf numFmtId="0" fontId="8" fillId="29" borderId="14" xfId="0" applyFont="1" applyFill="1" applyBorder="1" applyAlignment="1">
      <alignment shrinkToFit="1"/>
    </xf>
    <xf numFmtId="0" fontId="121" fillId="0" borderId="14" xfId="0" applyFont="1" applyBorder="1" applyAlignment="1">
      <alignment horizontal="center" vertical="center" shrinkToFit="1"/>
    </xf>
    <xf numFmtId="0" fontId="9" fillId="29" borderId="14" xfId="0" applyFont="1" applyFill="1" applyBorder="1" applyAlignment="1">
      <alignment horizontal="center" vertical="center" shrinkToFit="1"/>
    </xf>
    <xf numFmtId="14" fontId="105" fillId="0" borderId="164" xfId="0" applyNumberFormat="1" applyFont="1" applyBorder="1" applyAlignment="1">
      <alignment horizontal="center" vertical="center"/>
    </xf>
    <xf numFmtId="0" fontId="108" fillId="29" borderId="14" xfId="0" applyFont="1" applyFill="1" applyBorder="1" applyAlignment="1">
      <alignment horizontal="center" vertical="center" shrinkToFit="1"/>
    </xf>
    <xf numFmtId="0" fontId="131" fillId="0" borderId="164" xfId="0" applyFont="1" applyBorder="1" applyAlignment="1">
      <alignment horizontal="center" vertical="center" shrinkToFit="1"/>
    </xf>
    <xf numFmtId="0" fontId="120" fillId="0" borderId="164" xfId="0" applyFont="1" applyBorder="1" applyAlignment="1">
      <alignment horizontal="center" vertical="center" shrinkToFit="1"/>
    </xf>
    <xf numFmtId="0" fontId="105" fillId="0" borderId="164" xfId="0" applyFont="1" applyBorder="1" applyAlignment="1">
      <alignment horizontal="center" vertical="center"/>
    </xf>
    <xf numFmtId="0" fontId="106" fillId="29" borderId="14" xfId="0" applyFont="1" applyFill="1" applyBorder="1" applyAlignment="1">
      <alignment horizontal="center" vertical="center" shrinkToFit="1"/>
    </xf>
    <xf numFmtId="0" fontId="122" fillId="0" borderId="161" xfId="0" applyFont="1" applyBorder="1" applyAlignment="1">
      <alignment horizontal="center" vertical="center"/>
    </xf>
    <xf numFmtId="0" fontId="106" fillId="0" borderId="160" xfId="0" applyFont="1" applyBorder="1" applyAlignment="1">
      <alignment horizontal="center" vertical="center" shrinkToFit="1"/>
    </xf>
    <xf numFmtId="0" fontId="130" fillId="0" borderId="161" xfId="0" applyFont="1" applyBorder="1" applyAlignment="1">
      <alignment horizontal="center" vertical="center" shrinkToFit="1"/>
    </xf>
    <xf numFmtId="0" fontId="104" fillId="29" borderId="160" xfId="0" applyFont="1" applyFill="1" applyBorder="1" applyAlignment="1">
      <alignment horizontal="center" vertical="center" shrinkToFit="1"/>
    </xf>
    <xf numFmtId="0" fontId="121" fillId="0" borderId="161" xfId="0" applyFont="1" applyBorder="1" applyAlignment="1">
      <alignment horizontal="center" vertical="center"/>
    </xf>
    <xf numFmtId="0" fontId="103" fillId="30" borderId="23" xfId="0" applyFont="1" applyFill="1" applyBorder="1" applyAlignment="1">
      <alignment horizontal="center" vertical="center" shrinkToFit="1" readingOrder="2"/>
    </xf>
    <xf numFmtId="0" fontId="103" fillId="30" borderId="155" xfId="0" applyFont="1" applyFill="1" applyBorder="1" applyAlignment="1">
      <alignment horizontal="center" vertical="center" shrinkToFit="1" readingOrder="2"/>
    </xf>
    <xf numFmtId="0" fontId="99" fillId="0" borderId="160" xfId="0" applyFont="1" applyBorder="1" applyAlignment="1">
      <alignment horizontal="center" vertical="center" shrinkToFit="1"/>
    </xf>
    <xf numFmtId="0" fontId="105" fillId="0" borderId="160" xfId="0" applyFont="1" applyBorder="1" applyAlignment="1">
      <alignment horizontal="center" vertical="center" shrinkToFit="1"/>
    </xf>
    <xf numFmtId="0" fontId="118" fillId="0" borderId="160" xfId="0" applyFont="1" applyBorder="1" applyAlignment="1">
      <alignment vertical="center" shrinkToFit="1"/>
    </xf>
    <xf numFmtId="0" fontId="118" fillId="0" borderId="160" xfId="0" applyFont="1" applyBorder="1" applyAlignment="1">
      <alignment vertical="center"/>
    </xf>
    <xf numFmtId="0" fontId="103" fillId="29" borderId="23" xfId="0" applyFont="1" applyFill="1" applyBorder="1" applyAlignment="1">
      <alignment horizontal="center" vertical="center" shrinkToFit="1"/>
    </xf>
    <xf numFmtId="0" fontId="129" fillId="29" borderId="155" xfId="0" applyFont="1" applyFill="1" applyBorder="1" applyAlignment="1">
      <alignment horizontal="center" vertical="center" shrinkToFit="1"/>
    </xf>
    <xf numFmtId="0" fontId="103" fillId="30" borderId="23" xfId="0" applyFont="1" applyFill="1" applyBorder="1" applyAlignment="1">
      <alignment horizontal="center" vertical="center" shrinkToFit="1"/>
    </xf>
    <xf numFmtId="0" fontId="129" fillId="30" borderId="155" xfId="0" applyFont="1" applyFill="1" applyBorder="1" applyAlignment="1">
      <alignment horizontal="center" vertical="center" shrinkToFit="1"/>
    </xf>
    <xf numFmtId="0" fontId="130" fillId="0" borderId="166" xfId="0" applyFont="1" applyBorder="1" applyAlignment="1">
      <alignment horizontal="center" vertical="center" shrinkToFit="1"/>
    </xf>
    <xf numFmtId="0" fontId="106" fillId="0" borderId="14" xfId="0" applyFont="1" applyBorder="1" applyAlignment="1">
      <alignment horizontal="center" vertical="center" shrinkToFit="1"/>
    </xf>
    <xf numFmtId="0" fontId="126" fillId="0" borderId="29" xfId="0" applyFont="1" applyBorder="1" applyAlignment="1">
      <alignment horizontal="center" vertical="center" shrinkToFit="1"/>
    </xf>
    <xf numFmtId="0" fontId="126" fillId="0" borderId="158" xfId="0" applyFont="1" applyBorder="1" applyAlignment="1">
      <alignment horizontal="center" vertical="center" shrinkToFit="1"/>
    </xf>
    <xf numFmtId="0" fontId="103" fillId="0" borderId="157" xfId="0" applyFont="1" applyBorder="1" applyAlignment="1">
      <alignment horizontal="center" vertical="center" shrinkToFit="1"/>
    </xf>
    <xf numFmtId="0" fontId="103" fillId="0" borderId="155" xfId="0" applyFont="1" applyBorder="1" applyAlignment="1">
      <alignment horizontal="center" vertical="center" shrinkToFit="1"/>
    </xf>
    <xf numFmtId="0" fontId="103" fillId="0" borderId="162" xfId="0" applyFont="1" applyBorder="1" applyAlignment="1">
      <alignment horizontal="center" vertical="center" shrinkToFit="1"/>
    </xf>
    <xf numFmtId="0" fontId="103" fillId="0" borderId="166" xfId="0" applyFont="1" applyBorder="1" applyAlignment="1">
      <alignment horizontal="center" vertical="center"/>
    </xf>
    <xf numFmtId="0" fontId="103" fillId="29" borderId="157" xfId="0" applyFont="1" applyFill="1" applyBorder="1" applyAlignment="1">
      <alignment horizontal="center" vertical="center" shrinkToFit="1"/>
    </xf>
    <xf numFmtId="0" fontId="103" fillId="29" borderId="155" xfId="0" applyFont="1" applyFill="1" applyBorder="1" applyAlignment="1">
      <alignment horizontal="center" vertical="center" shrinkToFit="1"/>
    </xf>
    <xf numFmtId="0" fontId="103" fillId="29" borderId="162" xfId="0" applyFont="1" applyFill="1" applyBorder="1" applyAlignment="1">
      <alignment horizontal="center" vertical="center" shrinkToFit="1"/>
    </xf>
    <xf numFmtId="0" fontId="132" fillId="0" borderId="160" xfId="0" applyFont="1" applyBorder="1" applyAlignment="1">
      <alignment horizontal="center" vertical="center" shrinkToFit="1"/>
    </xf>
    <xf numFmtId="0" fontId="121" fillId="0" borderId="166" xfId="0" applyFont="1" applyBorder="1" applyAlignment="1">
      <alignment horizontal="center" vertical="center"/>
    </xf>
    <xf numFmtId="0" fontId="103" fillId="0" borderId="157" xfId="0" applyFont="1" applyBorder="1" applyAlignment="1">
      <alignment horizontal="center" vertical="center"/>
    </xf>
    <xf numFmtId="0" fontId="126" fillId="30" borderId="155" xfId="0" applyFont="1" applyFill="1" applyBorder="1" applyAlignment="1">
      <alignment horizontal="center" vertical="center" shrinkToFit="1"/>
    </xf>
    <xf numFmtId="0" fontId="126" fillId="30" borderId="162" xfId="0" applyFont="1" applyFill="1" applyBorder="1" applyAlignment="1">
      <alignment horizontal="center" vertical="center" shrinkToFit="1"/>
    </xf>
    <xf numFmtId="0" fontId="8" fillId="29" borderId="160" xfId="0" applyFont="1" applyFill="1" applyBorder="1"/>
    <xf numFmtId="0" fontId="126" fillId="29" borderId="155" xfId="0" applyFont="1" applyFill="1" applyBorder="1" applyAlignment="1">
      <alignment horizontal="center" vertical="center" shrinkToFit="1"/>
    </xf>
    <xf numFmtId="0" fontId="126" fillId="29" borderId="162" xfId="0" applyFont="1" applyFill="1" applyBorder="1" applyAlignment="1">
      <alignment horizontal="center" vertical="center" shrinkToFit="1"/>
    </xf>
    <xf numFmtId="0" fontId="103" fillId="30" borderId="157" xfId="0" applyFont="1" applyFill="1" applyBorder="1" applyAlignment="1">
      <alignment horizontal="center" vertical="center" shrinkToFit="1"/>
    </xf>
    <xf numFmtId="0" fontId="103" fillId="30" borderId="155" xfId="0" applyFont="1" applyFill="1" applyBorder="1" applyAlignment="1">
      <alignment horizontal="center" vertical="center" shrinkToFit="1"/>
    </xf>
    <xf numFmtId="0" fontId="103" fillId="30" borderId="162" xfId="0" applyFont="1" applyFill="1" applyBorder="1" applyAlignment="1">
      <alignment horizontal="center" vertical="center" shrinkToFit="1"/>
    </xf>
    <xf numFmtId="0" fontId="103" fillId="0" borderId="161" xfId="0" applyFont="1" applyBorder="1" applyAlignment="1">
      <alignment horizontal="center" vertical="center"/>
    </xf>
    <xf numFmtId="0" fontId="105" fillId="30" borderId="161" xfId="0" applyFont="1" applyFill="1" applyBorder="1" applyAlignment="1">
      <alignment horizontal="center" vertical="center" shrinkToFit="1"/>
    </xf>
    <xf numFmtId="0" fontId="109" fillId="29" borderId="161" xfId="0" applyFont="1" applyFill="1" applyBorder="1" applyAlignment="1">
      <alignment horizontal="center" vertical="center"/>
    </xf>
    <xf numFmtId="0" fontId="129" fillId="29" borderId="162" xfId="0" applyFont="1" applyFill="1" applyBorder="1" applyAlignment="1">
      <alignment horizontal="center" vertical="center" shrinkToFit="1"/>
    </xf>
    <xf numFmtId="0" fontId="136" fillId="29" borderId="155" xfId="0" applyFont="1" applyFill="1" applyBorder="1" applyAlignment="1">
      <alignment horizontal="center" vertical="center" shrinkToFit="1"/>
    </xf>
    <xf numFmtId="0" fontId="136" fillId="29" borderId="162" xfId="0" applyFont="1" applyFill="1" applyBorder="1" applyAlignment="1">
      <alignment horizontal="center" vertical="center" shrinkToFit="1"/>
    </xf>
    <xf numFmtId="0" fontId="103" fillId="0" borderId="23" xfId="0" applyFont="1" applyBorder="1" applyAlignment="1">
      <alignment horizontal="center" vertical="center" shrinkToFit="1"/>
    </xf>
    <xf numFmtId="0" fontId="103" fillId="0" borderId="100" xfId="0" applyFont="1" applyBorder="1" applyAlignment="1">
      <alignment horizontal="center" vertical="center"/>
    </xf>
    <xf numFmtId="0" fontId="109" fillId="0" borderId="160" xfId="0" applyFont="1" applyBorder="1" applyAlignment="1">
      <alignment horizontal="center" vertical="center" shrinkToFit="1"/>
    </xf>
    <xf numFmtId="0" fontId="109" fillId="0" borderId="166" xfId="0" applyFont="1" applyBorder="1" applyAlignment="1">
      <alignment horizontal="center" vertical="center" shrinkToFit="1"/>
    </xf>
    <xf numFmtId="0" fontId="109" fillId="29" borderId="160" xfId="0" applyFont="1" applyFill="1" applyBorder="1" applyAlignment="1">
      <alignment horizontal="center" vertical="center" shrinkToFit="1"/>
    </xf>
    <xf numFmtId="0" fontId="122" fillId="0" borderId="160" xfId="0" applyFont="1" applyBorder="1" applyAlignment="1" applyProtection="1">
      <alignment horizontal="center" vertical="center" shrinkToFit="1"/>
      <protection locked="0"/>
    </xf>
    <xf numFmtId="0" fontId="121" fillId="0" borderId="160" xfId="0" applyFont="1" applyBorder="1" applyAlignment="1">
      <alignment vertical="center" shrinkToFit="1"/>
    </xf>
    <xf numFmtId="0" fontId="138" fillId="29" borderId="23" xfId="0" applyFont="1" applyFill="1" applyBorder="1" applyAlignment="1">
      <alignment horizontal="center" vertical="center"/>
    </xf>
    <xf numFmtId="0" fontId="138" fillId="29" borderId="155" xfId="0" applyFont="1" applyFill="1" applyBorder="1" applyAlignment="1">
      <alignment horizontal="center" vertical="center"/>
    </xf>
    <xf numFmtId="0" fontId="109" fillId="0" borderId="160" xfId="0" applyFont="1" applyBorder="1" applyAlignment="1">
      <alignment shrinkToFit="1"/>
    </xf>
    <xf numFmtId="0" fontId="138" fillId="30" borderId="23" xfId="0" applyFont="1" applyFill="1" applyBorder="1" applyAlignment="1">
      <alignment horizontal="center" vertical="center"/>
    </xf>
    <xf numFmtId="0" fontId="138" fillId="30" borderId="155" xfId="0" applyFont="1" applyFill="1" applyBorder="1" applyAlignment="1">
      <alignment horizontal="center" vertical="center"/>
    </xf>
    <xf numFmtId="0" fontId="102" fillId="29" borderId="22" xfId="0" applyFont="1" applyFill="1" applyBorder="1" applyAlignment="1">
      <alignment horizontal="center" vertical="center" shrinkToFit="1" readingOrder="2"/>
    </xf>
    <xf numFmtId="0" fontId="102" fillId="29" borderId="157" xfId="0" applyFont="1" applyFill="1" applyBorder="1" applyAlignment="1">
      <alignment horizontal="center" vertical="center" shrinkToFit="1"/>
    </xf>
    <xf numFmtId="0" fontId="103" fillId="0" borderId="22" xfId="0" applyFont="1" applyBorder="1" applyAlignment="1">
      <alignment horizontal="center" vertical="center" shrinkToFit="1"/>
    </xf>
    <xf numFmtId="0" fontId="102" fillId="30" borderId="157" xfId="0" applyFont="1" applyFill="1" applyBorder="1" applyAlignment="1">
      <alignment horizontal="center" vertical="center" shrinkToFit="1"/>
    </xf>
    <xf numFmtId="0" fontId="102" fillId="0" borderId="157" xfId="0" applyFont="1" applyBorder="1" applyAlignment="1">
      <alignment horizontal="center" vertical="center"/>
    </xf>
    <xf numFmtId="0" fontId="126" fillId="29" borderId="23" xfId="0" applyFont="1" applyFill="1" applyBorder="1" applyAlignment="1">
      <alignment horizontal="center" vertical="center" shrinkToFit="1"/>
    </xf>
    <xf numFmtId="0" fontId="102" fillId="30" borderId="157" xfId="0" applyFont="1" applyFill="1" applyBorder="1" applyAlignment="1">
      <alignment horizontal="center" vertical="center" shrinkToFit="1" readingOrder="2"/>
    </xf>
    <xf numFmtId="0" fontId="129" fillId="29" borderId="23" xfId="0" applyFont="1" applyFill="1" applyBorder="1" applyAlignment="1">
      <alignment horizontal="center" vertical="center" shrinkToFit="1"/>
    </xf>
    <xf numFmtId="0" fontId="126" fillId="30" borderId="23" xfId="0" applyFont="1" applyFill="1" applyBorder="1" applyAlignment="1">
      <alignment horizontal="center" vertical="center" shrinkToFit="1"/>
    </xf>
    <xf numFmtId="0" fontId="103" fillId="30" borderId="157" xfId="0" applyFont="1" applyFill="1" applyBorder="1" applyAlignment="1">
      <alignment horizontal="center" vertical="center" shrinkToFit="1" readingOrder="2"/>
    </xf>
    <xf numFmtId="0" fontId="103" fillId="29" borderId="157" xfId="0" applyFont="1" applyFill="1" applyBorder="1" applyAlignment="1">
      <alignment horizontal="center" vertical="center"/>
    </xf>
    <xf numFmtId="0" fontId="103" fillId="0" borderId="168" xfId="0" applyFont="1" applyBorder="1" applyAlignment="1">
      <alignment horizontal="center" vertical="center"/>
    </xf>
    <xf numFmtId="0" fontId="103" fillId="0" borderId="29" xfId="0" applyFont="1" applyBorder="1" applyAlignment="1">
      <alignment horizontal="center" vertical="center"/>
    </xf>
    <xf numFmtId="0" fontId="102" fillId="29" borderId="29" xfId="0" applyFont="1" applyFill="1" applyBorder="1" applyAlignment="1">
      <alignment horizontal="center" vertical="center" shrinkToFit="1" readingOrder="2"/>
    </xf>
    <xf numFmtId="0" fontId="102" fillId="0" borderId="34" xfId="0" applyFont="1" applyBorder="1" applyAlignment="1">
      <alignment horizontal="center" vertical="center"/>
    </xf>
    <xf numFmtId="0" fontId="103" fillId="29" borderId="162" xfId="0" applyFont="1" applyFill="1" applyBorder="1" applyAlignment="1">
      <alignment horizontal="center" vertical="center"/>
    </xf>
    <xf numFmtId="0" fontId="123" fillId="29" borderId="162" xfId="0" applyFont="1" applyFill="1" applyBorder="1" applyAlignment="1">
      <alignment horizontal="center" vertical="center"/>
    </xf>
    <xf numFmtId="0" fontId="129" fillId="29" borderId="162" xfId="0" applyFont="1" applyFill="1" applyBorder="1" applyAlignment="1">
      <alignment horizontal="center" vertical="center"/>
    </xf>
    <xf numFmtId="0" fontId="138" fillId="29" borderId="162" xfId="0" applyFont="1" applyFill="1" applyBorder="1" applyAlignment="1">
      <alignment horizontal="center" vertical="center"/>
    </xf>
    <xf numFmtId="0" fontId="103" fillId="29" borderId="162" xfId="0" applyFont="1" applyFill="1" applyBorder="1" applyAlignment="1">
      <alignment horizontal="center" vertical="center" shrinkToFit="1" readingOrder="2"/>
    </xf>
    <xf numFmtId="0" fontId="126" fillId="29" borderId="162" xfId="0" applyFont="1" applyFill="1" applyBorder="1" applyAlignment="1">
      <alignment horizontal="center" vertical="center"/>
    </xf>
    <xf numFmtId="0" fontId="129" fillId="30" borderId="162" xfId="0" applyFont="1" applyFill="1" applyBorder="1" applyAlignment="1">
      <alignment horizontal="center" vertical="center"/>
    </xf>
    <xf numFmtId="0" fontId="102" fillId="0" borderId="171" xfId="0" applyFont="1" applyBorder="1" applyAlignment="1">
      <alignment horizontal="center" vertical="center"/>
    </xf>
    <xf numFmtId="0" fontId="103" fillId="30" borderId="162" xfId="0" applyFont="1" applyFill="1" applyBorder="1" applyAlignment="1">
      <alignment horizontal="center" vertical="center"/>
    </xf>
    <xf numFmtId="0" fontId="102" fillId="30" borderId="34" xfId="0" applyFont="1" applyFill="1" applyBorder="1" applyAlignment="1">
      <alignment horizontal="center" vertical="center" shrinkToFit="1" readingOrder="2"/>
    </xf>
    <xf numFmtId="0" fontId="102" fillId="30" borderId="34" xfId="0" applyFont="1" applyFill="1" applyBorder="1" applyAlignment="1">
      <alignment horizontal="center" vertical="center"/>
    </xf>
    <xf numFmtId="0" fontId="126" fillId="30" borderId="162" xfId="0" applyFont="1" applyFill="1" applyBorder="1" applyAlignment="1">
      <alignment horizontal="center" vertical="center"/>
    </xf>
    <xf numFmtId="0" fontId="110" fillId="29" borderId="34" xfId="0" applyFont="1" applyFill="1" applyBorder="1" applyAlignment="1">
      <alignment horizontal="center" vertical="center" shrinkToFit="1"/>
    </xf>
    <xf numFmtId="0" fontId="103" fillId="30" borderId="162" xfId="0" applyFont="1" applyFill="1" applyBorder="1" applyAlignment="1">
      <alignment horizontal="center" vertical="center" shrinkToFit="1" readingOrder="2"/>
    </xf>
    <xf numFmtId="0" fontId="138" fillId="30" borderId="162" xfId="0" applyFont="1" applyFill="1" applyBorder="1" applyAlignment="1">
      <alignment horizontal="center" vertical="center"/>
    </xf>
    <xf numFmtId="0" fontId="129" fillId="30" borderId="162" xfId="0" applyFont="1" applyFill="1" applyBorder="1" applyAlignment="1">
      <alignment horizontal="center" vertical="center" shrinkToFit="1"/>
    </xf>
    <xf numFmtId="0" fontId="99" fillId="29" borderId="162" xfId="0" applyFont="1" applyFill="1" applyBorder="1" applyAlignment="1">
      <alignment horizontal="center" vertical="center"/>
    </xf>
    <xf numFmtId="0" fontId="99" fillId="29" borderId="166" xfId="0" applyFont="1" applyFill="1" applyBorder="1" applyAlignment="1">
      <alignment horizontal="center" vertical="center"/>
    </xf>
    <xf numFmtId="0" fontId="106" fillId="0" borderId="163" xfId="0" applyFont="1" applyBorder="1" applyAlignment="1">
      <alignment horizontal="center" vertical="center"/>
    </xf>
    <xf numFmtId="0" fontId="99" fillId="29" borderId="158" xfId="0" applyFont="1" applyFill="1" applyBorder="1" applyAlignment="1">
      <alignment horizontal="center" vertical="center"/>
    </xf>
    <xf numFmtId="0" fontId="103" fillId="30" borderId="166" xfId="0" applyFont="1" applyFill="1" applyBorder="1" applyAlignment="1">
      <alignment horizontal="center" shrinkToFit="1" readingOrder="2"/>
    </xf>
    <xf numFmtId="0" fontId="103" fillId="30" borderId="100" xfId="0" applyFont="1" applyFill="1" applyBorder="1" applyAlignment="1">
      <alignment horizontal="center" shrinkToFit="1" readingOrder="2"/>
    </xf>
    <xf numFmtId="0" fontId="103" fillId="30" borderId="100" xfId="0" applyFont="1" applyFill="1" applyBorder="1" applyAlignment="1">
      <alignment horizontal="center" vertical="center"/>
    </xf>
    <xf numFmtId="0" fontId="106" fillId="0" borderId="166" xfId="0" applyFont="1" applyBorder="1" applyAlignment="1">
      <alignment horizontal="center" vertical="center"/>
    </xf>
    <xf numFmtId="0" fontId="106" fillId="0" borderId="169" xfId="0" applyFont="1" applyBorder="1" applyAlignment="1">
      <alignment horizontal="center" vertical="center"/>
    </xf>
    <xf numFmtId="0" fontId="99" fillId="31" borderId="162" xfId="0" applyFont="1" applyFill="1" applyBorder="1" applyAlignment="1">
      <alignment horizontal="center" vertical="center"/>
    </xf>
    <xf numFmtId="0" fontId="8" fillId="29" borderId="160" xfId="0" applyFont="1" applyFill="1" applyBorder="1" applyAlignment="1">
      <alignment vertical="center"/>
    </xf>
    <xf numFmtId="0" fontId="8" fillId="29" borderId="101" xfId="0" applyFont="1" applyFill="1" applyBorder="1" applyAlignment="1">
      <alignment vertical="center"/>
    </xf>
    <xf numFmtId="0" fontId="109" fillId="0" borderId="14" xfId="0" applyFont="1" applyBorder="1" applyAlignment="1">
      <alignment horizontal="center" vertical="center" shrinkToFit="1"/>
    </xf>
    <xf numFmtId="0" fontId="118" fillId="29" borderId="160" xfId="0" applyFont="1" applyFill="1" applyBorder="1" applyAlignment="1">
      <alignment vertical="center"/>
    </xf>
    <xf numFmtId="0" fontId="105" fillId="29" borderId="160" xfId="0" applyFont="1" applyFill="1" applyBorder="1" applyAlignment="1">
      <alignment horizontal="center" vertical="center"/>
    </xf>
    <xf numFmtId="0" fontId="121" fillId="0" borderId="14" xfId="0" applyFont="1" applyBorder="1" applyAlignment="1">
      <alignment vertical="center" shrinkToFit="1"/>
    </xf>
    <xf numFmtId="0" fontId="108" fillId="0" borderId="101" xfId="0" applyFont="1" applyBorder="1" applyAlignment="1">
      <alignment horizontal="center" vertical="center"/>
    </xf>
    <xf numFmtId="0" fontId="108" fillId="0" borderId="101" xfId="0" applyFont="1" applyBorder="1" applyAlignment="1">
      <alignment horizontal="center" vertical="center" shrinkToFit="1"/>
    </xf>
    <xf numFmtId="0" fontId="104" fillId="0" borderId="101" xfId="0" applyFont="1" applyBorder="1" applyAlignment="1">
      <alignment horizontal="center" vertical="center" shrinkToFit="1"/>
    </xf>
    <xf numFmtId="0" fontId="105" fillId="0" borderId="160" xfId="0" applyFont="1" applyBorder="1" applyAlignment="1">
      <alignment horizontal="center" vertical="center"/>
    </xf>
    <xf numFmtId="0" fontId="106" fillId="29" borderId="101" xfId="0" applyFont="1" applyFill="1" applyBorder="1" applyAlignment="1">
      <alignment horizontal="center" vertical="center"/>
    </xf>
    <xf numFmtId="0" fontId="103" fillId="0" borderId="14" xfId="0" applyFont="1" applyBorder="1" applyAlignment="1">
      <alignment horizontal="center" vertical="center" shrinkToFit="1"/>
    </xf>
    <xf numFmtId="0" fontId="8" fillId="0" borderId="160" xfId="0" applyFont="1" applyBorder="1" applyAlignment="1">
      <alignment vertical="center"/>
    </xf>
    <xf numFmtId="0" fontId="109" fillId="0" borderId="101" xfId="0" applyFont="1" applyBorder="1" applyAlignment="1">
      <alignment shrinkToFit="1"/>
    </xf>
    <xf numFmtId="0" fontId="109" fillId="0" borderId="14" xfId="0" applyFont="1" applyBorder="1" applyAlignment="1">
      <alignment shrinkToFit="1"/>
    </xf>
    <xf numFmtId="0" fontId="104" fillId="0" borderId="14" xfId="0" applyFont="1" applyBorder="1" applyAlignment="1">
      <alignment horizontal="center" vertical="center"/>
    </xf>
    <xf numFmtId="0" fontId="132" fillId="0" borderId="14" xfId="0" applyFont="1" applyBorder="1" applyAlignment="1">
      <alignment horizontal="center" vertical="center" shrinkToFit="1"/>
    </xf>
    <xf numFmtId="0" fontId="104" fillId="0" borderId="164" xfId="0" applyFont="1" applyBorder="1" applyAlignment="1">
      <alignment horizontal="center" vertical="center" shrinkToFit="1"/>
    </xf>
    <xf numFmtId="0" fontId="109" fillId="29" borderId="14" xfId="0" applyFont="1" applyFill="1" applyBorder="1" applyAlignment="1">
      <alignment horizontal="center" vertical="center" shrinkToFit="1"/>
    </xf>
    <xf numFmtId="0" fontId="108" fillId="29" borderId="101" xfId="0" applyFont="1" applyFill="1" applyBorder="1" applyAlignment="1">
      <alignment horizontal="center" vertical="center"/>
    </xf>
    <xf numFmtId="0" fontId="8" fillId="0" borderId="166" xfId="0" applyFont="1" applyBorder="1"/>
    <xf numFmtId="0" fontId="99" fillId="29" borderId="160" xfId="0" applyFont="1" applyFill="1" applyBorder="1" applyAlignment="1">
      <alignment horizontal="center" vertical="center"/>
    </xf>
    <xf numFmtId="0" fontId="8" fillId="0" borderId="14" xfId="0" applyFont="1" applyBorder="1" applyAlignment="1">
      <alignment vertical="center" shrinkToFit="1"/>
    </xf>
    <xf numFmtId="0" fontId="137" fillId="0" borderId="160" xfId="0" applyFont="1" applyBorder="1" applyAlignment="1">
      <alignment horizontal="center" vertical="center" wrapText="1"/>
    </xf>
    <xf numFmtId="0" fontId="8" fillId="0" borderId="101" xfId="0" applyFont="1" applyBorder="1" applyAlignment="1">
      <alignment vertical="center"/>
    </xf>
    <xf numFmtId="0" fontId="108" fillId="29" borderId="165" xfId="0" applyFont="1" applyFill="1" applyBorder="1" applyAlignment="1">
      <alignment horizontal="center" vertical="center"/>
    </xf>
    <xf numFmtId="0" fontId="8" fillId="29" borderId="14" xfId="0" applyFont="1" applyFill="1" applyBorder="1"/>
    <xf numFmtId="0" fontId="8" fillId="29" borderId="165" xfId="0" applyFont="1" applyFill="1" applyBorder="1" applyAlignment="1">
      <alignment vertical="center"/>
    </xf>
    <xf numFmtId="0" fontId="121" fillId="0" borderId="116" xfId="0" applyFont="1" applyBorder="1" applyAlignment="1">
      <alignment horizontal="center" vertical="center" shrinkToFit="1"/>
    </xf>
    <xf numFmtId="0" fontId="109" fillId="0" borderId="116" xfId="0" applyFont="1" applyBorder="1" applyAlignment="1">
      <alignment horizontal="center" vertical="center" shrinkToFit="1"/>
    </xf>
    <xf numFmtId="0" fontId="8" fillId="29" borderId="157" xfId="0" applyFont="1" applyFill="1" applyBorder="1" applyAlignment="1">
      <alignment vertical="center"/>
    </xf>
    <xf numFmtId="0" fontId="106" fillId="29" borderId="101" xfId="0" applyFont="1" applyFill="1" applyBorder="1" applyAlignment="1">
      <alignment horizontal="center" vertical="center" shrinkToFit="1"/>
    </xf>
    <xf numFmtId="0" fontId="8" fillId="0" borderId="170" xfId="0" applyFont="1" applyBorder="1"/>
    <xf numFmtId="0" fontId="104" fillId="29" borderId="101" xfId="0" applyFont="1" applyFill="1" applyBorder="1" applyAlignment="1">
      <alignment horizontal="center" vertical="center" shrinkToFit="1"/>
    </xf>
    <xf numFmtId="0" fontId="10" fillId="29" borderId="14" xfId="0" applyFont="1" applyFill="1" applyBorder="1" applyAlignment="1">
      <alignment vertical="center" shrinkToFit="1"/>
    </xf>
    <xf numFmtId="0" fontId="118" fillId="0" borderId="166" xfId="0" applyFont="1" applyBorder="1" applyAlignment="1">
      <alignment vertical="center"/>
    </xf>
    <xf numFmtId="0" fontId="135" fillId="0" borderId="14" xfId="0" applyFont="1" applyBorder="1" applyAlignment="1">
      <alignment vertical="center"/>
    </xf>
    <xf numFmtId="0" fontId="135" fillId="29" borderId="14" xfId="0" applyFont="1" applyFill="1" applyBorder="1" applyAlignment="1">
      <alignment vertical="center"/>
    </xf>
    <xf numFmtId="0" fontId="99" fillId="0" borderId="160" xfId="0" applyFont="1" applyBorder="1" applyAlignment="1">
      <alignment horizontal="center" vertical="center"/>
    </xf>
    <xf numFmtId="0" fontId="128" fillId="29" borderId="14" xfId="0" applyFont="1" applyFill="1" applyBorder="1" applyAlignment="1">
      <alignment horizontal="center" vertical="center" shrinkToFit="1"/>
    </xf>
    <xf numFmtId="0" fontId="108" fillId="29" borderId="157" xfId="0" applyFont="1" applyFill="1" applyBorder="1" applyAlignment="1">
      <alignment horizontal="center" vertical="center"/>
    </xf>
    <xf numFmtId="0" fontId="9" fillId="0" borderId="14" xfId="0" applyFont="1" applyBorder="1" applyAlignment="1">
      <alignment horizontal="center" vertical="center" shrinkToFit="1"/>
    </xf>
    <xf numFmtId="0" fontId="8" fillId="31" borderId="160" xfId="0" applyFont="1" applyFill="1" applyBorder="1" applyAlignment="1">
      <alignment vertical="center"/>
    </xf>
    <xf numFmtId="0" fontId="109" fillId="0" borderId="14" xfId="0" applyFont="1" applyBorder="1" applyAlignment="1">
      <alignment horizontal="center" vertical="center"/>
    </xf>
    <xf numFmtId="0" fontId="8" fillId="0" borderId="101" xfId="0" applyFont="1" applyBorder="1" applyAlignment="1">
      <alignment vertical="center" shrinkToFit="1"/>
    </xf>
    <xf numFmtId="0" fontId="105" fillId="29" borderId="160" xfId="0" applyFont="1" applyFill="1" applyBorder="1" applyAlignment="1">
      <alignment vertical="center"/>
    </xf>
    <xf numFmtId="0" fontId="9" fillId="29" borderId="101" xfId="0" applyFont="1" applyFill="1" applyBorder="1" applyAlignment="1">
      <alignment horizontal="center" vertical="center" shrinkToFit="1"/>
    </xf>
    <xf numFmtId="0" fontId="8" fillId="29" borderId="14" xfId="0" applyFont="1" applyFill="1" applyBorder="1" applyAlignment="1">
      <alignment vertical="center" shrinkToFit="1"/>
    </xf>
    <xf numFmtId="0" fontId="108" fillId="29" borderId="101" xfId="0" applyFont="1" applyFill="1" applyBorder="1" applyAlignment="1">
      <alignment horizontal="center" vertical="center" shrinkToFit="1"/>
    </xf>
    <xf numFmtId="0" fontId="108" fillId="29" borderId="157" xfId="0" applyFont="1" applyFill="1" applyBorder="1" applyAlignment="1">
      <alignment horizontal="center" vertical="center" shrinkToFit="1"/>
    </xf>
    <xf numFmtId="0" fontId="8" fillId="0" borderId="157" xfId="0" applyFont="1" applyBorder="1"/>
    <xf numFmtId="0" fontId="105" fillId="29" borderId="160" xfId="0" applyFont="1" applyFill="1" applyBorder="1"/>
    <xf numFmtId="0" fontId="139" fillId="0" borderId="161" xfId="0" applyFont="1" applyBorder="1" applyAlignment="1">
      <alignment horizontal="center" vertical="center" shrinkToFit="1"/>
    </xf>
    <xf numFmtId="0" fontId="103" fillId="29" borderId="166" xfId="0" applyFont="1" applyFill="1" applyBorder="1" applyAlignment="1">
      <alignment horizontal="center" vertical="center" shrinkToFit="1" readingOrder="2"/>
    </xf>
    <xf numFmtId="0" fontId="109" fillId="0" borderId="161" xfId="0" applyFont="1" applyBorder="1" applyAlignment="1">
      <alignment horizontal="center" vertical="center" shrinkToFit="1"/>
    </xf>
    <xf numFmtId="0" fontId="116" fillId="0" borderId="164" xfId="0" applyFont="1" applyBorder="1" applyAlignment="1">
      <alignment horizontal="center" vertical="center" shrinkToFit="1" readingOrder="2"/>
    </xf>
    <xf numFmtId="0" fontId="99" fillId="30" borderId="166" xfId="0" applyFont="1" applyFill="1" applyBorder="1" applyAlignment="1">
      <alignment horizontal="center" vertical="center" shrinkToFit="1" readingOrder="2"/>
    </xf>
    <xf numFmtId="0" fontId="99" fillId="0" borderId="166" xfId="0" applyFont="1" applyBorder="1" applyAlignment="1">
      <alignment horizontal="center" vertical="center"/>
    </xf>
    <xf numFmtId="0" fontId="113" fillId="0" borderId="164" xfId="0" applyFont="1" applyBorder="1" applyAlignment="1">
      <alignment horizontal="center" vertical="center"/>
    </xf>
    <xf numFmtId="0" fontId="103" fillId="30" borderId="166" xfId="0" applyFont="1" applyFill="1" applyBorder="1" applyAlignment="1">
      <alignment horizontal="center" vertical="center" shrinkToFit="1" readingOrder="2"/>
    </xf>
    <xf numFmtId="0" fontId="109" fillId="29" borderId="161" xfId="0" applyFont="1" applyFill="1" applyBorder="1" applyAlignment="1">
      <alignment horizontal="center" vertical="center" shrinkToFit="1"/>
    </xf>
    <xf numFmtId="14" fontId="109" fillId="0" borderId="161" xfId="0" applyNumberFormat="1" applyFont="1" applyBorder="1" applyAlignment="1">
      <alignment horizontal="center" vertical="center" shrinkToFit="1"/>
    </xf>
    <xf numFmtId="0" fontId="105" fillId="0" borderId="161" xfId="0" applyFont="1" applyBorder="1" applyAlignment="1">
      <alignment horizontal="center" vertical="center" shrinkToFit="1"/>
    </xf>
    <xf numFmtId="0" fontId="121" fillId="0" borderId="161" xfId="0" applyFont="1" applyBorder="1" applyAlignment="1">
      <alignment horizontal="center" vertical="center" shrinkToFit="1"/>
    </xf>
    <xf numFmtId="0" fontId="120" fillId="30" borderId="161" xfId="0" applyFont="1" applyFill="1" applyBorder="1" applyAlignment="1">
      <alignment horizontal="center" vertical="center"/>
    </xf>
    <xf numFmtId="0" fontId="103" fillId="0" borderId="164" xfId="0" applyFont="1" applyBorder="1" applyAlignment="1">
      <alignment horizontal="center" vertical="center"/>
    </xf>
    <xf numFmtId="0" fontId="5" fillId="29" borderId="161" xfId="0" applyFont="1" applyFill="1" applyBorder="1" applyAlignment="1">
      <alignment horizontal="center" vertical="center" shrinkToFit="1"/>
    </xf>
    <xf numFmtId="0" fontId="120" fillId="30" borderId="161" xfId="0" applyFont="1" applyFill="1" applyBorder="1" applyAlignment="1">
      <alignment horizontal="center" vertical="center" shrinkToFit="1"/>
    </xf>
    <xf numFmtId="0" fontId="106" fillId="0" borderId="164" xfId="0" applyFont="1" applyBorder="1" applyAlignment="1">
      <alignment horizontal="center" vertical="center"/>
    </xf>
    <xf numFmtId="0" fontId="99" fillId="30" borderId="169" xfId="0" applyFont="1" applyFill="1" applyBorder="1" applyAlignment="1">
      <alignment horizontal="center" vertical="center" shrinkToFit="1" readingOrder="2"/>
    </xf>
    <xf numFmtId="0" fontId="115" fillId="0" borderId="164" xfId="0" applyFont="1" applyBorder="1" applyAlignment="1">
      <alignment horizontal="center" vertical="center"/>
    </xf>
    <xf numFmtId="0" fontId="109" fillId="29" borderId="164" xfId="0" applyFont="1" applyFill="1" applyBorder="1" applyAlignment="1">
      <alignment horizontal="center" vertical="center"/>
    </xf>
    <xf numFmtId="0" fontId="99" fillId="0" borderId="164" xfId="0" applyFont="1" applyBorder="1" applyAlignment="1">
      <alignment horizontal="center" vertical="center"/>
    </xf>
    <xf numFmtId="0" fontId="122" fillId="30" borderId="161" xfId="0" applyFont="1" applyFill="1" applyBorder="1" applyAlignment="1">
      <alignment horizontal="center" vertical="center"/>
    </xf>
    <xf numFmtId="0" fontId="127" fillId="0" borderId="161" xfId="0" applyFont="1" applyBorder="1" applyAlignment="1">
      <alignment horizontal="center" vertical="center" shrinkToFit="1"/>
    </xf>
    <xf numFmtId="0" fontId="134" fillId="0" borderId="161" xfId="0" applyFont="1" applyBorder="1" applyAlignment="1">
      <alignment horizontal="center" vertical="center"/>
    </xf>
    <xf numFmtId="0" fontId="103" fillId="29" borderId="167" xfId="0" applyFont="1" applyFill="1" applyBorder="1" applyAlignment="1">
      <alignment horizontal="center" vertical="center" shrinkToFit="1" readingOrder="2"/>
    </xf>
    <xf numFmtId="0" fontId="139" fillId="0" borderId="164" xfId="0" applyFont="1" applyBorder="1" applyAlignment="1">
      <alignment horizontal="center" vertical="center" shrinkToFit="1"/>
    </xf>
    <xf numFmtId="0" fontId="124" fillId="0" borderId="161" xfId="0" applyFont="1" applyBorder="1" applyAlignment="1">
      <alignment horizontal="center" vertical="center"/>
    </xf>
    <xf numFmtId="0" fontId="117" fillId="0" borderId="164" xfId="0" applyFont="1" applyBorder="1" applyAlignment="1">
      <alignment horizontal="center" vertical="center" shrinkToFit="1"/>
    </xf>
    <xf numFmtId="0" fontId="133" fillId="0" borderId="161" xfId="0" applyFont="1" applyBorder="1" applyAlignment="1">
      <alignment horizontal="center" vertical="center" shrinkToFit="1"/>
    </xf>
    <xf numFmtId="0" fontId="121" fillId="30" borderId="161" xfId="0" applyFont="1" applyFill="1" applyBorder="1" applyAlignment="1">
      <alignment horizontal="center" vertical="center"/>
    </xf>
    <xf numFmtId="0" fontId="122" fillId="0" borderId="156" xfId="0" applyFont="1" applyBorder="1" applyAlignment="1">
      <alignment horizontal="center" vertical="center"/>
    </xf>
    <xf numFmtId="0" fontId="109" fillId="30" borderId="161" xfId="0" applyFont="1" applyFill="1" applyBorder="1" applyAlignment="1">
      <alignment horizontal="center" vertical="center" shrinkToFit="1"/>
    </xf>
    <xf numFmtId="0" fontId="119" fillId="0" borderId="169" xfId="0" applyFont="1" applyBorder="1" applyAlignment="1">
      <alignment horizontal="center" vertical="center"/>
    </xf>
    <xf numFmtId="0" fontId="111" fillId="0" borderId="164" xfId="0" applyFont="1" applyBorder="1" applyAlignment="1">
      <alignment horizontal="center" vertical="center"/>
    </xf>
    <xf numFmtId="0" fontId="117" fillId="0" borderId="166" xfId="0" applyFont="1" applyBorder="1" applyAlignment="1">
      <alignment horizontal="center" vertical="center" shrinkToFit="1"/>
    </xf>
    <xf numFmtId="0" fontId="120" fillId="0" borderId="166" xfId="0" applyFont="1" applyBorder="1" applyAlignment="1">
      <alignment horizontal="center" vertical="center" shrinkToFit="1" readingOrder="2"/>
    </xf>
    <xf numFmtId="0" fontId="125" fillId="0" borderId="161" xfId="0" applyFont="1" applyBorder="1" applyAlignment="1">
      <alignment horizontal="center" vertical="center"/>
    </xf>
    <xf numFmtId="0" fontId="119" fillId="0" borderId="166" xfId="0" applyFont="1" applyBorder="1" applyAlignment="1">
      <alignment horizontal="center" vertical="center" shrinkToFit="1"/>
    </xf>
    <xf numFmtId="0" fontId="131" fillId="0" borderId="161" xfId="0" applyFont="1" applyBorder="1" applyAlignment="1">
      <alignment horizontal="center" vertical="center" shrinkToFit="1"/>
    </xf>
    <xf numFmtId="14" fontId="105" fillId="29" borderId="101" xfId="0" applyNumberFormat="1" applyFont="1" applyFill="1" applyBorder="1" applyAlignment="1">
      <alignment horizontal="center" vertical="center"/>
    </xf>
    <xf numFmtId="0" fontId="115" fillId="0" borderId="166" xfId="0" applyFont="1" applyBorder="1" applyAlignment="1">
      <alignment horizontal="center" vertical="center"/>
    </xf>
    <xf numFmtId="0" fontId="105" fillId="30" borderId="164" xfId="0" applyFont="1" applyFill="1" applyBorder="1" applyAlignment="1">
      <alignment horizontal="center" vertical="center" shrinkToFit="1"/>
    </xf>
    <xf numFmtId="0" fontId="14" fillId="24" borderId="0" xfId="0" applyFont="1" applyFill="1" applyProtection="1">
      <protection locked="0"/>
    </xf>
    <xf numFmtId="0" fontId="0" fillId="24" borderId="174" xfId="0" applyFill="1" applyBorder="1" applyAlignment="1">
      <alignment horizontal="center"/>
    </xf>
    <xf numFmtId="0" fontId="84" fillId="24" borderId="174" xfId="0" applyFont="1" applyFill="1" applyBorder="1" applyAlignment="1">
      <alignment horizontal="center" shrinkToFit="1" readingOrder="2"/>
    </xf>
    <xf numFmtId="0" fontId="0" fillId="24" borderId="0" xfId="0" applyFill="1" applyAlignment="1" applyProtection="1">
      <alignment horizontal="center" vertical="center" wrapText="1"/>
      <protection hidden="1"/>
    </xf>
    <xf numFmtId="0" fontId="45" fillId="28" borderId="91" xfId="0" applyFont="1" applyFill="1" applyBorder="1" applyAlignment="1" applyProtection="1">
      <alignment horizontal="center" vertical="center" shrinkToFit="1"/>
      <protection hidden="1"/>
    </xf>
    <xf numFmtId="0" fontId="0" fillId="6" borderId="5" xfId="0" applyFill="1" applyBorder="1" applyAlignment="1" applyProtection="1">
      <alignment vertical="center"/>
      <protection hidden="1"/>
    </xf>
    <xf numFmtId="0" fontId="50" fillId="6" borderId="0" xfId="0" applyFont="1" applyFill="1" applyAlignment="1" applyProtection="1">
      <alignment vertical="center"/>
      <protection hidden="1"/>
    </xf>
    <xf numFmtId="0" fontId="0" fillId="24" borderId="174" xfId="0" applyFill="1" applyBorder="1"/>
    <xf numFmtId="0" fontId="0" fillId="24" borderId="175" xfId="0" applyFill="1" applyBorder="1"/>
    <xf numFmtId="0" fontId="0" fillId="24" borderId="1" xfId="0" applyFill="1" applyBorder="1"/>
    <xf numFmtId="0" fontId="0" fillId="24" borderId="0" xfId="0" applyFill="1" applyAlignment="1">
      <alignment horizontal="center"/>
    </xf>
    <xf numFmtId="0" fontId="0" fillId="24" borderId="0" xfId="0" applyFill="1"/>
    <xf numFmtId="0" fontId="14" fillId="24" borderId="0" xfId="0" applyFont="1" applyFill="1"/>
    <xf numFmtId="0" fontId="84" fillId="24" borderId="0" xfId="0" applyFont="1" applyFill="1" applyAlignment="1">
      <alignment horizontal="center" shrinkToFit="1" readingOrder="2"/>
    </xf>
    <xf numFmtId="0" fontId="141" fillId="24" borderId="0" xfId="8" applyFont="1" applyFill="1" applyAlignment="1">
      <alignment wrapText="1"/>
    </xf>
    <xf numFmtId="0" fontId="143" fillId="24" borderId="0" xfId="0" applyFont="1" applyFill="1" applyAlignment="1" applyProtection="1">
      <alignment horizontal="center" vertical="center" shrinkToFit="1"/>
      <protection locked="0"/>
    </xf>
    <xf numFmtId="0" fontId="96" fillId="24" borderId="0" xfId="9" applyFont="1" applyFill="1" applyAlignment="1">
      <alignment wrapText="1"/>
    </xf>
    <xf numFmtId="0" fontId="96" fillId="24" borderId="0" xfId="9" applyFont="1" applyFill="1" applyAlignment="1">
      <alignment horizontal="right" wrapText="1"/>
    </xf>
    <xf numFmtId="0" fontId="96" fillId="24" borderId="0" xfId="11" applyFont="1" applyFill="1" applyAlignment="1">
      <alignment wrapText="1"/>
    </xf>
    <xf numFmtId="0" fontId="101" fillId="24" borderId="0" xfId="0" applyFont="1" applyFill="1" applyAlignment="1">
      <alignment horizontal="center" vertical="center"/>
    </xf>
    <xf numFmtId="0" fontId="101" fillId="24" borderId="0" xfId="0" applyFont="1" applyFill="1" applyAlignment="1">
      <alignment horizontal="center" vertical="center" shrinkToFit="1" readingOrder="2"/>
    </xf>
    <xf numFmtId="0" fontId="37" fillId="24" borderId="0" xfId="0" applyFont="1" applyFill="1" applyAlignment="1">
      <alignment horizontal="center" vertical="center" shrinkToFit="1" readingOrder="2"/>
    </xf>
    <xf numFmtId="0" fontId="96" fillId="24" borderId="0" xfId="8" applyFont="1" applyFill="1" applyAlignment="1">
      <alignment wrapText="1"/>
    </xf>
    <xf numFmtId="0" fontId="37" fillId="24" borderId="0" xfId="0" applyFont="1" applyFill="1" applyAlignment="1">
      <alignment horizontal="center" vertical="center"/>
    </xf>
    <xf numFmtId="0" fontId="0" fillId="24" borderId="93" xfId="0" applyFill="1" applyBorder="1" applyAlignment="1">
      <alignment horizontal="center"/>
    </xf>
    <xf numFmtId="0" fontId="0" fillId="24" borderId="125" xfId="0" applyFill="1" applyBorder="1" applyAlignment="1">
      <alignment horizontal="center"/>
    </xf>
    <xf numFmtId="0" fontId="3" fillId="24" borderId="125" xfId="0" applyFont="1" applyFill="1" applyBorder="1" applyAlignment="1" applyProtection="1">
      <alignment vertical="center" textRotation="90" wrapText="1"/>
      <protection hidden="1"/>
    </xf>
    <xf numFmtId="0" fontId="84" fillId="24" borderId="156" xfId="0" applyFont="1" applyFill="1" applyBorder="1" applyAlignment="1">
      <alignment horizontal="center" shrinkToFit="1" readingOrder="2"/>
    </xf>
    <xf numFmtId="0" fontId="0" fillId="24" borderId="156" xfId="0" applyFill="1" applyBorder="1" applyAlignment="1">
      <alignment horizontal="center"/>
    </xf>
    <xf numFmtId="0" fontId="144" fillId="24" borderId="156" xfId="0" applyFont="1" applyFill="1" applyBorder="1" applyAlignment="1">
      <alignment horizontal="center" vertical="center" shrinkToFit="1"/>
    </xf>
    <xf numFmtId="0" fontId="96" fillId="24" borderId="156" xfId="9" applyFont="1" applyFill="1" applyBorder="1" applyAlignment="1">
      <alignment horizontal="center" wrapText="1"/>
    </xf>
    <xf numFmtId="0" fontId="96" fillId="24" borderId="174" xfId="9" applyFont="1" applyFill="1" applyBorder="1" applyAlignment="1">
      <alignment wrapText="1"/>
    </xf>
    <xf numFmtId="0" fontId="99" fillId="24" borderId="156" xfId="0" applyFont="1" applyFill="1" applyBorder="1" applyAlignment="1">
      <alignment horizontal="center" vertical="center" shrinkToFit="1"/>
    </xf>
    <xf numFmtId="0" fontId="145" fillId="24" borderId="156" xfId="0" applyFont="1" applyFill="1" applyBorder="1" applyAlignment="1">
      <alignment horizontal="center" vertical="center" shrinkToFit="1"/>
    </xf>
    <xf numFmtId="0" fontId="101" fillId="24" borderId="156" xfId="0" applyFont="1" applyFill="1" applyBorder="1" applyAlignment="1">
      <alignment horizontal="center" vertical="center"/>
    </xf>
    <xf numFmtId="0" fontId="96" fillId="0" borderId="0" xfId="5" applyFont="1" applyAlignment="1">
      <alignment horizontal="left" wrapText="1"/>
    </xf>
    <xf numFmtId="0" fontId="98" fillId="0" borderId="0" xfId="5" applyFont="1" applyAlignment="1">
      <alignment wrapText="1"/>
    </xf>
    <xf numFmtId="0" fontId="28" fillId="24" borderId="172" xfId="0" applyFont="1" applyFill="1" applyBorder="1" applyAlignment="1">
      <alignment horizontal="center" vertical="center" shrinkToFit="1"/>
    </xf>
    <xf numFmtId="0" fontId="92" fillId="24" borderId="0" xfId="0" applyFont="1" applyFill="1" applyAlignment="1">
      <alignment horizontal="center" vertical="center" shrinkToFit="1"/>
    </xf>
    <xf numFmtId="0" fontId="28" fillId="24" borderId="0" xfId="0" applyFont="1" applyFill="1" applyAlignment="1">
      <alignment horizontal="center" vertical="center" shrinkToFit="1"/>
    </xf>
    <xf numFmtId="14" fontId="28" fillId="24" borderId="0" xfId="0" applyNumberFormat="1" applyFont="1" applyFill="1" applyAlignment="1">
      <alignment horizontal="center" vertical="center" shrinkToFit="1" readingOrder="2"/>
    </xf>
    <xf numFmtId="0" fontId="92" fillId="24" borderId="172" xfId="0" applyFont="1" applyFill="1" applyBorder="1" applyAlignment="1">
      <alignment horizontal="center" vertical="center" shrinkToFit="1"/>
    </xf>
    <xf numFmtId="0" fontId="28" fillId="24" borderId="172" xfId="0" applyFont="1" applyFill="1" applyBorder="1" applyAlignment="1">
      <alignment horizontal="center" vertical="center"/>
    </xf>
    <xf numFmtId="14" fontId="28" fillId="24" borderId="172" xfId="0" applyNumberFormat="1" applyFont="1" applyFill="1" applyBorder="1" applyAlignment="1">
      <alignment horizontal="center" vertical="center" shrinkToFit="1" readingOrder="2"/>
    </xf>
    <xf numFmtId="0" fontId="28" fillId="24" borderId="173" xfId="0" applyFont="1" applyFill="1" applyBorder="1" applyAlignment="1">
      <alignment horizontal="center" vertical="center" shrinkToFit="1" readingOrder="2"/>
    </xf>
    <xf numFmtId="0" fontId="28" fillId="24" borderId="174" xfId="0" applyFont="1" applyFill="1" applyBorder="1" applyAlignment="1">
      <alignment horizontal="center" vertical="center" shrinkToFit="1" readingOrder="2"/>
    </xf>
    <xf numFmtId="0" fontId="28" fillId="24" borderId="178" xfId="0" applyFont="1" applyFill="1" applyBorder="1" applyAlignment="1">
      <alignment horizontal="center" vertical="center" shrinkToFit="1" readingOrder="2"/>
    </xf>
    <xf numFmtId="0" fontId="28" fillId="24" borderId="29" xfId="0" applyFont="1" applyFill="1" applyBorder="1" applyAlignment="1">
      <alignment horizontal="center" vertical="center" shrinkToFit="1"/>
    </xf>
    <xf numFmtId="14" fontId="28" fillId="24" borderId="174" xfId="0" applyNumberFormat="1" applyFont="1" applyFill="1" applyBorder="1" applyAlignment="1">
      <alignment horizontal="center" vertical="center" shrinkToFit="1" readingOrder="2"/>
    </xf>
    <xf numFmtId="0" fontId="92" fillId="24" borderId="178" xfId="0" applyFont="1" applyFill="1" applyBorder="1" applyAlignment="1">
      <alignment horizontal="center" vertical="center" shrinkToFit="1"/>
    </xf>
    <xf numFmtId="0" fontId="28" fillId="24" borderId="173" xfId="0" applyFont="1" applyFill="1" applyBorder="1" applyAlignment="1">
      <alignment horizontal="center" vertical="center" shrinkToFit="1"/>
    </xf>
    <xf numFmtId="0" fontId="28" fillId="24" borderId="174" xfId="0" applyFont="1" applyFill="1" applyBorder="1" applyAlignment="1">
      <alignment horizontal="center" vertical="center" shrinkToFit="1"/>
    </xf>
    <xf numFmtId="0" fontId="28" fillId="24" borderId="178" xfId="0" applyFont="1" applyFill="1" applyBorder="1" applyAlignment="1">
      <alignment horizontal="center" vertical="center" shrinkToFit="1"/>
    </xf>
    <xf numFmtId="14" fontId="28" fillId="24" borderId="174" xfId="0" applyNumberFormat="1" applyFont="1" applyFill="1" applyBorder="1" applyAlignment="1">
      <alignment horizontal="center" vertical="center" shrinkToFit="1"/>
    </xf>
    <xf numFmtId="0" fontId="28" fillId="24" borderId="0" xfId="0" applyFont="1" applyFill="1" applyAlignment="1">
      <alignment horizontal="center" vertical="center" shrinkToFit="1" readingOrder="2"/>
    </xf>
    <xf numFmtId="0" fontId="147" fillId="24" borderId="172" xfId="5" applyFont="1" applyFill="1" applyBorder="1" applyAlignment="1">
      <alignment horizontal="center" wrapText="1"/>
    </xf>
    <xf numFmtId="0" fontId="147" fillId="24" borderId="172" xfId="5" applyFont="1" applyFill="1" applyBorder="1" applyAlignment="1">
      <alignment horizontal="center"/>
    </xf>
    <xf numFmtId="0" fontId="28" fillId="24" borderId="0" xfId="0" applyFont="1" applyFill="1" applyAlignment="1" applyProtection="1">
      <alignment horizontal="center"/>
      <protection locked="0"/>
    </xf>
    <xf numFmtId="164" fontId="28" fillId="24" borderId="0" xfId="0" applyNumberFormat="1" applyFont="1" applyFill="1" applyAlignment="1" applyProtection="1">
      <alignment horizontal="center"/>
      <protection locked="0"/>
    </xf>
    <xf numFmtId="0" fontId="28" fillId="24" borderId="172" xfId="0" applyFont="1" applyFill="1" applyBorder="1" applyAlignment="1" applyProtection="1">
      <alignment horizontal="center"/>
      <protection locked="0"/>
    </xf>
    <xf numFmtId="49" fontId="28" fillId="24" borderId="172" xfId="0" applyNumberFormat="1" applyFont="1" applyFill="1" applyBorder="1" applyAlignment="1" applyProtection="1">
      <alignment horizontal="center"/>
      <protection locked="0"/>
    </xf>
    <xf numFmtId="0" fontId="28" fillId="24" borderId="154" xfId="0" applyFont="1" applyFill="1" applyBorder="1" applyAlignment="1" applyProtection="1">
      <alignment horizontal="center"/>
      <protection locked="0"/>
    </xf>
    <xf numFmtId="0" fontId="147" fillId="24" borderId="154" xfId="5" applyFont="1" applyFill="1" applyBorder="1" applyAlignment="1">
      <alignment horizontal="center" wrapText="1"/>
    </xf>
    <xf numFmtId="0" fontId="147" fillId="24" borderId="0" xfId="5" applyFont="1" applyFill="1" applyAlignment="1">
      <alignment horizontal="center" wrapText="1"/>
    </xf>
    <xf numFmtId="0" fontId="28" fillId="24" borderId="153" xfId="0" applyFont="1" applyFill="1" applyBorder="1" applyAlignment="1" applyProtection="1">
      <alignment horizontal="center"/>
      <protection locked="0"/>
    </xf>
    <xf numFmtId="166" fontId="147" fillId="24" borderId="0" xfId="5" applyNumberFormat="1" applyFont="1" applyFill="1" applyAlignment="1">
      <alignment horizontal="center" wrapText="1"/>
    </xf>
    <xf numFmtId="0" fontId="28" fillId="24" borderId="172" xfId="0" applyFont="1" applyFill="1" applyBorder="1" applyAlignment="1">
      <alignment horizontal="center"/>
    </xf>
    <xf numFmtId="0" fontId="28" fillId="24" borderId="0" xfId="0" applyFont="1" applyFill="1" applyAlignment="1">
      <alignment horizontal="center"/>
    </xf>
    <xf numFmtId="0" fontId="28" fillId="24" borderId="154" xfId="0" applyFont="1" applyFill="1" applyBorder="1" applyAlignment="1">
      <alignment horizontal="center"/>
    </xf>
    <xf numFmtId="0" fontId="92" fillId="24" borderId="172" xfId="5" applyFont="1" applyFill="1" applyBorder="1" applyAlignment="1">
      <alignment horizontal="center"/>
    </xf>
    <xf numFmtId="0" fontId="92" fillId="24" borderId="0" xfId="5" applyFont="1" applyFill="1" applyAlignment="1">
      <alignment horizontal="center"/>
    </xf>
    <xf numFmtId="0" fontId="147" fillId="24" borderId="172" xfId="7" applyFont="1" applyFill="1" applyBorder="1" applyAlignment="1">
      <alignment horizontal="center" wrapText="1"/>
    </xf>
    <xf numFmtId="0" fontId="147" fillId="24" borderId="0" xfId="7" applyFont="1" applyFill="1" applyAlignment="1">
      <alignment horizontal="center" wrapText="1"/>
    </xf>
    <xf numFmtId="166" fontId="147" fillId="24" borderId="172" xfId="5" applyNumberFormat="1" applyFont="1" applyFill="1" applyBorder="1" applyAlignment="1">
      <alignment horizontal="center" wrapText="1"/>
    </xf>
    <xf numFmtId="49" fontId="28" fillId="24" borderId="0" xfId="0" applyNumberFormat="1" applyFont="1" applyFill="1" applyAlignment="1" applyProtection="1">
      <alignment horizontal="center"/>
      <protection locked="0"/>
    </xf>
    <xf numFmtId="164" fontId="28" fillId="24" borderId="172" xfId="0" applyNumberFormat="1" applyFont="1" applyFill="1" applyBorder="1" applyAlignment="1" applyProtection="1">
      <alignment horizontal="center"/>
      <protection locked="0"/>
    </xf>
    <xf numFmtId="0" fontId="147" fillId="24" borderId="0" xfId="5" applyFont="1" applyFill="1" applyAlignment="1">
      <alignment horizontal="center"/>
    </xf>
    <xf numFmtId="0" fontId="147" fillId="24" borderId="0" xfId="5" applyFont="1" applyFill="1" applyAlignment="1">
      <alignment horizontal="center" shrinkToFit="1"/>
    </xf>
    <xf numFmtId="0" fontId="147" fillId="24" borderId="174" xfId="5" applyFont="1" applyFill="1" applyBorder="1" applyAlignment="1">
      <alignment horizontal="center" wrapText="1"/>
    </xf>
    <xf numFmtId="0" fontId="147" fillId="24" borderId="175" xfId="5" applyFont="1" applyFill="1" applyBorder="1" applyAlignment="1">
      <alignment horizontal="center"/>
    </xf>
    <xf numFmtId="0" fontId="28" fillId="24" borderId="176" xfId="0" applyFont="1" applyFill="1" applyBorder="1" applyAlignment="1">
      <alignment horizontal="center"/>
    </xf>
    <xf numFmtId="166" fontId="147" fillId="24" borderId="177" xfId="5" applyNumberFormat="1" applyFont="1" applyFill="1" applyBorder="1" applyAlignment="1">
      <alignment horizontal="center" wrapText="1"/>
    </xf>
    <xf numFmtId="0" fontId="147" fillId="24" borderId="178" xfId="5" applyFont="1" applyFill="1" applyBorder="1" applyAlignment="1">
      <alignment horizontal="center"/>
    </xf>
    <xf numFmtId="0" fontId="147" fillId="24" borderId="22" xfId="5" applyFont="1" applyFill="1" applyBorder="1" applyAlignment="1">
      <alignment horizontal="center" wrapText="1"/>
    </xf>
    <xf numFmtId="0" fontId="147" fillId="24" borderId="29" xfId="5" applyFont="1" applyFill="1" applyBorder="1" applyAlignment="1">
      <alignment horizontal="center"/>
    </xf>
    <xf numFmtId="0" fontId="147" fillId="24" borderId="158" xfId="5" applyFont="1" applyFill="1" applyBorder="1" applyAlignment="1">
      <alignment horizontal="center" wrapText="1"/>
    </xf>
    <xf numFmtId="0" fontId="28" fillId="24" borderId="29" xfId="0" applyFont="1" applyFill="1" applyBorder="1" applyAlignment="1">
      <alignment horizontal="center"/>
    </xf>
    <xf numFmtId="166" fontId="147" fillId="24" borderId="29" xfId="5" applyNumberFormat="1" applyFont="1" applyFill="1" applyBorder="1" applyAlignment="1">
      <alignment horizontal="center" wrapText="1"/>
    </xf>
    <xf numFmtId="0" fontId="147" fillId="24" borderId="29" xfId="5" applyFont="1" applyFill="1" applyBorder="1" applyAlignment="1">
      <alignment horizontal="center" wrapText="1"/>
    </xf>
    <xf numFmtId="0" fontId="147" fillId="24" borderId="178" xfId="5" applyFont="1" applyFill="1" applyBorder="1" applyAlignment="1">
      <alignment horizontal="center" wrapText="1"/>
    </xf>
    <xf numFmtId="0" fontId="28" fillId="24" borderId="22" xfId="0" applyFont="1" applyFill="1" applyBorder="1" applyAlignment="1" applyProtection="1">
      <alignment horizontal="center"/>
      <protection locked="0"/>
    </xf>
    <xf numFmtId="0" fontId="147" fillId="24" borderId="173" xfId="5" applyFont="1" applyFill="1" applyBorder="1" applyAlignment="1">
      <alignment horizontal="center" wrapText="1"/>
    </xf>
    <xf numFmtId="0" fontId="147" fillId="24" borderId="174" xfId="5" applyFont="1" applyFill="1" applyBorder="1" applyAlignment="1">
      <alignment horizontal="center"/>
    </xf>
    <xf numFmtId="166" fontId="147" fillId="24" borderId="174" xfId="5" applyNumberFormat="1" applyFont="1" applyFill="1" applyBorder="1" applyAlignment="1">
      <alignment horizontal="center" wrapText="1"/>
    </xf>
    <xf numFmtId="0" fontId="28" fillId="24" borderId="173" xfId="0" applyFont="1" applyFill="1" applyBorder="1" applyAlignment="1" applyProtection="1">
      <alignment horizontal="center"/>
      <protection locked="0"/>
    </xf>
    <xf numFmtId="0" fontId="147" fillId="24" borderId="175" xfId="5" applyFont="1" applyFill="1" applyBorder="1" applyAlignment="1">
      <alignment horizontal="center" wrapText="1"/>
    </xf>
    <xf numFmtId="0" fontId="98" fillId="0" borderId="0" xfId="5" applyFont="1" applyAlignment="1">
      <alignment horizontal="right" wrapText="1"/>
    </xf>
    <xf numFmtId="0" fontId="98" fillId="0" borderId="0" xfId="5" applyFont="1"/>
    <xf numFmtId="166" fontId="98" fillId="0" borderId="0" xfId="5" applyNumberFormat="1" applyFont="1" applyAlignment="1">
      <alignment horizontal="right" wrapText="1"/>
    </xf>
    <xf numFmtId="0" fontId="97" fillId="0" borderId="0" xfId="5"/>
    <xf numFmtId="0" fontId="98" fillId="24" borderId="0" xfId="5" applyFont="1" applyFill="1" applyAlignment="1">
      <alignment wrapText="1"/>
    </xf>
    <xf numFmtId="0" fontId="0" fillId="5" borderId="0" xfId="0" applyFill="1"/>
    <xf numFmtId="0" fontId="141" fillId="5" borderId="0" xfId="8" applyFont="1" applyFill="1" applyAlignment="1">
      <alignment wrapText="1"/>
    </xf>
    <xf numFmtId="0" fontId="14" fillId="5" borderId="0" xfId="0" applyFont="1" applyFill="1"/>
    <xf numFmtId="0" fontId="96" fillId="24" borderId="22" xfId="9" applyFont="1" applyFill="1" applyBorder="1" applyAlignment="1">
      <alignment horizontal="center" wrapText="1"/>
    </xf>
    <xf numFmtId="0" fontId="37" fillId="5" borderId="42" xfId="0" applyFont="1" applyFill="1" applyBorder="1" applyAlignment="1">
      <alignment horizontal="center" vertical="center" shrinkToFit="1"/>
    </xf>
    <xf numFmtId="0" fontId="0" fillId="5" borderId="174" xfId="0" applyFill="1" applyBorder="1"/>
    <xf numFmtId="0" fontId="0" fillId="5" borderId="26" xfId="0" applyFill="1" applyBorder="1"/>
    <xf numFmtId="0" fontId="0" fillId="5" borderId="175" xfId="0" applyFill="1" applyBorder="1"/>
    <xf numFmtId="0" fontId="0" fillId="5" borderId="31" xfId="0" applyFill="1" applyBorder="1"/>
    <xf numFmtId="0" fontId="0" fillId="5" borderId="156" xfId="0" applyFill="1" applyBorder="1" applyAlignment="1">
      <alignment horizontal="center"/>
    </xf>
    <xf numFmtId="0" fontId="0" fillId="5" borderId="174" xfId="0" applyFill="1" applyBorder="1" applyAlignment="1">
      <alignment horizontal="center"/>
    </xf>
    <xf numFmtId="0" fontId="28" fillId="24" borderId="24" xfId="0" applyFont="1" applyFill="1" applyBorder="1" applyAlignment="1">
      <alignment horizontal="center" vertical="center" shrinkToFit="1" readingOrder="2"/>
    </xf>
    <xf numFmtId="0" fontId="28" fillId="24" borderId="26" xfId="0" applyFont="1" applyFill="1" applyBorder="1" applyAlignment="1">
      <alignment horizontal="center" vertical="center" shrinkToFit="1" readingOrder="2"/>
    </xf>
    <xf numFmtId="0" fontId="28" fillId="24" borderId="180" xfId="0" applyFont="1" applyFill="1" applyBorder="1" applyAlignment="1">
      <alignment horizontal="center" vertical="center" shrinkToFit="1" readingOrder="2"/>
    </xf>
    <xf numFmtId="0" fontId="28" fillId="24" borderId="181" xfId="0" applyFont="1" applyFill="1" applyBorder="1" applyAlignment="1">
      <alignment horizontal="center" vertical="center" shrinkToFit="1"/>
    </xf>
    <xf numFmtId="14" fontId="28" fillId="24" borderId="26" xfId="0" applyNumberFormat="1" applyFont="1" applyFill="1" applyBorder="1" applyAlignment="1">
      <alignment horizontal="center" vertical="center" shrinkToFit="1" readingOrder="2"/>
    </xf>
    <xf numFmtId="0" fontId="92" fillId="24" borderId="180" xfId="0" applyFont="1" applyFill="1" applyBorder="1" applyAlignment="1">
      <alignment horizontal="center" vertical="center" shrinkToFit="1"/>
    </xf>
    <xf numFmtId="0" fontId="147" fillId="24" borderId="179" xfId="5" applyFont="1" applyFill="1" applyBorder="1" applyAlignment="1">
      <alignment horizontal="center" wrapText="1"/>
    </xf>
    <xf numFmtId="0" fontId="28" fillId="24" borderId="179" xfId="0" applyFont="1" applyFill="1" applyBorder="1" applyAlignment="1" applyProtection="1">
      <alignment horizontal="center"/>
      <protection locked="0"/>
    </xf>
    <xf numFmtId="0" fontId="141" fillId="0" borderId="0" xfId="7" applyFont="1" applyAlignment="1">
      <alignment horizontal="right" wrapText="1"/>
    </xf>
    <xf numFmtId="0" fontId="67" fillId="0" borderId="18" xfId="0" applyFont="1" applyBorder="1" applyAlignment="1">
      <alignment horizontal="center" wrapText="1"/>
    </xf>
    <xf numFmtId="0" fontId="67" fillId="0" borderId="5" xfId="0" applyFont="1" applyBorder="1" applyAlignment="1">
      <alignment horizontal="center" wrapText="1"/>
    </xf>
    <xf numFmtId="0" fontId="67" fillId="0" borderId="47" xfId="0" applyFont="1" applyBorder="1" applyAlignment="1">
      <alignment horizontal="center" wrapText="1"/>
    </xf>
    <xf numFmtId="0" fontId="67" fillId="0" borderId="19" xfId="0" applyFont="1" applyBorder="1" applyAlignment="1">
      <alignment horizontal="center" wrapText="1"/>
    </xf>
    <xf numFmtId="0" fontId="67" fillId="0" borderId="0" xfId="0" applyFont="1" applyAlignment="1">
      <alignment horizontal="center" wrapText="1"/>
    </xf>
    <xf numFmtId="0" fontId="67" fillId="0" borderId="40" xfId="0" applyFont="1" applyBorder="1" applyAlignment="1">
      <alignment horizontal="center" wrapText="1"/>
    </xf>
    <xf numFmtId="0" fontId="67" fillId="0" borderId="8" xfId="0" applyFont="1" applyBorder="1" applyAlignment="1">
      <alignment horizontal="center" wrapText="1"/>
    </xf>
    <xf numFmtId="0" fontId="67" fillId="0" borderId="9" xfId="0" applyFont="1" applyBorder="1" applyAlignment="1">
      <alignment horizontal="center" wrapText="1"/>
    </xf>
    <xf numFmtId="0" fontId="67" fillId="0" borderId="43" xfId="0" applyFont="1" applyBorder="1" applyAlignment="1">
      <alignment horizontal="center" wrapText="1"/>
    </xf>
    <xf numFmtId="9" fontId="61" fillId="12" borderId="77" xfId="0" applyNumberFormat="1" applyFont="1" applyFill="1" applyBorder="1" applyAlignment="1">
      <alignment horizontal="right" readingOrder="1"/>
    </xf>
    <xf numFmtId="0" fontId="61" fillId="12" borderId="85" xfId="0" applyFont="1" applyFill="1" applyBorder="1" applyAlignment="1">
      <alignment horizontal="right" readingOrder="1"/>
    </xf>
    <xf numFmtId="0" fontId="61" fillId="12" borderId="86" xfId="0" applyFont="1" applyFill="1" applyBorder="1" applyAlignment="1">
      <alignment horizontal="right" vertical="center"/>
    </xf>
    <xf numFmtId="0" fontId="61" fillId="12" borderId="87" xfId="0" applyFont="1" applyFill="1" applyBorder="1" applyAlignment="1">
      <alignment horizontal="right" vertical="center"/>
    </xf>
    <xf numFmtId="0" fontId="61" fillId="12" borderId="88" xfId="0" applyFont="1" applyFill="1" applyBorder="1" applyAlignment="1">
      <alignment horizontal="right" vertical="center"/>
    </xf>
    <xf numFmtId="9" fontId="61" fillId="12" borderId="89" xfId="0" applyNumberFormat="1" applyFont="1" applyFill="1" applyBorder="1" applyAlignment="1">
      <alignment horizontal="right" vertical="center"/>
    </xf>
    <xf numFmtId="0" fontId="61" fillId="12" borderId="90" xfId="0" applyFont="1" applyFill="1" applyBorder="1" applyAlignment="1">
      <alignment horizontal="right" vertical="center"/>
    </xf>
    <xf numFmtId="0" fontId="61" fillId="12" borderId="80" xfId="0" applyFont="1" applyFill="1" applyBorder="1" applyAlignment="1">
      <alignment horizontal="right" wrapText="1"/>
    </xf>
    <xf numFmtId="0" fontId="61" fillId="12" borderId="54" xfId="0" applyFont="1" applyFill="1" applyBorder="1" applyAlignment="1">
      <alignment horizontal="right" wrapText="1"/>
    </xf>
    <xf numFmtId="0" fontId="61" fillId="12" borderId="81" xfId="0" applyFont="1" applyFill="1" applyBorder="1" applyAlignment="1">
      <alignment horizontal="right" wrapText="1"/>
    </xf>
    <xf numFmtId="0" fontId="65" fillId="0" borderId="0" xfId="0" applyFont="1" applyAlignment="1">
      <alignment horizontal="center" vertical="center" wrapText="1"/>
    </xf>
    <xf numFmtId="0" fontId="65" fillId="0" borderId="0" xfId="0" applyFont="1" applyAlignment="1">
      <alignment horizontal="center" vertical="center"/>
    </xf>
    <xf numFmtId="0" fontId="61" fillId="12" borderId="67" xfId="0" applyFont="1" applyFill="1" applyBorder="1" applyAlignment="1">
      <alignment horizontal="right" wrapText="1"/>
    </xf>
    <xf numFmtId="0" fontId="61" fillId="12" borderId="0" xfId="0" applyFont="1" applyFill="1" applyAlignment="1">
      <alignment horizontal="right" wrapText="1"/>
    </xf>
    <xf numFmtId="0" fontId="61" fillId="12" borderId="9" xfId="0" applyFont="1" applyFill="1" applyBorder="1" applyAlignment="1">
      <alignment horizontal="right" wrapText="1"/>
    </xf>
    <xf numFmtId="0" fontId="56" fillId="0" borderId="0" xfId="0" applyFont="1" applyAlignment="1">
      <alignment horizontal="right" vertical="center" wrapText="1"/>
    </xf>
    <xf numFmtId="0" fontId="56" fillId="0" borderId="0" xfId="0" applyFont="1" applyAlignment="1">
      <alignment horizontal="center"/>
    </xf>
    <xf numFmtId="0" fontId="61" fillId="12" borderId="80" xfId="0" applyFont="1" applyFill="1" applyBorder="1" applyAlignment="1">
      <alignment horizontal="center"/>
    </xf>
    <xf numFmtId="0" fontId="61" fillId="12" borderId="54" xfId="0" applyFont="1" applyFill="1" applyBorder="1" applyAlignment="1">
      <alignment horizontal="center"/>
    </xf>
    <xf numFmtId="0" fontId="63" fillId="12" borderId="54" xfId="1" applyFont="1" applyFill="1" applyBorder="1" applyAlignment="1">
      <alignment horizontal="center"/>
    </xf>
    <xf numFmtId="0" fontId="63" fillId="12" borderId="81" xfId="1" applyFont="1" applyFill="1" applyBorder="1" applyAlignment="1">
      <alignment horizontal="center"/>
    </xf>
    <xf numFmtId="0" fontId="61" fillId="12" borderId="82" xfId="0" applyFont="1" applyFill="1" applyBorder="1" applyAlignment="1">
      <alignment horizontal="right"/>
    </xf>
    <xf numFmtId="0" fontId="61" fillId="12" borderId="83" xfId="0" applyFont="1" applyFill="1" applyBorder="1" applyAlignment="1">
      <alignment horizontal="right"/>
    </xf>
    <xf numFmtId="0" fontId="61" fillId="12" borderId="84" xfId="0" applyFont="1" applyFill="1" applyBorder="1" applyAlignment="1">
      <alignment horizontal="right"/>
    </xf>
    <xf numFmtId="9" fontId="61" fillId="12" borderId="77" xfId="0" applyNumberFormat="1" applyFont="1" applyFill="1" applyBorder="1" applyAlignment="1">
      <alignment horizontal="right" vertical="center"/>
    </xf>
    <xf numFmtId="0" fontId="61" fillId="12" borderId="85" xfId="0" applyFont="1" applyFill="1" applyBorder="1" applyAlignment="1">
      <alignment horizontal="right" vertical="center"/>
    </xf>
    <xf numFmtId="0" fontId="61" fillId="12" borderId="67" xfId="0" applyFont="1" applyFill="1" applyBorder="1" applyAlignment="1">
      <alignment horizontal="center" vertical="center" wrapText="1"/>
    </xf>
    <xf numFmtId="0" fontId="61" fillId="12" borderId="0" xfId="0" applyFont="1" applyFill="1" applyAlignment="1">
      <alignment horizontal="center" vertical="center" wrapText="1"/>
    </xf>
    <xf numFmtId="0" fontId="61" fillId="12" borderId="66" xfId="0" applyFont="1" applyFill="1" applyBorder="1" applyAlignment="1">
      <alignment horizontal="center" vertical="center" wrapText="1"/>
    </xf>
    <xf numFmtId="0" fontId="61" fillId="12" borderId="76" xfId="0" applyFont="1" applyFill="1" applyBorder="1" applyAlignment="1">
      <alignment horizontal="right" vertical="center" wrapText="1"/>
    </xf>
    <xf numFmtId="0" fontId="61" fillId="12" borderId="77" xfId="0" applyFont="1" applyFill="1" applyBorder="1" applyAlignment="1">
      <alignment horizontal="right" vertical="center" wrapText="1"/>
    </xf>
    <xf numFmtId="9" fontId="61" fillId="12" borderId="77" xfId="0" applyNumberFormat="1" applyFont="1" applyFill="1" applyBorder="1" applyAlignment="1">
      <alignment horizontal="right"/>
    </xf>
    <xf numFmtId="0" fontId="61" fillId="12" borderId="85" xfId="0" applyFont="1" applyFill="1" applyBorder="1" applyAlignment="1">
      <alignment horizontal="right"/>
    </xf>
    <xf numFmtId="0" fontId="61" fillId="12" borderId="77" xfId="0" applyFont="1" applyFill="1" applyBorder="1" applyAlignment="1">
      <alignment horizontal="right"/>
    </xf>
    <xf numFmtId="0" fontId="61" fillId="12" borderId="82" xfId="0" applyFont="1" applyFill="1" applyBorder="1" applyAlignment="1">
      <alignment horizontal="right" vertical="center"/>
    </xf>
    <xf numFmtId="0" fontId="61" fillId="12" borderId="83" xfId="0" applyFont="1" applyFill="1" applyBorder="1" applyAlignment="1">
      <alignment horizontal="right" vertical="center"/>
    </xf>
    <xf numFmtId="0" fontId="61" fillId="12" borderId="84" xfId="0" applyFont="1" applyFill="1" applyBorder="1" applyAlignment="1">
      <alignment horizontal="right" vertical="center"/>
    </xf>
    <xf numFmtId="9" fontId="61" fillId="12" borderId="77" xfId="0" applyNumberFormat="1" applyFont="1" applyFill="1" applyBorder="1" applyAlignment="1">
      <alignment horizontal="right" vertical="center" wrapText="1"/>
    </xf>
    <xf numFmtId="0" fontId="61" fillId="12" borderId="85" xfId="0" applyFont="1" applyFill="1" applyBorder="1" applyAlignment="1">
      <alignment horizontal="right" vertical="center" wrapText="1"/>
    </xf>
    <xf numFmtId="0" fontId="61" fillId="12" borderId="76" xfId="0" applyFont="1" applyFill="1" applyBorder="1" applyAlignment="1">
      <alignment horizontal="right" vertical="center"/>
    </xf>
    <xf numFmtId="0" fontId="61" fillId="12" borderId="77" xfId="0" applyFont="1" applyFill="1" applyBorder="1" applyAlignment="1">
      <alignment horizontal="right" vertical="center"/>
    </xf>
    <xf numFmtId="9" fontId="61" fillId="12" borderId="77" xfId="1" applyNumberFormat="1" applyFont="1" applyFill="1" applyBorder="1" applyAlignment="1">
      <alignment horizontal="right" vertical="center"/>
    </xf>
    <xf numFmtId="0" fontId="61" fillId="12" borderId="85" xfId="1" applyFont="1" applyFill="1" applyBorder="1" applyAlignment="1">
      <alignment horizontal="right" vertical="center"/>
    </xf>
    <xf numFmtId="0" fontId="61" fillId="12" borderId="80" xfId="0" applyFont="1" applyFill="1" applyBorder="1" applyAlignment="1">
      <alignment horizontal="right"/>
    </xf>
    <xf numFmtId="0" fontId="61" fillId="12" borderId="54" xfId="0" applyFont="1" applyFill="1" applyBorder="1" applyAlignment="1">
      <alignment horizontal="right"/>
    </xf>
    <xf numFmtId="0" fontId="61" fillId="12" borderId="81" xfId="0" applyFont="1" applyFill="1" applyBorder="1" applyAlignment="1">
      <alignment horizontal="right"/>
    </xf>
    <xf numFmtId="0" fontId="62" fillId="12" borderId="77" xfId="0" applyFont="1" applyFill="1" applyBorder="1" applyAlignment="1">
      <alignment horizontal="right" vertical="center"/>
    </xf>
    <xf numFmtId="0" fontId="62" fillId="12" borderId="85" xfId="0" applyFont="1" applyFill="1" applyBorder="1" applyAlignment="1">
      <alignment horizontal="right" vertical="center"/>
    </xf>
    <xf numFmtId="0" fontId="60" fillId="12" borderId="80" xfId="1" applyFont="1" applyFill="1" applyBorder="1" applyAlignment="1">
      <alignment horizontal="right"/>
    </xf>
    <xf numFmtId="0" fontId="60" fillId="12" borderId="54" xfId="1" applyFont="1" applyFill="1" applyBorder="1" applyAlignment="1">
      <alignment horizontal="right"/>
    </xf>
    <xf numFmtId="0" fontId="60" fillId="12" borderId="81" xfId="1" applyFont="1" applyFill="1" applyBorder="1" applyAlignment="1">
      <alignment horizontal="right"/>
    </xf>
    <xf numFmtId="0" fontId="55" fillId="0" borderId="0" xfId="0" applyFont="1" applyAlignment="1">
      <alignment horizontal="center"/>
    </xf>
    <xf numFmtId="0" fontId="56" fillId="0" borderId="9" xfId="0" applyFont="1" applyBorder="1" applyAlignment="1">
      <alignment horizontal="right"/>
    </xf>
    <xf numFmtId="0" fontId="58" fillId="12" borderId="69" xfId="0" applyFont="1" applyFill="1" applyBorder="1" applyAlignment="1">
      <alignment horizontal="center" vertical="center"/>
    </xf>
    <xf numFmtId="0" fontId="59" fillId="12" borderId="70" xfId="0" applyFont="1" applyFill="1" applyBorder="1" applyAlignment="1">
      <alignment horizontal="center" vertical="center"/>
    </xf>
    <xf numFmtId="0" fontId="59" fillId="12" borderId="76" xfId="0" applyFont="1" applyFill="1" applyBorder="1" applyAlignment="1">
      <alignment horizontal="center" vertical="center"/>
    </xf>
    <xf numFmtId="0" fontId="59" fillId="12" borderId="77" xfId="0" applyFont="1" applyFill="1" applyBorder="1" applyAlignment="1">
      <alignment horizontal="center" vertical="center"/>
    </xf>
    <xf numFmtId="0" fontId="59" fillId="12" borderId="71" xfId="0" applyFont="1" applyFill="1" applyBorder="1" applyAlignment="1">
      <alignment horizontal="center" vertical="center"/>
    </xf>
    <xf numFmtId="0" fontId="59" fillId="12" borderId="72" xfId="0" applyFont="1" applyFill="1" applyBorder="1" applyAlignment="1">
      <alignment horizontal="center" vertical="center"/>
    </xf>
    <xf numFmtId="0" fontId="59" fillId="12" borderId="78" xfId="0" applyFont="1" applyFill="1" applyBorder="1" applyAlignment="1">
      <alignment horizontal="center" vertical="center"/>
    </xf>
    <xf numFmtId="0" fontId="59" fillId="12" borderId="79" xfId="0" applyFont="1" applyFill="1" applyBorder="1" applyAlignment="1">
      <alignment horizontal="center" vertical="center"/>
    </xf>
    <xf numFmtId="0" fontId="60" fillId="12" borderId="73" xfId="1" applyFont="1" applyFill="1" applyBorder="1" applyAlignment="1">
      <alignment horizontal="right"/>
    </xf>
    <xf numFmtId="0" fontId="60" fillId="12" borderId="74" xfId="1" applyFont="1" applyFill="1" applyBorder="1" applyAlignment="1">
      <alignment horizontal="right"/>
    </xf>
    <xf numFmtId="0" fontId="60" fillId="12" borderId="75" xfId="1" applyFont="1" applyFill="1" applyBorder="1" applyAlignment="1">
      <alignment horizontal="right"/>
    </xf>
    <xf numFmtId="0" fontId="90" fillId="0" borderId="68" xfId="0" applyFont="1" applyBorder="1" applyAlignment="1" applyProtection="1">
      <alignment horizontal="center" vertical="center"/>
      <protection locked="0"/>
    </xf>
    <xf numFmtId="0" fontId="90" fillId="0" borderId="0" xfId="0" applyFont="1" applyAlignment="1" applyProtection="1">
      <alignment horizontal="center" vertical="center"/>
      <protection locked="0"/>
    </xf>
    <xf numFmtId="0" fontId="90" fillId="0" borderId="46" xfId="0" applyFont="1" applyBorder="1" applyAlignment="1" applyProtection="1">
      <alignment horizontal="center" vertical="center"/>
      <protection locked="0"/>
    </xf>
    <xf numFmtId="0" fontId="0" fillId="0" borderId="0" xfId="0" applyAlignment="1" applyProtection="1">
      <alignment horizontal="center"/>
      <protection locked="0"/>
    </xf>
    <xf numFmtId="0" fontId="78" fillId="26" borderId="0" xfId="0" applyFont="1" applyFill="1" applyAlignment="1" applyProtection="1">
      <alignment horizontal="right" vertical="center"/>
      <protection locked="0"/>
    </xf>
    <xf numFmtId="0" fontId="146" fillId="0" borderId="0" xfId="0" applyFont="1" applyAlignment="1" applyProtection="1">
      <alignment horizontal="center" vertical="center" wrapText="1"/>
      <protection locked="0"/>
    </xf>
    <xf numFmtId="0" fontId="71" fillId="6" borderId="0" xfId="0" applyFont="1" applyFill="1" applyAlignment="1" applyProtection="1">
      <alignment horizontal="center"/>
      <protection hidden="1"/>
    </xf>
    <xf numFmtId="0" fontId="32" fillId="12" borderId="30" xfId="0" applyFont="1" applyFill="1" applyBorder="1" applyAlignment="1" applyProtection="1">
      <alignment horizontal="center" vertical="center"/>
      <protection hidden="1"/>
    </xf>
    <xf numFmtId="0" fontId="32" fillId="12" borderId="6" xfId="0" applyFont="1" applyFill="1" applyBorder="1" applyAlignment="1" applyProtection="1">
      <alignment horizontal="center" vertical="center"/>
      <protection hidden="1"/>
    </xf>
    <xf numFmtId="0" fontId="8" fillId="3" borderId="33" xfId="0" applyFont="1" applyFill="1" applyBorder="1" applyAlignment="1" applyProtection="1">
      <alignment horizontal="center" vertical="center"/>
      <protection hidden="1"/>
    </xf>
    <xf numFmtId="0" fontId="8" fillId="3" borderId="14" xfId="0" applyFont="1" applyFill="1" applyBorder="1" applyAlignment="1" applyProtection="1">
      <alignment horizontal="center" vertical="center"/>
      <protection hidden="1"/>
    </xf>
    <xf numFmtId="0" fontId="8" fillId="3" borderId="36" xfId="0" applyFont="1" applyFill="1" applyBorder="1" applyAlignment="1" applyProtection="1">
      <alignment horizontal="center" vertical="center"/>
      <protection hidden="1"/>
    </xf>
    <xf numFmtId="0" fontId="77" fillId="0" borderId="91" xfId="1" applyFont="1" applyFill="1" applyBorder="1" applyAlignment="1" applyProtection="1">
      <alignment horizontal="center" vertical="center" shrinkToFit="1"/>
      <protection hidden="1"/>
    </xf>
    <xf numFmtId="0" fontId="3" fillId="0" borderId="91" xfId="0" applyFont="1" applyBorder="1" applyAlignment="1" applyProtection="1">
      <alignment horizontal="center" vertical="center" shrinkToFit="1"/>
      <protection hidden="1"/>
    </xf>
    <xf numFmtId="0" fontId="8" fillId="3" borderId="91" xfId="0" applyFont="1" applyFill="1" applyBorder="1" applyAlignment="1" applyProtection="1">
      <alignment horizontal="center" vertical="center" shrinkToFit="1"/>
      <protection hidden="1"/>
    </xf>
    <xf numFmtId="0" fontId="45" fillId="28" borderId="91" xfId="0" applyFont="1" applyFill="1" applyBorder="1" applyAlignment="1" applyProtection="1">
      <alignment horizontal="center" vertical="center" shrinkToFit="1"/>
      <protection hidden="1"/>
    </xf>
    <xf numFmtId="164" fontId="8" fillId="3" borderId="91" xfId="1" applyNumberFormat="1" applyFont="1" applyFill="1" applyBorder="1" applyAlignment="1" applyProtection="1">
      <alignment horizontal="center" vertical="center" shrinkToFit="1"/>
      <protection hidden="1"/>
    </xf>
    <xf numFmtId="0" fontId="8" fillId="3" borderId="91" xfId="1" applyNumberFormat="1" applyFont="1" applyFill="1" applyBorder="1" applyAlignment="1" applyProtection="1">
      <alignment horizontal="center" vertical="center" shrinkToFit="1"/>
      <protection hidden="1"/>
    </xf>
    <xf numFmtId="0" fontId="42" fillId="11" borderId="19" xfId="1" applyFont="1" applyFill="1" applyBorder="1" applyAlignment="1" applyProtection="1">
      <alignment horizontal="center" vertical="center"/>
      <protection hidden="1"/>
    </xf>
    <xf numFmtId="0" fontId="42" fillId="11" borderId="0" xfId="1" applyFont="1" applyFill="1" applyBorder="1" applyAlignment="1" applyProtection="1">
      <alignment horizontal="center" vertical="center"/>
      <protection hidden="1"/>
    </xf>
    <xf numFmtId="0" fontId="42" fillId="11" borderId="19" xfId="1" applyFont="1" applyFill="1" applyBorder="1" applyAlignment="1" applyProtection="1">
      <alignment horizontal="center" vertical="center" wrapText="1"/>
      <protection hidden="1"/>
    </xf>
    <xf numFmtId="0" fontId="42" fillId="11" borderId="0" xfId="1" applyFont="1" applyFill="1" applyBorder="1" applyAlignment="1" applyProtection="1">
      <alignment horizontal="center" vertical="center" wrapText="1"/>
      <protection hidden="1"/>
    </xf>
    <xf numFmtId="0" fontId="8" fillId="3" borderId="91" xfId="1" applyFont="1" applyFill="1" applyBorder="1" applyAlignment="1" applyProtection="1">
      <alignment horizontal="center" vertical="center" shrinkToFit="1"/>
      <protection hidden="1"/>
    </xf>
    <xf numFmtId="0" fontId="8" fillId="0" borderId="91" xfId="1" applyFont="1" applyFill="1" applyBorder="1" applyAlignment="1" applyProtection="1">
      <alignment horizontal="center" vertical="center" shrinkToFit="1"/>
      <protection hidden="1"/>
    </xf>
    <xf numFmtId="0" fontId="32" fillId="12" borderId="8" xfId="0" applyFont="1" applyFill="1" applyBorder="1" applyAlignment="1" applyProtection="1">
      <alignment horizontal="center" vertical="center"/>
      <protection hidden="1"/>
    </xf>
    <xf numFmtId="0" fontId="32" fillId="12" borderId="9" xfId="0" applyFont="1" applyFill="1" applyBorder="1" applyAlignment="1" applyProtection="1">
      <alignment horizontal="center" vertical="center"/>
      <protection hidden="1"/>
    </xf>
    <xf numFmtId="0" fontId="3" fillId="5" borderId="6" xfId="0" applyFont="1" applyFill="1" applyBorder="1" applyAlignment="1" applyProtection="1">
      <alignment horizontal="center" vertical="center"/>
      <protection hidden="1"/>
    </xf>
    <xf numFmtId="0" fontId="3" fillId="5" borderId="41" xfId="0" applyFont="1" applyFill="1" applyBorder="1" applyAlignment="1" applyProtection="1">
      <alignment horizontal="center" vertical="center"/>
      <protection hidden="1"/>
    </xf>
    <xf numFmtId="0" fontId="7" fillId="3" borderId="35" xfId="0" applyFont="1" applyFill="1" applyBorder="1" applyAlignment="1" applyProtection="1">
      <alignment horizontal="center" vertical="center" shrinkToFit="1"/>
      <protection hidden="1"/>
    </xf>
    <xf numFmtId="0" fontId="7" fillId="3" borderId="16" xfId="0" applyFont="1" applyFill="1" applyBorder="1" applyAlignment="1" applyProtection="1">
      <alignment horizontal="center" vertical="center" shrinkToFit="1"/>
      <protection hidden="1"/>
    </xf>
    <xf numFmtId="0" fontId="7" fillId="3" borderId="38" xfId="0" applyFont="1" applyFill="1" applyBorder="1" applyAlignment="1" applyProtection="1">
      <alignment horizontal="center" vertical="center" shrinkToFit="1"/>
      <protection hidden="1"/>
    </xf>
    <xf numFmtId="0" fontId="7" fillId="3" borderId="28" xfId="0" applyFont="1" applyFill="1" applyBorder="1" applyAlignment="1" applyProtection="1">
      <alignment horizontal="center" vertical="center" shrinkToFit="1"/>
      <protection hidden="1"/>
    </xf>
    <xf numFmtId="0" fontId="7" fillId="3" borderId="39" xfId="0" applyFont="1" applyFill="1" applyBorder="1" applyAlignment="1" applyProtection="1">
      <alignment horizontal="center" vertical="center" shrinkToFit="1"/>
      <protection hidden="1"/>
    </xf>
    <xf numFmtId="0" fontId="7" fillId="3" borderId="31" xfId="0" applyFont="1" applyFill="1" applyBorder="1" applyAlignment="1" applyProtection="1">
      <alignment horizontal="center" vertical="center"/>
      <protection hidden="1"/>
    </xf>
    <xf numFmtId="0" fontId="7" fillId="3" borderId="15" xfId="0" applyFont="1" applyFill="1" applyBorder="1" applyAlignment="1" applyProtection="1">
      <alignment horizontal="center" vertical="center"/>
      <protection hidden="1"/>
    </xf>
    <xf numFmtId="0" fontId="7" fillId="3" borderId="42" xfId="0" applyFont="1" applyFill="1" applyBorder="1" applyAlignment="1" applyProtection="1">
      <alignment horizontal="center" vertical="center"/>
      <protection hidden="1"/>
    </xf>
    <xf numFmtId="0" fontId="7" fillId="3" borderId="29" xfId="0" applyFont="1" applyFill="1" applyBorder="1" applyAlignment="1" applyProtection="1">
      <alignment horizontal="center" vertical="center"/>
      <protection hidden="1"/>
    </xf>
    <xf numFmtId="0" fontId="7" fillId="3" borderId="35" xfId="0" applyFont="1" applyFill="1" applyBorder="1" applyAlignment="1" applyProtection="1">
      <alignment horizontal="center" vertical="center"/>
      <protection hidden="1"/>
    </xf>
    <xf numFmtId="0" fontId="7" fillId="3" borderId="28" xfId="0" applyFont="1" applyFill="1" applyBorder="1" applyAlignment="1" applyProtection="1">
      <alignment horizontal="center" vertical="center"/>
      <protection hidden="1"/>
    </xf>
    <xf numFmtId="0" fontId="7" fillId="3" borderId="34" xfId="0" applyFont="1" applyFill="1" applyBorder="1" applyAlignment="1" applyProtection="1">
      <alignment horizontal="center" vertical="center"/>
      <protection hidden="1"/>
    </xf>
    <xf numFmtId="0" fontId="7" fillId="3" borderId="28"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0" fontId="7" fillId="3" borderId="14" xfId="0" applyFont="1" applyFill="1" applyBorder="1" applyAlignment="1" applyProtection="1">
      <alignment horizontal="center" vertical="center" wrapText="1"/>
      <protection hidden="1"/>
    </xf>
    <xf numFmtId="0" fontId="7" fillId="3" borderId="36" xfId="0" applyFont="1" applyFill="1" applyBorder="1" applyAlignment="1" applyProtection="1">
      <alignment horizontal="center" vertical="center" wrapText="1"/>
      <protection hidden="1"/>
    </xf>
    <xf numFmtId="0" fontId="3" fillId="5" borderId="30" xfId="0" applyFont="1" applyFill="1" applyBorder="1" applyAlignment="1" applyProtection="1">
      <alignment horizontal="center" vertical="center"/>
      <protection hidden="1"/>
    </xf>
    <xf numFmtId="0" fontId="38" fillId="5" borderId="30" xfId="0" applyFont="1" applyFill="1" applyBorder="1" applyAlignment="1" applyProtection="1">
      <alignment horizontal="center" vertical="center"/>
      <protection hidden="1"/>
    </xf>
    <xf numFmtId="0" fontId="38" fillId="5" borderId="6" xfId="0" applyFont="1" applyFill="1" applyBorder="1" applyAlignment="1" applyProtection="1">
      <alignment horizontal="center" vertical="center"/>
      <protection hidden="1"/>
    </xf>
    <xf numFmtId="0" fontId="38" fillId="5" borderId="41" xfId="0" applyFont="1" applyFill="1" applyBorder="1" applyAlignment="1" applyProtection="1">
      <alignment horizontal="center" vertical="center"/>
      <protection hidden="1"/>
    </xf>
    <xf numFmtId="0" fontId="45" fillId="27" borderId="91" xfId="0" applyFont="1" applyFill="1" applyBorder="1" applyAlignment="1" applyProtection="1">
      <alignment horizontal="center" vertical="center" shrinkToFit="1"/>
      <protection hidden="1"/>
    </xf>
    <xf numFmtId="0" fontId="8" fillId="3" borderId="91" xfId="1" applyFont="1" applyFill="1" applyBorder="1" applyAlignment="1" applyProtection="1">
      <alignment horizontal="center" vertical="center" shrinkToFit="1"/>
      <protection locked="0" hidden="1"/>
    </xf>
    <xf numFmtId="0" fontId="92" fillId="28" borderId="91" xfId="0" applyFont="1" applyFill="1" applyBorder="1" applyAlignment="1" applyProtection="1">
      <alignment horizontal="right" vertical="center" shrinkToFit="1"/>
      <protection hidden="1"/>
    </xf>
    <xf numFmtId="0" fontId="77" fillId="3" borderId="91" xfId="1" applyFont="1" applyFill="1" applyBorder="1" applyAlignment="1" applyProtection="1">
      <alignment horizontal="center" vertical="center" wrapText="1" shrinkToFit="1"/>
      <protection hidden="1"/>
    </xf>
    <xf numFmtId="0" fontId="77" fillId="3" borderId="91" xfId="1" applyFont="1" applyFill="1" applyBorder="1" applyAlignment="1" applyProtection="1">
      <alignment horizontal="center" vertical="center" shrinkToFit="1"/>
      <protection hidden="1"/>
    </xf>
    <xf numFmtId="0" fontId="9" fillId="3" borderId="91" xfId="1" applyFont="1" applyFill="1" applyBorder="1" applyAlignment="1" applyProtection="1">
      <alignment horizontal="center" vertical="center" shrinkToFit="1"/>
      <protection hidden="1"/>
    </xf>
    <xf numFmtId="0" fontId="3" fillId="3" borderId="91" xfId="1" applyFont="1" applyFill="1" applyBorder="1" applyAlignment="1" applyProtection="1">
      <alignment horizontal="center" vertical="center" shrinkToFit="1"/>
      <protection hidden="1"/>
    </xf>
    <xf numFmtId="0" fontId="32" fillId="12" borderId="41" xfId="0" applyFont="1" applyFill="1" applyBorder="1" applyAlignment="1" applyProtection="1">
      <alignment horizontal="center" vertical="center"/>
      <protection hidden="1"/>
    </xf>
    <xf numFmtId="0" fontId="8" fillId="3" borderId="37" xfId="0" applyFont="1" applyFill="1" applyBorder="1" applyAlignment="1" applyProtection="1">
      <alignment horizontal="center" vertical="center"/>
      <protection hidden="1"/>
    </xf>
    <xf numFmtId="0" fontId="8" fillId="3" borderId="16" xfId="0" applyFont="1" applyFill="1" applyBorder="1" applyAlignment="1" applyProtection="1">
      <alignment horizontal="center" vertical="center"/>
      <protection hidden="1"/>
    </xf>
    <xf numFmtId="0" fontId="8" fillId="3" borderId="38" xfId="0" applyFont="1" applyFill="1" applyBorder="1" applyAlignment="1" applyProtection="1">
      <alignment horizontal="center" vertical="center"/>
      <protection hidden="1"/>
    </xf>
    <xf numFmtId="0" fontId="92" fillId="28" borderId="91" xfId="0" applyFont="1" applyFill="1" applyBorder="1" applyAlignment="1" applyProtection="1">
      <alignment horizontal="center" vertical="center" shrinkToFit="1"/>
      <protection hidden="1"/>
    </xf>
    <xf numFmtId="0" fontId="8" fillId="3" borderId="33" xfId="0" applyFont="1" applyFill="1" applyBorder="1" applyAlignment="1" applyProtection="1">
      <alignment horizontal="center" vertical="center" shrinkToFit="1"/>
      <protection hidden="1"/>
    </xf>
    <xf numFmtId="0" fontId="8" fillId="3" borderId="14" xfId="0" applyFont="1" applyFill="1" applyBorder="1" applyAlignment="1" applyProtection="1">
      <alignment horizontal="center" vertical="center" shrinkToFit="1"/>
      <protection hidden="1"/>
    </xf>
    <xf numFmtId="0" fontId="8" fillId="3" borderId="36" xfId="0" applyFont="1" applyFill="1" applyBorder="1" applyAlignment="1" applyProtection="1">
      <alignment horizontal="center" vertical="center" shrinkToFit="1"/>
      <protection hidden="1"/>
    </xf>
    <xf numFmtId="0" fontId="32" fillId="12" borderId="9" xfId="0" applyFont="1" applyFill="1" applyBorder="1" applyAlignment="1" applyProtection="1">
      <alignment horizontal="center" vertical="center" wrapText="1"/>
      <protection hidden="1"/>
    </xf>
    <xf numFmtId="0" fontId="32" fillId="12" borderId="43" xfId="0" applyFont="1" applyFill="1" applyBorder="1" applyAlignment="1" applyProtection="1">
      <alignment horizontal="center" vertical="center" wrapText="1"/>
      <protection hidden="1"/>
    </xf>
    <xf numFmtId="49" fontId="8" fillId="3" borderId="91" xfId="1" applyNumberFormat="1" applyFont="1" applyFill="1" applyBorder="1" applyAlignment="1" applyProtection="1">
      <alignment horizontal="center" vertical="center" shrinkToFit="1"/>
      <protection hidden="1"/>
    </xf>
    <xf numFmtId="2" fontId="8" fillId="3" borderId="91" xfId="1" applyNumberFormat="1" applyFont="1" applyFill="1" applyBorder="1" applyAlignment="1" applyProtection="1">
      <alignment horizontal="center" vertical="center" shrinkToFit="1"/>
      <protection locked="0" hidden="1"/>
    </xf>
    <xf numFmtId="165" fontId="52" fillId="13" borderId="117" xfId="0" applyNumberFormat="1" applyFont="1" applyFill="1" applyBorder="1" applyAlignment="1" applyProtection="1">
      <alignment horizontal="center" vertical="center" shrinkToFit="1"/>
      <protection hidden="1"/>
    </xf>
    <xf numFmtId="165" fontId="52" fillId="13" borderId="107" xfId="0" applyNumberFormat="1" applyFont="1" applyFill="1" applyBorder="1" applyAlignment="1" applyProtection="1">
      <alignment horizontal="center" vertical="center" shrinkToFit="1"/>
      <protection hidden="1"/>
    </xf>
    <xf numFmtId="165" fontId="52" fillId="13" borderId="108" xfId="0" applyNumberFormat="1" applyFont="1" applyFill="1" applyBorder="1" applyAlignment="1" applyProtection="1">
      <alignment horizontal="center" vertical="center" shrinkToFit="1"/>
      <protection hidden="1"/>
    </xf>
    <xf numFmtId="165" fontId="52" fillId="13" borderId="105" xfId="0" applyNumberFormat="1" applyFont="1" applyFill="1" applyBorder="1" applyAlignment="1" applyProtection="1">
      <alignment horizontal="center" vertical="center" shrinkToFit="1"/>
      <protection hidden="1"/>
    </xf>
    <xf numFmtId="165" fontId="52" fillId="13" borderId="0" xfId="0" applyNumberFormat="1" applyFont="1" applyFill="1" applyAlignment="1" applyProtection="1">
      <alignment horizontal="center" vertical="center" shrinkToFit="1"/>
      <protection hidden="1"/>
    </xf>
    <xf numFmtId="165" fontId="52" fillId="13" borderId="106" xfId="0" applyNumberFormat="1" applyFont="1" applyFill="1" applyBorder="1" applyAlignment="1" applyProtection="1">
      <alignment horizontal="center" vertical="center" shrinkToFit="1"/>
      <protection hidden="1"/>
    </xf>
    <xf numFmtId="165" fontId="52" fillId="13" borderId="118" xfId="0" applyNumberFormat="1" applyFont="1" applyFill="1" applyBorder="1" applyAlignment="1" applyProtection="1">
      <alignment horizontal="center" vertical="center" shrinkToFit="1"/>
      <protection hidden="1"/>
    </xf>
    <xf numFmtId="165" fontId="52" fillId="13" borderId="94" xfId="0" applyNumberFormat="1" applyFont="1" applyFill="1" applyBorder="1" applyAlignment="1" applyProtection="1">
      <alignment horizontal="center" vertical="center" shrinkToFit="1"/>
      <protection hidden="1"/>
    </xf>
    <xf numFmtId="165" fontId="52" fillId="13" borderId="119" xfId="0" applyNumberFormat="1" applyFont="1" applyFill="1" applyBorder="1" applyAlignment="1" applyProtection="1">
      <alignment horizontal="center" vertical="center" shrinkToFit="1"/>
      <protection hidden="1"/>
    </xf>
    <xf numFmtId="0" fontId="7" fillId="3" borderId="25" xfId="0" applyFont="1" applyFill="1" applyBorder="1" applyAlignment="1" applyProtection="1">
      <alignment horizontal="center" vertical="center"/>
      <protection hidden="1"/>
    </xf>
    <xf numFmtId="0" fontId="7" fillId="3" borderId="39" xfId="0" applyFont="1" applyFill="1" applyBorder="1" applyAlignment="1" applyProtection="1">
      <alignment horizontal="center" vertical="center" wrapText="1"/>
      <protection hidden="1"/>
    </xf>
    <xf numFmtId="0" fontId="7" fillId="3" borderId="39" xfId="0" applyFont="1" applyFill="1" applyBorder="1" applyAlignment="1" applyProtection="1">
      <alignment horizontal="center" vertical="center"/>
      <protection hidden="1"/>
    </xf>
    <xf numFmtId="0" fontId="69" fillId="11" borderId="95" xfId="0" applyFont="1" applyFill="1" applyBorder="1" applyAlignment="1" applyProtection="1">
      <alignment horizontal="center" vertical="center" wrapText="1"/>
      <protection hidden="1"/>
    </xf>
    <xf numFmtId="0" fontId="69" fillId="11" borderId="95" xfId="0" applyFont="1" applyFill="1" applyBorder="1" applyAlignment="1" applyProtection="1">
      <alignment horizontal="center" vertical="center"/>
      <protection hidden="1"/>
    </xf>
    <xf numFmtId="0" fontId="72" fillId="18" borderId="95" xfId="0" applyFont="1" applyFill="1" applyBorder="1" applyAlignment="1" applyProtection="1">
      <alignment horizontal="center" vertical="center"/>
      <protection hidden="1"/>
    </xf>
    <xf numFmtId="0" fontId="74" fillId="22" borderId="95" xfId="0" applyFont="1" applyFill="1" applyBorder="1" applyAlignment="1" applyProtection="1">
      <alignment horizontal="center"/>
      <protection hidden="1"/>
    </xf>
    <xf numFmtId="165" fontId="65" fillId="13" borderId="95" xfId="0" applyNumberFormat="1" applyFont="1" applyFill="1" applyBorder="1" applyAlignment="1" applyProtection="1">
      <alignment horizontal="right" vertical="center" shrinkToFit="1"/>
      <protection hidden="1"/>
    </xf>
    <xf numFmtId="0" fontId="69" fillId="22" borderId="95" xfId="0" applyFont="1" applyFill="1" applyBorder="1" applyAlignment="1" applyProtection="1">
      <alignment horizontal="center" vertical="center"/>
      <protection hidden="1"/>
    </xf>
    <xf numFmtId="165" fontId="52" fillId="13" borderId="95" xfId="0" applyNumberFormat="1" applyFont="1" applyFill="1" applyBorder="1" applyAlignment="1" applyProtection="1">
      <alignment horizontal="right" vertical="center" shrinkToFit="1"/>
      <protection hidden="1"/>
    </xf>
    <xf numFmtId="0" fontId="39" fillId="11" borderId="0" xfId="1" applyFont="1" applyFill="1" applyBorder="1" applyAlignment="1" applyProtection="1">
      <alignment horizontal="center" vertical="center" wrapText="1"/>
      <protection hidden="1"/>
    </xf>
    <xf numFmtId="0" fontId="7" fillId="3" borderId="14" xfId="0" applyFont="1" applyFill="1" applyBorder="1" applyAlignment="1" applyProtection="1">
      <alignment horizontal="center" vertical="center"/>
      <protection hidden="1"/>
    </xf>
    <xf numFmtId="0" fontId="7" fillId="3" borderId="65" xfId="0" applyFont="1" applyFill="1" applyBorder="1" applyAlignment="1" applyProtection="1">
      <alignment horizontal="center" vertical="center"/>
      <protection hidden="1"/>
    </xf>
    <xf numFmtId="0" fontId="8" fillId="3" borderId="37" xfId="0" applyFont="1" applyFill="1" applyBorder="1" applyAlignment="1" applyProtection="1">
      <alignment horizontal="center" vertical="center" shrinkToFit="1"/>
      <protection hidden="1"/>
    </xf>
    <xf numFmtId="0" fontId="8" fillId="3" borderId="16" xfId="0" applyFont="1" applyFill="1" applyBorder="1" applyAlignment="1" applyProtection="1">
      <alignment horizontal="center" vertical="center" shrinkToFit="1"/>
      <protection hidden="1"/>
    </xf>
    <xf numFmtId="0" fontId="8" fillId="3" borderId="38" xfId="0" applyFont="1" applyFill="1" applyBorder="1" applyAlignment="1" applyProtection="1">
      <alignment horizontal="center" vertical="center" shrinkToFit="1"/>
      <protection hidden="1"/>
    </xf>
    <xf numFmtId="0" fontId="69" fillId="22" borderId="117" xfId="0" applyFont="1" applyFill="1" applyBorder="1" applyAlignment="1" applyProtection="1">
      <alignment horizontal="center" vertical="center" shrinkToFit="1"/>
      <protection hidden="1"/>
    </xf>
    <xf numFmtId="0" fontId="69" fillId="22" borderId="107" xfId="0" applyFont="1" applyFill="1" applyBorder="1" applyAlignment="1" applyProtection="1">
      <alignment horizontal="center" vertical="center" shrinkToFit="1"/>
      <protection hidden="1"/>
    </xf>
    <xf numFmtId="0" fontId="69" fillId="22" borderId="108" xfId="0" applyFont="1" applyFill="1" applyBorder="1" applyAlignment="1" applyProtection="1">
      <alignment horizontal="center" vertical="center" shrinkToFit="1"/>
      <protection hidden="1"/>
    </xf>
    <xf numFmtId="0" fontId="69" fillId="22" borderId="105" xfId="0" applyFont="1" applyFill="1" applyBorder="1" applyAlignment="1" applyProtection="1">
      <alignment horizontal="center" vertical="center" shrinkToFit="1"/>
      <protection hidden="1"/>
    </xf>
    <xf numFmtId="0" fontId="69" fillId="22" borderId="0" xfId="0" applyFont="1" applyFill="1" applyAlignment="1" applyProtection="1">
      <alignment horizontal="center" vertical="center" shrinkToFit="1"/>
      <protection hidden="1"/>
    </xf>
    <xf numFmtId="0" fontId="69" fillId="22" borderId="106" xfId="0" applyFont="1" applyFill="1" applyBorder="1" applyAlignment="1" applyProtection="1">
      <alignment horizontal="center" vertical="center" shrinkToFit="1"/>
      <protection hidden="1"/>
    </xf>
    <xf numFmtId="0" fontId="69" fillId="22" borderId="118" xfId="0" applyFont="1" applyFill="1" applyBorder="1" applyAlignment="1" applyProtection="1">
      <alignment horizontal="center" vertical="center" shrinkToFit="1"/>
      <protection hidden="1"/>
    </xf>
    <xf numFmtId="0" fontId="69" fillId="22" borderId="94" xfId="0" applyFont="1" applyFill="1" applyBorder="1" applyAlignment="1" applyProtection="1">
      <alignment horizontal="center" vertical="center" shrinkToFit="1"/>
      <protection hidden="1"/>
    </xf>
    <xf numFmtId="0" fontId="69" fillId="22" borderId="119" xfId="0" applyFont="1" applyFill="1" applyBorder="1" applyAlignment="1" applyProtection="1">
      <alignment horizontal="center" vertical="center" shrinkToFit="1"/>
      <protection hidden="1"/>
    </xf>
    <xf numFmtId="165" fontId="65" fillId="13" borderId="96" xfId="0" applyNumberFormat="1" applyFont="1" applyFill="1" applyBorder="1" applyAlignment="1" applyProtection="1">
      <alignment horizontal="center" vertical="center" shrinkToFit="1"/>
      <protection hidden="1"/>
    </xf>
    <xf numFmtId="165" fontId="65" fillId="13" borderId="91" xfId="0" applyNumberFormat="1" applyFont="1" applyFill="1" applyBorder="1" applyAlignment="1" applyProtection="1">
      <alignment horizontal="center" vertical="center" shrinkToFit="1"/>
      <protection hidden="1"/>
    </xf>
    <xf numFmtId="165" fontId="65" fillId="13" borderId="97" xfId="0" applyNumberFormat="1" applyFont="1" applyFill="1" applyBorder="1" applyAlignment="1" applyProtection="1">
      <alignment horizontal="center" vertical="center" shrinkToFit="1"/>
      <protection hidden="1"/>
    </xf>
    <xf numFmtId="0" fontId="76" fillId="13" borderId="96" xfId="0" applyFont="1" applyFill="1" applyBorder="1" applyAlignment="1" applyProtection="1">
      <alignment horizontal="center" vertical="center" shrinkToFit="1"/>
      <protection hidden="1"/>
    </xf>
    <xf numFmtId="165" fontId="76" fillId="13" borderId="91" xfId="0" applyNumberFormat="1" applyFont="1" applyFill="1" applyBorder="1" applyAlignment="1" applyProtection="1">
      <alignment horizontal="center" vertical="center" shrinkToFit="1"/>
      <protection hidden="1"/>
    </xf>
    <xf numFmtId="165" fontId="76" fillId="13" borderId="97" xfId="0" applyNumberFormat="1" applyFont="1" applyFill="1" applyBorder="1" applyAlignment="1" applyProtection="1">
      <alignment horizontal="center" vertical="center" shrinkToFit="1"/>
      <protection hidden="1"/>
    </xf>
    <xf numFmtId="0" fontId="62" fillId="22" borderId="94" xfId="0" applyFont="1" applyFill="1" applyBorder="1" applyAlignment="1" applyProtection="1">
      <alignment horizontal="center" vertical="center"/>
      <protection hidden="1"/>
    </xf>
    <xf numFmtId="0" fontId="69" fillId="22" borderId="94" xfId="0" applyFont="1" applyFill="1" applyBorder="1" applyAlignment="1" applyProtection="1">
      <alignment horizontal="center" vertical="center"/>
      <protection hidden="1"/>
    </xf>
    <xf numFmtId="0" fontId="51" fillId="24" borderId="96" xfId="0" applyFont="1" applyFill="1" applyBorder="1" applyAlignment="1" applyProtection="1">
      <alignment horizontal="center" vertical="center"/>
      <protection hidden="1"/>
    </xf>
    <xf numFmtId="0" fontId="51" fillId="24" borderId="91" xfId="0" applyFont="1" applyFill="1" applyBorder="1" applyAlignment="1" applyProtection="1">
      <alignment horizontal="center" vertical="center"/>
      <protection hidden="1"/>
    </xf>
    <xf numFmtId="0" fontId="51" fillId="24" borderId="97" xfId="0" applyFont="1" applyFill="1" applyBorder="1" applyAlignment="1" applyProtection="1">
      <alignment horizontal="center" vertical="center"/>
      <protection hidden="1"/>
    </xf>
    <xf numFmtId="165" fontId="51" fillId="13" borderId="95" xfId="0" applyNumberFormat="1" applyFont="1" applyFill="1" applyBorder="1" applyAlignment="1" applyProtection="1">
      <alignment horizontal="center" vertical="center" shrinkToFit="1"/>
      <protection hidden="1"/>
    </xf>
    <xf numFmtId="0" fontId="65" fillId="13" borderId="95" xfId="0" applyFont="1" applyFill="1" applyBorder="1" applyAlignment="1" applyProtection="1">
      <alignment horizontal="right" vertical="center"/>
      <protection locked="0" hidden="1"/>
    </xf>
    <xf numFmtId="0" fontId="5" fillId="0" borderId="0" xfId="0" applyFont="1" applyAlignment="1" applyProtection="1">
      <alignment horizontal="center" vertical="center" shrinkToFit="1"/>
      <protection hidden="1"/>
    </xf>
    <xf numFmtId="0" fontId="0" fillId="25" borderId="110" xfId="0" applyFill="1" applyBorder="1" applyAlignment="1" applyProtection="1">
      <alignment horizontal="center" vertical="center"/>
      <protection hidden="1"/>
    </xf>
    <xf numFmtId="0" fontId="91" fillId="0" borderId="13" xfId="0" applyFont="1" applyBorder="1" applyAlignment="1" applyProtection="1">
      <alignment horizontal="right" vertical="center" wrapText="1"/>
      <protection hidden="1"/>
    </xf>
    <xf numFmtId="0" fontId="9" fillId="0" borderId="0" xfId="0" applyFont="1" applyAlignment="1" applyProtection="1">
      <alignment horizontal="right" vertical="top"/>
      <protection hidden="1"/>
    </xf>
    <xf numFmtId="165" fontId="81" fillId="23" borderId="14" xfId="0" applyNumberFormat="1" applyFont="1" applyFill="1" applyBorder="1" applyAlignment="1" applyProtection="1">
      <alignment horizontal="right" vertical="center" shrinkToFit="1"/>
      <protection hidden="1"/>
    </xf>
    <xf numFmtId="165" fontId="81" fillId="23" borderId="65" xfId="0" applyNumberFormat="1" applyFont="1" applyFill="1" applyBorder="1" applyAlignment="1" applyProtection="1">
      <alignment horizontal="right" vertical="center" shrinkToFit="1"/>
      <protection hidden="1"/>
    </xf>
    <xf numFmtId="0" fontId="82" fillId="0" borderId="14" xfId="0" applyFont="1" applyBorder="1" applyAlignment="1" applyProtection="1">
      <alignment horizontal="center" shrinkToFit="1"/>
      <protection hidden="1"/>
    </xf>
    <xf numFmtId="0" fontId="82" fillId="0" borderId="31" xfId="0" applyFont="1" applyBorder="1" applyAlignment="1" applyProtection="1">
      <alignment horizontal="center" vertical="center" shrinkToFit="1"/>
      <protection hidden="1"/>
    </xf>
    <xf numFmtId="0" fontId="82" fillId="0" borderId="15" xfId="0" applyFont="1" applyBorder="1" applyAlignment="1" applyProtection="1">
      <alignment horizontal="center" vertical="center" shrinkToFit="1"/>
      <protection hidden="1"/>
    </xf>
    <xf numFmtId="165" fontId="10" fillId="3" borderId="15" xfId="0" applyNumberFormat="1" applyFont="1" applyFill="1" applyBorder="1" applyAlignment="1" applyProtection="1">
      <alignment horizontal="center" vertical="center" shrinkToFit="1"/>
      <protection hidden="1"/>
    </xf>
    <xf numFmtId="165" fontId="10" fillId="3" borderId="42" xfId="0" applyNumberFormat="1" applyFont="1" applyFill="1" applyBorder="1" applyAlignment="1" applyProtection="1">
      <alignment horizontal="center" vertical="center" shrinkToFit="1"/>
      <protection hidden="1"/>
    </xf>
    <xf numFmtId="0" fontId="82" fillId="0" borderId="68" xfId="0" applyFont="1" applyBorder="1" applyAlignment="1" applyProtection="1">
      <alignment horizontal="center" vertical="center" shrinkToFit="1"/>
      <protection hidden="1"/>
    </xf>
    <xf numFmtId="0" fontId="82" fillId="0" borderId="0" xfId="0" applyFont="1" applyAlignment="1" applyProtection="1">
      <alignment horizontal="center" vertical="center" shrinkToFit="1"/>
      <protection hidden="1"/>
    </xf>
    <xf numFmtId="0" fontId="83" fillId="6" borderId="31" xfId="0" applyFont="1" applyFill="1" applyBorder="1" applyAlignment="1" applyProtection="1">
      <alignment horizontal="center" shrinkToFit="1"/>
      <protection hidden="1"/>
    </xf>
    <xf numFmtId="0" fontId="83" fillId="6" borderId="15" xfId="0" applyFont="1" applyFill="1" applyBorder="1" applyAlignment="1" applyProtection="1">
      <alignment horizontal="center" shrinkToFit="1"/>
      <protection hidden="1"/>
    </xf>
    <xf numFmtId="0" fontId="83" fillId="6" borderId="42" xfId="0" applyFont="1" applyFill="1" applyBorder="1" applyAlignment="1" applyProtection="1">
      <alignment horizontal="center" shrinkToFit="1"/>
      <protection hidden="1"/>
    </xf>
    <xf numFmtId="0" fontId="83" fillId="6" borderId="68" xfId="0" applyFont="1" applyFill="1" applyBorder="1" applyAlignment="1" applyProtection="1">
      <alignment horizontal="center" vertical="center" shrinkToFit="1"/>
      <protection hidden="1"/>
    </xf>
    <xf numFmtId="0" fontId="83" fillId="6" borderId="0" xfId="0" applyFont="1" applyFill="1" applyAlignment="1" applyProtection="1">
      <alignment horizontal="center" vertical="center" shrinkToFit="1"/>
      <protection hidden="1"/>
    </xf>
    <xf numFmtId="0" fontId="83" fillId="6" borderId="92" xfId="0" applyFont="1" applyFill="1" applyBorder="1" applyAlignment="1" applyProtection="1">
      <alignment horizontal="center" vertical="center" shrinkToFit="1"/>
      <protection hidden="1"/>
    </xf>
    <xf numFmtId="0" fontId="81" fillId="0" borderId="9" xfId="0" applyFont="1" applyBorder="1" applyAlignment="1" applyProtection="1">
      <alignment horizontal="center" vertical="center" shrinkToFit="1" readingOrder="2"/>
      <protection hidden="1"/>
    </xf>
    <xf numFmtId="0" fontId="10" fillId="3" borderId="14" xfId="0" applyFont="1" applyFill="1" applyBorder="1" applyAlignment="1" applyProtection="1">
      <alignment horizontal="center" vertical="center" shrinkToFit="1"/>
      <protection hidden="1"/>
    </xf>
    <xf numFmtId="0" fontId="82" fillId="0" borderId="14" xfId="0" applyFont="1" applyBorder="1" applyAlignment="1" applyProtection="1">
      <alignment horizontal="left" vertical="center" shrinkToFit="1"/>
      <protection hidden="1"/>
    </xf>
    <xf numFmtId="0" fontId="82" fillId="0" borderId="101" xfId="0" applyFont="1" applyBorder="1" applyAlignment="1" applyProtection="1">
      <alignment horizontal="left" vertical="center" shrinkToFit="1"/>
      <protection hidden="1"/>
    </xf>
    <xf numFmtId="0" fontId="0" fillId="25" borderId="109" xfId="0" applyFill="1" applyBorder="1" applyAlignment="1" applyProtection="1">
      <alignment horizontal="right" vertical="center" wrapText="1"/>
      <protection hidden="1"/>
    </xf>
    <xf numFmtId="0" fontId="0" fillId="25" borderId="110" xfId="0" applyFill="1" applyBorder="1" applyAlignment="1" applyProtection="1">
      <alignment horizontal="right" vertical="center" wrapText="1"/>
      <protection hidden="1"/>
    </xf>
    <xf numFmtId="0" fontId="0" fillId="25" borderId="111" xfId="0" applyFill="1" applyBorder="1" applyAlignment="1" applyProtection="1">
      <alignment horizontal="right" vertical="center" wrapText="1"/>
      <protection hidden="1"/>
    </xf>
    <xf numFmtId="0" fontId="0" fillId="25" borderId="112" xfId="0" applyFill="1" applyBorder="1" applyAlignment="1" applyProtection="1">
      <alignment horizontal="right" vertical="center" wrapText="1"/>
      <protection hidden="1"/>
    </xf>
    <xf numFmtId="0" fontId="0" fillId="25" borderId="113" xfId="0" applyFill="1" applyBorder="1" applyAlignment="1" applyProtection="1">
      <alignment horizontal="right" vertical="center" wrapText="1"/>
      <protection hidden="1"/>
    </xf>
    <xf numFmtId="0" fontId="0" fillId="25" borderId="114" xfId="0" applyFill="1" applyBorder="1" applyAlignment="1" applyProtection="1">
      <alignment horizontal="right" vertical="center" wrapText="1"/>
      <protection hidden="1"/>
    </xf>
    <xf numFmtId="0" fontId="10" fillId="0" borderId="14" xfId="0" applyFont="1" applyBorder="1" applyAlignment="1" applyProtection="1">
      <alignment horizontal="right" vertical="center" shrinkToFit="1"/>
      <protection hidden="1"/>
    </xf>
    <xf numFmtId="0" fontId="82" fillId="3" borderId="14" xfId="0" applyFont="1" applyFill="1" applyBorder="1" applyAlignment="1" applyProtection="1">
      <alignment horizontal="center" vertical="center" shrinkToFit="1"/>
      <protection hidden="1"/>
    </xf>
    <xf numFmtId="0" fontId="82" fillId="3" borderId="101" xfId="0" applyFont="1" applyFill="1" applyBorder="1" applyAlignment="1" applyProtection="1">
      <alignment horizontal="center" vertical="center" shrinkToFit="1"/>
      <protection hidden="1"/>
    </xf>
    <xf numFmtId="0" fontId="82" fillId="0" borderId="14" xfId="0" applyFont="1" applyBorder="1" applyAlignment="1" applyProtection="1">
      <alignment horizontal="right" vertical="center" shrinkToFit="1"/>
      <protection hidden="1"/>
    </xf>
    <xf numFmtId="0" fontId="1" fillId="3" borderId="16" xfId="0" applyFont="1" applyFill="1" applyBorder="1" applyAlignment="1" applyProtection="1">
      <alignment horizontal="center" vertical="center" shrinkToFit="1"/>
      <protection hidden="1"/>
    </xf>
    <xf numFmtId="0" fontId="1" fillId="3" borderId="99" xfId="0" applyFont="1" applyFill="1" applyBorder="1" applyAlignment="1" applyProtection="1">
      <alignment horizontal="center" vertical="center" shrinkToFit="1"/>
      <protection hidden="1"/>
    </xf>
    <xf numFmtId="0" fontId="10" fillId="0" borderId="16" xfId="0" applyFont="1" applyBorder="1" applyAlignment="1" applyProtection="1">
      <alignment horizontal="center" vertical="center" shrinkToFit="1"/>
      <protection hidden="1"/>
    </xf>
    <xf numFmtId="0" fontId="82" fillId="0" borderId="34" xfId="0" applyFont="1" applyBorder="1" applyAlignment="1" applyProtection="1">
      <alignment horizontal="right" vertical="center" shrinkToFit="1"/>
      <protection hidden="1"/>
    </xf>
    <xf numFmtId="165" fontId="82" fillId="3" borderId="14" xfId="0" applyNumberFormat="1" applyFont="1" applyFill="1" applyBorder="1" applyAlignment="1" applyProtection="1">
      <alignment horizontal="right" vertical="center" shrinkToFit="1"/>
      <protection hidden="1"/>
    </xf>
    <xf numFmtId="165" fontId="82" fillId="3" borderId="65" xfId="0" applyNumberFormat="1" applyFont="1" applyFill="1" applyBorder="1" applyAlignment="1" applyProtection="1">
      <alignment horizontal="right" vertical="center" shrinkToFit="1"/>
      <protection hidden="1"/>
    </xf>
    <xf numFmtId="165" fontId="82" fillId="3" borderId="14" xfId="0" applyNumberFormat="1" applyFont="1" applyFill="1" applyBorder="1" applyAlignment="1" applyProtection="1">
      <alignment horizontal="right" shrinkToFit="1"/>
      <protection hidden="1"/>
    </xf>
    <xf numFmtId="165" fontId="82" fillId="3" borderId="65" xfId="0" applyNumberFormat="1" applyFont="1" applyFill="1" applyBorder="1" applyAlignment="1" applyProtection="1">
      <alignment horizontal="right" shrinkToFit="1"/>
      <protection hidden="1"/>
    </xf>
    <xf numFmtId="0" fontId="81" fillId="23" borderId="31" xfId="0" applyFont="1" applyFill="1" applyBorder="1" applyAlignment="1" applyProtection="1">
      <alignment horizontal="center" vertical="center" shrinkToFit="1"/>
      <protection hidden="1"/>
    </xf>
    <xf numFmtId="0" fontId="81" fillId="23" borderId="15" xfId="0" applyFont="1" applyFill="1" applyBorder="1" applyAlignment="1" applyProtection="1">
      <alignment horizontal="center" vertical="center" shrinkToFit="1"/>
      <protection hidden="1"/>
    </xf>
    <xf numFmtId="49" fontId="10" fillId="3" borderId="15" xfId="0" applyNumberFormat="1" applyFont="1" applyFill="1" applyBorder="1" applyAlignment="1" applyProtection="1">
      <alignment horizontal="center" vertical="center" shrinkToFit="1"/>
      <protection hidden="1"/>
    </xf>
    <xf numFmtId="0" fontId="10" fillId="3" borderId="15" xfId="0" applyFont="1" applyFill="1" applyBorder="1" applyAlignment="1" applyProtection="1">
      <alignment horizontal="center" vertical="center" shrinkToFit="1"/>
      <protection hidden="1"/>
    </xf>
    <xf numFmtId="0" fontId="10" fillId="0" borderId="14" xfId="0" applyFont="1" applyBorder="1" applyAlignment="1" applyProtection="1">
      <alignment horizontal="center" vertical="center" shrinkToFit="1"/>
      <protection hidden="1"/>
    </xf>
    <xf numFmtId="0" fontId="10" fillId="3" borderId="65" xfId="0" applyFont="1" applyFill="1" applyBorder="1" applyAlignment="1" applyProtection="1">
      <alignment horizontal="center" vertical="center" shrinkToFit="1"/>
      <protection hidden="1"/>
    </xf>
    <xf numFmtId="0" fontId="82" fillId="0" borderId="15" xfId="0" applyFont="1" applyBorder="1" applyAlignment="1" applyProtection="1">
      <alignment horizontal="right" vertical="center" shrinkToFit="1"/>
      <protection hidden="1"/>
    </xf>
    <xf numFmtId="0" fontId="33" fillId="0" borderId="32" xfId="0" applyFont="1" applyBorder="1" applyAlignment="1" applyProtection="1">
      <alignment horizontal="center" vertical="center" shrinkToFit="1"/>
      <protection hidden="1"/>
    </xf>
    <xf numFmtId="0" fontId="10" fillId="0" borderId="34" xfId="0" applyFont="1" applyBorder="1" applyAlignment="1" applyProtection="1">
      <alignment horizontal="center" vertical="center" shrinkToFit="1"/>
      <protection hidden="1"/>
    </xf>
    <xf numFmtId="0" fontId="10" fillId="0" borderId="100" xfId="0" applyFont="1" applyBorder="1" applyAlignment="1" applyProtection="1">
      <alignment horizontal="right" vertical="center" shrinkToFit="1"/>
      <protection hidden="1"/>
    </xf>
    <xf numFmtId="0" fontId="6" fillId="3" borderId="14" xfId="0" applyFont="1" applyFill="1" applyBorder="1" applyAlignment="1" applyProtection="1">
      <alignment horizontal="center" vertical="center" shrinkToFit="1"/>
      <protection hidden="1"/>
    </xf>
    <xf numFmtId="0" fontId="10" fillId="0" borderId="14" xfId="0" applyFont="1" applyBorder="1" applyAlignment="1" applyProtection="1">
      <alignment horizontal="left" vertical="center" shrinkToFit="1"/>
      <protection hidden="1"/>
    </xf>
    <xf numFmtId="0" fontId="10" fillId="0" borderId="101" xfId="0" applyFont="1" applyBorder="1" applyAlignment="1" applyProtection="1">
      <alignment horizontal="left" vertical="center" shrinkToFit="1"/>
      <protection hidden="1"/>
    </xf>
    <xf numFmtId="164" fontId="82" fillId="3" borderId="14" xfId="0" applyNumberFormat="1" applyFont="1" applyFill="1" applyBorder="1" applyAlignment="1" applyProtection="1">
      <alignment horizontal="center" vertical="center" shrinkToFit="1"/>
      <protection hidden="1"/>
    </xf>
    <xf numFmtId="0" fontId="82" fillId="0" borderId="100" xfId="0" applyFont="1" applyBorder="1" applyAlignment="1" applyProtection="1">
      <alignment horizontal="right" vertical="center" shrinkToFit="1"/>
      <protection hidden="1"/>
    </xf>
    <xf numFmtId="22" fontId="81" fillId="0" borderId="0" xfId="0" applyNumberFormat="1" applyFont="1" applyAlignment="1" applyProtection="1">
      <alignment horizontal="center" vertical="center" shrinkToFit="1" readingOrder="2"/>
      <protection hidden="1"/>
    </xf>
    <xf numFmtId="0" fontId="10" fillId="0" borderId="98" xfId="0" applyFont="1" applyBorder="1" applyAlignment="1" applyProtection="1">
      <alignment horizontal="right" vertical="center" shrinkToFit="1"/>
      <protection hidden="1"/>
    </xf>
    <xf numFmtId="0" fontId="10" fillId="0" borderId="16" xfId="0" applyFont="1" applyBorder="1" applyAlignment="1" applyProtection="1">
      <alignment horizontal="right" vertical="center" shrinkToFit="1"/>
      <protection hidden="1"/>
    </xf>
    <xf numFmtId="0" fontId="5" fillId="3" borderId="16" xfId="1" applyNumberFormat="1" applyFont="1" applyFill="1" applyBorder="1" applyAlignment="1" applyProtection="1">
      <alignment horizontal="center" vertical="center" shrinkToFit="1"/>
      <protection hidden="1"/>
    </xf>
    <xf numFmtId="0" fontId="100" fillId="3" borderId="16" xfId="0" applyFont="1" applyFill="1" applyBorder="1" applyAlignment="1" applyProtection="1">
      <alignment horizontal="center" vertical="center" shrinkToFit="1"/>
      <protection hidden="1"/>
    </xf>
    <xf numFmtId="0" fontId="5" fillId="3" borderId="16" xfId="0" applyFont="1" applyFill="1" applyBorder="1" applyAlignment="1" applyProtection="1">
      <alignment horizontal="center" vertical="center" shrinkToFit="1"/>
      <protection hidden="1"/>
    </xf>
    <xf numFmtId="0" fontId="10" fillId="0" borderId="34" xfId="0" applyFont="1" applyBorder="1" applyAlignment="1" applyProtection="1">
      <alignment horizontal="right" vertical="center" shrinkToFit="1"/>
      <protection hidden="1"/>
    </xf>
    <xf numFmtId="0" fontId="82" fillId="0" borderId="115" xfId="0" applyFont="1" applyBorder="1" applyAlignment="1" applyProtection="1">
      <alignment horizontal="right" vertical="center" shrinkToFit="1"/>
      <protection hidden="1"/>
    </xf>
    <xf numFmtId="0" fontId="29" fillId="15" borderId="5" xfId="0" applyFont="1" applyFill="1" applyBorder="1" applyAlignment="1" applyProtection="1">
      <alignment horizontal="right" vertical="top" wrapText="1"/>
      <protection hidden="1"/>
    </xf>
    <xf numFmtId="0" fontId="29" fillId="15" borderId="5" xfId="0" applyFont="1" applyFill="1" applyBorder="1" applyAlignment="1" applyProtection="1">
      <alignment horizontal="right" vertical="top"/>
      <protection hidden="1"/>
    </xf>
    <xf numFmtId="0" fontId="29" fillId="15" borderId="0" xfId="0" applyFont="1" applyFill="1" applyAlignment="1" applyProtection="1">
      <alignment horizontal="right" vertical="top"/>
      <protection hidden="1"/>
    </xf>
    <xf numFmtId="0" fontId="33" fillId="2" borderId="37" xfId="0" applyFont="1" applyFill="1" applyBorder="1" applyAlignment="1" applyProtection="1">
      <alignment horizontal="center" vertical="center"/>
      <protection hidden="1"/>
    </xf>
    <xf numFmtId="0" fontId="33" fillId="2" borderId="16" xfId="0" applyFont="1" applyFill="1" applyBorder="1" applyAlignment="1" applyProtection="1">
      <alignment horizontal="center" vertical="center"/>
      <protection hidden="1"/>
    </xf>
    <xf numFmtId="0" fontId="33" fillId="2" borderId="38" xfId="0" applyFont="1" applyFill="1" applyBorder="1" applyAlignment="1" applyProtection="1">
      <alignment horizontal="center" vertical="center"/>
      <protection hidden="1"/>
    </xf>
    <xf numFmtId="0" fontId="81" fillId="3" borderId="14" xfId="0" applyFont="1" applyFill="1" applyBorder="1" applyAlignment="1" applyProtection="1">
      <alignment horizontal="right" vertical="center" shrinkToFit="1"/>
      <protection hidden="1"/>
    </xf>
    <xf numFmtId="0" fontId="81" fillId="3" borderId="65" xfId="0" applyFont="1" applyFill="1" applyBorder="1" applyAlignment="1" applyProtection="1">
      <alignment horizontal="right" vertical="center" shrinkToFit="1"/>
      <protection hidden="1"/>
    </xf>
    <xf numFmtId="49" fontId="82" fillId="3" borderId="15" xfId="0" applyNumberFormat="1" applyFont="1" applyFill="1" applyBorder="1" applyAlignment="1" applyProtection="1">
      <alignment horizontal="center" vertical="center" shrinkToFit="1"/>
      <protection hidden="1"/>
    </xf>
    <xf numFmtId="0" fontId="82" fillId="3" borderId="15" xfId="0" applyFont="1" applyFill="1" applyBorder="1" applyAlignment="1" applyProtection="1">
      <alignment horizontal="center" vertical="center" shrinkToFit="1"/>
      <protection hidden="1"/>
    </xf>
    <xf numFmtId="0" fontId="10" fillId="3" borderId="116" xfId="0" applyFont="1" applyFill="1" applyBorder="1" applyAlignment="1" applyProtection="1">
      <alignment horizontal="center" vertical="center" shrinkToFit="1"/>
      <protection hidden="1"/>
    </xf>
    <xf numFmtId="0" fontId="7" fillId="0" borderId="0" xfId="0" applyFont="1" applyAlignment="1" applyProtection="1">
      <alignment horizontal="right"/>
      <protection hidden="1"/>
    </xf>
    <xf numFmtId="0" fontId="1" fillId="0" borderId="68" xfId="0" applyFont="1" applyBorder="1" applyAlignment="1" applyProtection="1">
      <alignment horizontal="right" vertical="center" shrinkToFit="1"/>
      <protection hidden="1"/>
    </xf>
    <xf numFmtId="0" fontId="1" fillId="0" borderId="0" xfId="0" applyFont="1" applyAlignment="1" applyProtection="1">
      <alignment horizontal="right" vertical="center" shrinkToFit="1"/>
      <protection hidden="1"/>
    </xf>
    <xf numFmtId="0" fontId="1" fillId="0" borderId="92" xfId="0" applyFont="1" applyBorder="1" applyAlignment="1" applyProtection="1">
      <alignment horizontal="right" vertical="center" shrinkToFit="1"/>
      <protection hidden="1"/>
    </xf>
    <xf numFmtId="0" fontId="9"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8" fillId="0" borderId="0" xfId="0" applyFont="1" applyAlignment="1" applyProtection="1">
      <alignment horizontal="center"/>
      <protection hidden="1"/>
    </xf>
    <xf numFmtId="0" fontId="5" fillId="0" borderId="0" xfId="0" applyFont="1" applyAlignment="1" applyProtection="1">
      <alignment horizontal="center"/>
      <protection hidden="1"/>
    </xf>
    <xf numFmtId="0" fontId="5" fillId="0" borderId="15"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43" fillId="0" borderId="13" xfId="0" applyFont="1" applyBorder="1" applyAlignment="1" applyProtection="1">
      <alignment horizontal="center"/>
      <protection hidden="1"/>
    </xf>
    <xf numFmtId="0" fontId="33" fillId="0" borderId="64" xfId="0" applyFont="1" applyBorder="1" applyAlignment="1" applyProtection="1">
      <alignment horizontal="center" vertical="top"/>
      <protection hidden="1"/>
    </xf>
    <xf numFmtId="0" fontId="8" fillId="0" borderId="0" xfId="0" applyFont="1" applyAlignment="1" applyProtection="1">
      <alignment horizontal="right" vertical="center"/>
      <protection hidden="1"/>
    </xf>
    <xf numFmtId="0" fontId="82" fillId="0" borderId="42" xfId="0" applyFont="1" applyBorder="1" applyAlignment="1" applyProtection="1">
      <alignment horizontal="center" vertical="center" shrinkToFit="1"/>
      <protection hidden="1"/>
    </xf>
    <xf numFmtId="0" fontId="82" fillId="0" borderId="92" xfId="0" applyFont="1" applyBorder="1" applyAlignment="1" applyProtection="1">
      <alignment horizontal="center" vertical="center" shrinkToFit="1"/>
      <protection hidden="1"/>
    </xf>
    <xf numFmtId="0" fontId="82" fillId="0" borderId="34" xfId="0" applyFont="1" applyBorder="1" applyAlignment="1" applyProtection="1">
      <alignment horizontal="center" vertical="center" shrinkToFit="1"/>
      <protection hidden="1"/>
    </xf>
    <xf numFmtId="0" fontId="82" fillId="0" borderId="14" xfId="0" applyFont="1" applyBorder="1" applyAlignment="1" applyProtection="1">
      <alignment horizontal="center" vertical="center" shrinkToFit="1"/>
      <protection hidden="1"/>
    </xf>
    <xf numFmtId="0" fontId="83" fillId="6" borderId="1" xfId="0" applyFont="1" applyFill="1" applyBorder="1" applyAlignment="1" applyProtection="1">
      <alignment horizontal="center" vertical="center" shrinkToFit="1"/>
      <protection hidden="1"/>
    </xf>
    <xf numFmtId="0" fontId="83" fillId="6" borderId="13" xfId="0" applyFont="1" applyFill="1" applyBorder="1" applyAlignment="1" applyProtection="1">
      <alignment horizontal="center" vertical="center" shrinkToFit="1"/>
      <protection hidden="1"/>
    </xf>
    <xf numFmtId="0" fontId="83" fillId="6" borderId="93" xfId="0" applyFont="1" applyFill="1" applyBorder="1" applyAlignment="1" applyProtection="1">
      <alignment horizontal="center" vertical="center" shrinkToFit="1"/>
      <protection hidden="1"/>
    </xf>
    <xf numFmtId="0" fontId="68" fillId="21" borderId="28" xfId="0" applyFont="1" applyFill="1" applyBorder="1" applyAlignment="1" applyProtection="1">
      <alignment horizontal="center" vertical="center"/>
      <protection hidden="1"/>
    </xf>
    <xf numFmtId="0" fontId="72" fillId="21" borderId="26" xfId="0" applyFont="1" applyFill="1" applyBorder="1" applyAlignment="1" applyProtection="1">
      <alignment horizontal="center" vertical="center"/>
      <protection hidden="1"/>
    </xf>
    <xf numFmtId="0" fontId="72" fillId="21" borderId="125" xfId="0" applyFont="1" applyFill="1" applyBorder="1" applyAlignment="1" applyProtection="1">
      <alignment horizontal="center" vertical="center"/>
      <protection hidden="1"/>
    </xf>
    <xf numFmtId="0" fontId="72" fillId="21" borderId="139" xfId="0" applyFont="1" applyFill="1" applyBorder="1" applyAlignment="1" applyProtection="1">
      <alignment horizontal="center" vertical="center"/>
      <protection hidden="1"/>
    </xf>
    <xf numFmtId="0" fontId="72" fillId="21" borderId="126" xfId="0" applyFont="1" applyFill="1" applyBorder="1" applyAlignment="1" applyProtection="1">
      <alignment horizontal="center" vertical="center"/>
      <protection hidden="1"/>
    </xf>
    <xf numFmtId="0" fontId="68" fillId="21" borderId="138" xfId="0" applyFont="1" applyFill="1" applyBorder="1" applyAlignment="1" applyProtection="1">
      <alignment horizontal="center" vertical="center" textRotation="90"/>
      <protection hidden="1"/>
    </xf>
    <xf numFmtId="0" fontId="68" fillId="21" borderId="124" xfId="0" applyFont="1" applyFill="1" applyBorder="1" applyAlignment="1" applyProtection="1">
      <alignment horizontal="center" vertical="center" textRotation="90"/>
      <protection hidden="1"/>
    </xf>
    <xf numFmtId="0" fontId="68" fillId="21" borderId="26" xfId="0" applyFont="1" applyFill="1" applyBorder="1" applyAlignment="1" applyProtection="1">
      <alignment horizontal="center" vertical="center" textRotation="90" wrapText="1"/>
      <protection hidden="1"/>
    </xf>
    <xf numFmtId="0" fontId="68" fillId="21" borderId="125" xfId="0" applyFont="1" applyFill="1" applyBorder="1" applyAlignment="1" applyProtection="1">
      <alignment horizontal="center" vertical="center" textRotation="90" wrapText="1"/>
      <protection hidden="1"/>
    </xf>
    <xf numFmtId="0" fontId="68" fillId="21" borderId="139" xfId="0" applyFont="1" applyFill="1" applyBorder="1" applyAlignment="1" applyProtection="1">
      <alignment horizontal="center" vertical="center" textRotation="90" wrapText="1"/>
      <protection hidden="1"/>
    </xf>
    <xf numFmtId="0" fontId="68" fillId="21" borderId="126" xfId="0" applyFont="1" applyFill="1" applyBorder="1" applyAlignment="1" applyProtection="1">
      <alignment horizontal="center" vertical="center" textRotation="90" wrapText="1"/>
      <protection hidden="1"/>
    </xf>
    <xf numFmtId="0" fontId="72" fillId="21" borderId="138" xfId="0" applyFont="1" applyFill="1" applyBorder="1" applyAlignment="1" applyProtection="1">
      <alignment horizontal="center" vertical="center"/>
      <protection hidden="1"/>
    </xf>
    <xf numFmtId="0" fontId="72" fillId="21" borderId="124" xfId="0" applyFont="1" applyFill="1" applyBorder="1" applyAlignment="1" applyProtection="1">
      <alignment horizontal="center" vertical="center"/>
      <protection hidden="1"/>
    </xf>
    <xf numFmtId="0" fontId="45" fillId="21" borderId="28" xfId="0" applyFont="1" applyFill="1" applyBorder="1" applyAlignment="1" applyProtection="1">
      <alignment horizontal="center" vertical="center"/>
      <protection hidden="1"/>
    </xf>
    <xf numFmtId="0" fontId="45" fillId="21" borderId="139" xfId="0" applyFont="1" applyFill="1" applyBorder="1" applyAlignment="1" applyProtection="1">
      <alignment horizontal="center" vertical="center" wrapText="1"/>
      <protection hidden="1"/>
    </xf>
    <xf numFmtId="0" fontId="45" fillId="21" borderId="126" xfId="0" applyFont="1" applyFill="1" applyBorder="1" applyAlignment="1" applyProtection="1">
      <alignment horizontal="center" vertical="center" wrapText="1"/>
      <protection hidden="1"/>
    </xf>
    <xf numFmtId="0" fontId="45" fillId="21" borderId="131" xfId="0" applyFont="1" applyFill="1" applyBorder="1" applyAlignment="1" applyProtection="1">
      <alignment horizontal="center" vertical="center" wrapText="1"/>
      <protection hidden="1"/>
    </xf>
    <xf numFmtId="0" fontId="68" fillId="21" borderId="28" xfId="0" applyFont="1" applyFill="1" applyBorder="1" applyAlignment="1" applyProtection="1">
      <alignment horizontal="center" vertical="center" wrapText="1"/>
      <protection hidden="1"/>
    </xf>
    <xf numFmtId="0" fontId="3" fillId="3" borderId="44" xfId="0" applyFont="1" applyFill="1" applyBorder="1" applyAlignment="1" applyProtection="1">
      <alignment horizontal="center" vertical="center" textRotation="90" wrapText="1"/>
      <protection hidden="1"/>
    </xf>
    <xf numFmtId="0" fontId="3" fillId="3" borderId="45" xfId="0" applyFont="1" applyFill="1" applyBorder="1" applyAlignment="1" applyProtection="1">
      <alignment horizontal="center" vertical="center" textRotation="90" wrapText="1"/>
      <protection hidden="1"/>
    </xf>
    <xf numFmtId="0" fontId="4" fillId="3" borderId="125" xfId="0" applyFont="1" applyFill="1" applyBorder="1" applyAlignment="1" applyProtection="1">
      <alignment horizontal="center" vertical="center" textRotation="90" wrapText="1"/>
      <protection hidden="1"/>
    </xf>
    <xf numFmtId="0" fontId="4" fillId="3" borderId="1" xfId="0" applyFont="1" applyFill="1" applyBorder="1" applyAlignment="1" applyProtection="1">
      <alignment horizontal="center" vertical="center" textRotation="90" wrapText="1"/>
      <protection hidden="1"/>
    </xf>
    <xf numFmtId="0" fontId="4" fillId="3" borderId="137" xfId="0" applyFont="1" applyFill="1" applyBorder="1" applyAlignment="1" applyProtection="1">
      <alignment horizontal="center" vertical="center" textRotation="90" wrapText="1"/>
      <protection hidden="1"/>
    </xf>
    <xf numFmtId="0" fontId="45" fillId="21" borderId="138" xfId="0" applyFont="1" applyFill="1" applyBorder="1" applyAlignment="1" applyProtection="1">
      <alignment horizontal="center" vertical="center" wrapText="1"/>
      <protection hidden="1"/>
    </xf>
    <xf numFmtId="0" fontId="45" fillId="21" borderId="124" xfId="0" applyFont="1" applyFill="1" applyBorder="1" applyAlignment="1" applyProtection="1">
      <alignment horizontal="center" vertical="center" wrapText="1"/>
      <protection hidden="1"/>
    </xf>
    <xf numFmtId="0" fontId="45" fillId="21" borderId="26" xfId="0" applyFont="1" applyFill="1" applyBorder="1" applyAlignment="1" applyProtection="1">
      <alignment horizontal="center" vertical="center" wrapText="1"/>
      <protection hidden="1"/>
    </xf>
    <xf numFmtId="0" fontId="45" fillId="21" borderId="125" xfId="0" applyFont="1" applyFill="1" applyBorder="1" applyAlignment="1" applyProtection="1">
      <alignment horizontal="center" vertical="center" wrapText="1"/>
      <protection hidden="1"/>
    </xf>
    <xf numFmtId="0" fontId="44" fillId="4" borderId="56" xfId="0" applyFont="1" applyFill="1" applyBorder="1" applyAlignment="1" applyProtection="1">
      <alignment horizontal="center" vertical="center"/>
      <protection hidden="1"/>
    </xf>
    <xf numFmtId="0" fontId="44" fillId="4" borderId="59" xfId="0" applyFont="1" applyFill="1" applyBorder="1" applyAlignment="1" applyProtection="1">
      <alignment horizontal="center" vertical="center"/>
      <protection hidden="1"/>
    </xf>
    <xf numFmtId="0" fontId="44" fillId="4" borderId="103" xfId="0" applyFont="1" applyFill="1" applyBorder="1" applyAlignment="1" applyProtection="1">
      <alignment horizontal="center" vertical="center"/>
      <protection hidden="1"/>
    </xf>
    <xf numFmtId="0" fontId="41" fillId="4" borderId="0" xfId="0" applyFont="1" applyFill="1" applyAlignment="1" applyProtection="1">
      <alignment horizontal="center" vertical="center"/>
      <protection hidden="1"/>
    </xf>
    <xf numFmtId="0" fontId="0" fillId="0" borderId="0" xfId="0" applyProtection="1">
      <protection hidden="1"/>
    </xf>
    <xf numFmtId="0" fontId="30" fillId="0" borderId="0" xfId="0" applyFont="1" applyAlignment="1" applyProtection="1">
      <alignment horizontal="center" vertical="center"/>
      <protection hidden="1"/>
    </xf>
    <xf numFmtId="0" fontId="44" fillId="4" borderId="55" xfId="0" applyFont="1" applyFill="1" applyBorder="1" applyAlignment="1" applyProtection="1">
      <alignment horizontal="center" vertical="center"/>
      <protection hidden="1"/>
    </xf>
    <xf numFmtId="0" fontId="44" fillId="4" borderId="58" xfId="0" applyFont="1" applyFill="1" applyBorder="1" applyAlignment="1" applyProtection="1">
      <alignment horizontal="center" vertical="center"/>
      <protection hidden="1"/>
    </xf>
    <xf numFmtId="0" fontId="44" fillId="4" borderId="102" xfId="0" applyFont="1" applyFill="1" applyBorder="1" applyAlignment="1" applyProtection="1">
      <alignment horizontal="center" vertical="center"/>
      <protection hidden="1"/>
    </xf>
    <xf numFmtId="0" fontId="44" fillId="4" borderId="61" xfId="0" applyFont="1" applyFill="1" applyBorder="1" applyAlignment="1" applyProtection="1">
      <alignment horizontal="center" vertical="center"/>
      <protection hidden="1"/>
    </xf>
    <xf numFmtId="0" fontId="44" fillId="4" borderId="62" xfId="0" applyFont="1" applyFill="1" applyBorder="1" applyAlignment="1" applyProtection="1">
      <alignment horizontal="center" vertical="center"/>
      <protection hidden="1"/>
    </xf>
    <xf numFmtId="0" fontId="35" fillId="11" borderId="120" xfId="0" applyFont="1" applyFill="1" applyBorder="1" applyAlignment="1" applyProtection="1">
      <alignment horizontal="center" vertical="center"/>
      <protection hidden="1"/>
    </xf>
    <xf numFmtId="0" fontId="35" fillId="11" borderId="0" xfId="0" applyFont="1" applyFill="1" applyAlignment="1" applyProtection="1">
      <alignment horizontal="center" vertical="center"/>
      <protection hidden="1"/>
    </xf>
    <xf numFmtId="0" fontId="35" fillId="11" borderId="121" xfId="0" applyFont="1" applyFill="1" applyBorder="1" applyAlignment="1" applyProtection="1">
      <alignment horizontal="center" vertical="center"/>
      <protection hidden="1"/>
    </xf>
    <xf numFmtId="0" fontId="44" fillId="4" borderId="57" xfId="0" applyFont="1" applyFill="1" applyBorder="1" applyAlignment="1" applyProtection="1">
      <alignment horizontal="center" vertical="center"/>
      <protection hidden="1"/>
    </xf>
    <xf numFmtId="0" fontId="44" fillId="4" borderId="60" xfId="0" applyFont="1" applyFill="1" applyBorder="1" applyAlignment="1" applyProtection="1">
      <alignment horizontal="center" vertical="center"/>
      <protection hidden="1"/>
    </xf>
    <xf numFmtId="0" fontId="44" fillId="4" borderId="104" xfId="0" applyFont="1" applyFill="1" applyBorder="1" applyAlignment="1" applyProtection="1">
      <alignment horizontal="center" vertical="center"/>
      <protection hidden="1"/>
    </xf>
    <xf numFmtId="0" fontId="35" fillId="16" borderId="0" xfId="0" applyFont="1" applyFill="1" applyAlignment="1" applyProtection="1">
      <alignment horizontal="center" vertical="center"/>
      <protection hidden="1"/>
    </xf>
    <xf numFmtId="0" fontId="30" fillId="17" borderId="51" xfId="0" applyFont="1" applyFill="1" applyBorder="1" applyAlignment="1" applyProtection="1">
      <alignment horizontal="center" vertical="center"/>
      <protection hidden="1"/>
    </xf>
    <xf numFmtId="0" fontId="30" fillId="17" borderId="52" xfId="0" applyFont="1" applyFill="1" applyBorder="1" applyAlignment="1" applyProtection="1">
      <alignment horizontal="center" vertical="center"/>
      <protection hidden="1"/>
    </xf>
    <xf numFmtId="0" fontId="30" fillId="26" borderId="127" xfId="0" applyFont="1" applyFill="1" applyBorder="1" applyAlignment="1" applyProtection="1">
      <alignment horizontal="center" vertical="center"/>
      <protection hidden="1"/>
    </xf>
    <xf numFmtId="0" fontId="30" fillId="26" borderId="27" xfId="0" applyFont="1" applyFill="1" applyBorder="1" applyAlignment="1" applyProtection="1">
      <alignment horizontal="center" vertical="center"/>
      <protection hidden="1"/>
    </xf>
    <xf numFmtId="0" fontId="30" fillId="26" borderId="128" xfId="0" applyFont="1" applyFill="1" applyBorder="1" applyAlignment="1" applyProtection="1">
      <alignment horizontal="center" vertical="center"/>
      <protection hidden="1"/>
    </xf>
    <xf numFmtId="0" fontId="30" fillId="26" borderId="129" xfId="0" applyFont="1" applyFill="1" applyBorder="1" applyAlignment="1" applyProtection="1">
      <alignment horizontal="center" vertical="center"/>
      <protection hidden="1"/>
    </xf>
    <xf numFmtId="0" fontId="30" fillId="26" borderId="130" xfId="0" applyFont="1" applyFill="1" applyBorder="1" applyAlignment="1" applyProtection="1">
      <alignment horizontal="center" vertical="center"/>
      <protection hidden="1"/>
    </xf>
    <xf numFmtId="0" fontId="4" fillId="3" borderId="133" xfId="0" applyFont="1" applyFill="1" applyBorder="1" applyAlignment="1" applyProtection="1">
      <alignment horizontal="center" vertical="center" textRotation="90" wrapText="1"/>
      <protection hidden="1"/>
    </xf>
    <xf numFmtId="0" fontId="4" fillId="3" borderId="134" xfId="0" applyFont="1" applyFill="1" applyBorder="1" applyAlignment="1" applyProtection="1">
      <alignment horizontal="center" vertical="center" textRotation="90" wrapText="1"/>
      <protection hidden="1"/>
    </xf>
    <xf numFmtId="0" fontId="4" fillId="3" borderId="135" xfId="0" applyFont="1" applyFill="1" applyBorder="1" applyAlignment="1" applyProtection="1">
      <alignment horizontal="center" vertical="center" textRotation="90" wrapText="1"/>
      <protection hidden="1"/>
    </xf>
    <xf numFmtId="0" fontId="4" fillId="3" borderId="124" xfId="0" applyFont="1" applyFill="1" applyBorder="1" applyAlignment="1" applyProtection="1">
      <alignment horizontal="center" vertical="center" textRotation="90" wrapText="1"/>
      <protection hidden="1"/>
    </xf>
    <xf numFmtId="0" fontId="4" fillId="3" borderId="136" xfId="0" applyFont="1" applyFill="1" applyBorder="1" applyAlignment="1" applyProtection="1">
      <alignment horizontal="center" vertical="center" textRotation="90" wrapText="1"/>
      <protection hidden="1"/>
    </xf>
    <xf numFmtId="0" fontId="30" fillId="0" borderId="122" xfId="0" applyFont="1" applyBorder="1" applyAlignment="1" applyProtection="1">
      <alignment horizontal="center" vertical="center"/>
      <protection hidden="1"/>
    </xf>
    <xf numFmtId="0" fontId="30" fillId="0" borderId="29" xfId="0" applyFont="1" applyBorder="1" applyAlignment="1" applyProtection="1">
      <alignment horizontal="center" vertical="center"/>
      <protection hidden="1"/>
    </xf>
    <xf numFmtId="0" fontId="30" fillId="0" borderId="123" xfId="0" applyFont="1" applyBorder="1" applyAlignment="1" applyProtection="1">
      <alignment horizontal="center" vertical="center"/>
      <protection hidden="1"/>
    </xf>
    <xf numFmtId="0" fontId="30" fillId="0" borderId="131" xfId="0" applyFont="1" applyBorder="1" applyAlignment="1" applyProtection="1">
      <alignment horizontal="center" vertical="center"/>
      <protection hidden="1"/>
    </xf>
    <xf numFmtId="0" fontId="30" fillId="0" borderId="28" xfId="0" applyFont="1" applyBorder="1" applyAlignment="1" applyProtection="1">
      <alignment horizontal="center" vertical="center"/>
      <protection hidden="1"/>
    </xf>
    <xf numFmtId="0" fontId="30" fillId="0" borderId="132" xfId="0" applyFont="1" applyBorder="1" applyAlignment="1" applyProtection="1">
      <alignment horizontal="center" vertical="center"/>
      <protection hidden="1"/>
    </xf>
    <xf numFmtId="0" fontId="30" fillId="0" borderId="124" xfId="0" applyFont="1" applyBorder="1" applyAlignment="1" applyProtection="1">
      <alignment horizontal="center" vertical="center"/>
      <protection hidden="1"/>
    </xf>
    <xf numFmtId="0" fontId="30" fillId="0" borderId="125" xfId="0" applyFont="1" applyBorder="1" applyAlignment="1" applyProtection="1">
      <alignment horizontal="center" vertical="center"/>
      <protection hidden="1"/>
    </xf>
    <xf numFmtId="0" fontId="30" fillId="0" borderId="126" xfId="0" applyFont="1" applyBorder="1" applyAlignment="1" applyProtection="1">
      <alignment horizontal="center" vertical="center"/>
      <protection hidden="1"/>
    </xf>
    <xf numFmtId="0" fontId="30" fillId="0" borderId="46" xfId="0" applyFont="1" applyBorder="1" applyAlignment="1" applyProtection="1">
      <alignment horizontal="center" vertical="center"/>
      <protection hidden="1"/>
    </xf>
    <xf numFmtId="0" fontId="30" fillId="0" borderId="140" xfId="0" applyFont="1" applyBorder="1" applyAlignment="1" applyProtection="1">
      <alignment horizontal="center" vertical="center"/>
      <protection hidden="1"/>
    </xf>
    <xf numFmtId="0" fontId="30" fillId="0" borderId="13" xfId="0" applyFont="1" applyBorder="1" applyAlignment="1" applyProtection="1">
      <alignment horizontal="center" vertical="center"/>
      <protection hidden="1"/>
    </xf>
  </cellXfs>
  <cellStyles count="12">
    <cellStyle name="Normal 2" xfId="2" xr:uid="{00000000-0005-0000-0000-000002000000}"/>
    <cellStyle name="Normal 2 2" xfId="3" xr:uid="{00000000-0005-0000-0000-000003000000}"/>
    <cellStyle name="Normal_Sheet1" xfId="8" xr:uid="{00000000-0005-0000-0000-000004000000}"/>
    <cellStyle name="Normal_Sheet1_1" xfId="11" xr:uid="{00000000-0005-0000-0000-000005000000}"/>
    <cellStyle name="Normal_Sheet3" xfId="5" xr:uid="{00000000-0005-0000-0000-000006000000}"/>
    <cellStyle name="Normal_منقطعين" xfId="9" xr:uid="{00000000-0005-0000-0000-000007000000}"/>
    <cellStyle name="Normal_ورقة2" xfId="7" xr:uid="{00000000-0005-0000-0000-000008000000}"/>
    <cellStyle name="ارتباط تشعبي" xfId="1" builtinId="8"/>
    <cellStyle name="ارتباط تشعبي 2" xfId="4" xr:uid="{00000000-0005-0000-0000-000009000000}"/>
    <cellStyle name="عادي" xfId="0" builtinId="0"/>
    <cellStyle name="عادي 2" xfId="10" xr:uid="{00000000-0005-0000-0000-00000A000000}"/>
    <cellStyle name="عادي_دولية" xfId="6" xr:uid="{00000000-0005-0000-0000-00000B000000}"/>
  </cellStyles>
  <dxfs count="3478">
    <dxf>
      <font>
        <b/>
        <i val="0"/>
      </font>
    </dxf>
    <dxf>
      <font>
        <b/>
        <i val="0"/>
        <color rgb="FFFF0000"/>
      </font>
    </dxf>
    <dxf>
      <font>
        <b/>
        <i val="0"/>
        <color auto="1"/>
      </font>
    </dxf>
    <dxf>
      <font>
        <b/>
        <i val="0"/>
        <color rgb="FFFF0000"/>
      </font>
    </dxf>
    <dxf>
      <font>
        <b/>
        <i val="0"/>
        <color rgb="FFFF0000"/>
      </font>
    </dxf>
    <dxf>
      <font>
        <b val="0"/>
        <i/>
        <color rgb="FFFF0000"/>
      </font>
    </dxf>
    <dxf>
      <font>
        <color rgb="FFFF0000"/>
      </font>
    </dxf>
    <dxf>
      <font>
        <b/>
        <i val="0"/>
        <color rgb="FFFF0000"/>
      </font>
    </dxf>
    <dxf>
      <font>
        <b/>
        <i val="0"/>
      </font>
    </dxf>
    <dxf>
      <font>
        <b/>
        <i val="0"/>
      </font>
    </dxf>
    <dxf>
      <font>
        <b/>
        <i val="0"/>
        <color rgb="FFFF0000"/>
      </font>
    </dxf>
    <dxf>
      <font>
        <b/>
        <i val="0"/>
      </font>
    </dxf>
    <dxf>
      <font>
        <b/>
        <i val="0"/>
      </font>
    </dxf>
    <dxf>
      <font>
        <b/>
        <i val="0"/>
        <color rgb="FFFF0000"/>
      </font>
    </dxf>
    <dxf>
      <font>
        <b/>
        <i val="0"/>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font>
    </dxf>
    <dxf>
      <font>
        <b val="0"/>
        <i/>
        <color rgb="FFFF0000"/>
      </font>
    </dxf>
    <dxf>
      <font>
        <b/>
        <i val="0"/>
        <color rgb="FFFF0000"/>
      </font>
    </dxf>
    <dxf>
      <font>
        <color rgb="FFFF0000"/>
      </font>
    </dxf>
    <dxf>
      <font>
        <color rgb="FFFF0000"/>
      </font>
    </dxf>
    <dxf>
      <font>
        <color rgb="FFFF0000"/>
      </font>
    </dxf>
    <dxf>
      <font>
        <color rgb="FFFF0000"/>
      </font>
    </dxf>
    <dxf>
      <font>
        <b/>
        <i val="0"/>
        <color rgb="FFFF0000"/>
      </font>
    </dxf>
    <dxf>
      <font>
        <b/>
        <i val="0"/>
      </font>
    </dxf>
    <dxf>
      <font>
        <b/>
        <i val="0"/>
      </font>
    </dxf>
    <dxf>
      <font>
        <b/>
        <i val="0"/>
        <color rgb="FFFF0000"/>
      </font>
    </dxf>
    <dxf>
      <font>
        <b/>
        <i val="0"/>
        <color auto="1"/>
      </font>
    </dxf>
    <dxf>
      <font>
        <b/>
        <i val="0"/>
        <color rgb="FFFF0000"/>
      </font>
    </dxf>
    <dxf>
      <font>
        <b/>
        <i val="0"/>
        <color rgb="FFFF0000"/>
      </font>
    </dxf>
    <dxf>
      <font>
        <color rgb="FFFF0000"/>
      </font>
    </dxf>
    <dxf>
      <font>
        <b/>
        <i val="0"/>
        <color rgb="FFFF0000"/>
      </font>
    </dxf>
    <dxf>
      <font>
        <b/>
        <i val="0"/>
      </font>
    </dxf>
    <dxf>
      <font>
        <b/>
        <i val="0"/>
        <color rgb="FFFF0000"/>
      </font>
    </dxf>
    <dxf>
      <font>
        <b/>
        <i val="0"/>
        <color rgb="FFFF0000"/>
      </font>
    </dxf>
    <dxf>
      <font>
        <b/>
        <i val="0"/>
        <color rgb="FFFF0000"/>
      </font>
    </dxf>
    <dxf>
      <font>
        <color rgb="FFFF0000"/>
      </font>
    </dxf>
    <dxf>
      <font>
        <b/>
        <i val="0"/>
      </font>
    </dxf>
    <dxf>
      <font>
        <b/>
        <i val="0"/>
        <color rgb="FFFF0000"/>
      </font>
    </dxf>
    <dxf>
      <font>
        <b val="0"/>
        <i/>
        <color rgb="FFFF0000"/>
      </font>
    </dxf>
    <dxf>
      <font>
        <b/>
        <i val="0"/>
        <color rgb="FFFF0000"/>
      </font>
    </dxf>
    <dxf>
      <font>
        <b/>
        <i val="0"/>
      </font>
    </dxf>
    <dxf>
      <font>
        <b/>
        <i val="0"/>
      </font>
    </dxf>
    <dxf>
      <font>
        <b/>
        <i val="0"/>
        <color rgb="FFFF0000"/>
      </font>
    </dxf>
    <dxf>
      <font>
        <b/>
        <i val="0"/>
        <color rgb="FFFF0000"/>
      </font>
    </dxf>
    <dxf>
      <font>
        <b/>
        <i val="0"/>
      </font>
    </dxf>
    <dxf>
      <font>
        <b/>
        <i val="0"/>
      </font>
    </dxf>
    <dxf>
      <font>
        <b/>
        <i val="0"/>
        <color rgb="FFFF0000"/>
      </font>
    </dxf>
    <dxf>
      <font>
        <b/>
        <i val="0"/>
        <color auto="1"/>
      </font>
    </dxf>
    <dxf>
      <font>
        <b/>
        <i val="0"/>
        <color rgb="FFFF0000"/>
      </font>
    </dxf>
    <dxf>
      <font>
        <b/>
        <i val="0"/>
      </font>
    </dxf>
    <dxf>
      <font>
        <b/>
        <i val="0"/>
      </font>
    </dxf>
    <dxf>
      <font>
        <color rgb="FFFF0000"/>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b/>
        <i val="0"/>
        <color rgb="FFFF0000"/>
      </font>
    </dxf>
    <dxf>
      <font>
        <color rgb="FFFF0000"/>
      </font>
    </dxf>
    <dxf>
      <font>
        <b/>
        <i val="0"/>
      </font>
    </dxf>
    <dxf>
      <font>
        <b/>
        <i val="0"/>
        <color rgb="FFFF0000"/>
      </font>
    </dxf>
    <dxf>
      <font>
        <b/>
        <i val="0"/>
      </font>
    </dxf>
    <dxf>
      <font>
        <b/>
        <i val="0"/>
        <color rgb="FFFF0000"/>
      </font>
    </dxf>
    <dxf>
      <font>
        <b/>
        <i val="0"/>
      </font>
    </dxf>
    <dxf>
      <font>
        <b/>
        <i val="0"/>
      </font>
    </dxf>
    <dxf>
      <font>
        <b/>
        <i val="0"/>
        <color rgb="FFFF0000"/>
      </font>
    </dxf>
    <dxf>
      <font>
        <b/>
        <i val="0"/>
      </font>
    </dxf>
    <dxf>
      <font>
        <b/>
        <i val="0"/>
        <color rgb="FFFF0000"/>
      </font>
    </dxf>
    <dxf>
      <font>
        <color rgb="FFFF0000"/>
      </font>
    </dxf>
    <dxf>
      <font>
        <b/>
        <i val="0"/>
        <color rgb="FFFF0000"/>
      </font>
    </dxf>
    <dxf>
      <font>
        <b val="0"/>
        <i/>
        <color rgb="FFFF0000"/>
      </font>
    </dxf>
    <dxf>
      <font>
        <b/>
        <i val="0"/>
        <color auto="1"/>
      </font>
    </dxf>
    <dxf>
      <font>
        <b/>
        <i val="0"/>
        <color rgb="FFFF0000"/>
      </font>
    </dxf>
    <dxf>
      <font>
        <b/>
        <i val="0"/>
      </font>
    </dxf>
    <dxf>
      <font>
        <b/>
        <i val="0"/>
      </font>
    </dxf>
    <dxf>
      <font>
        <b/>
        <i val="0"/>
      </font>
    </dxf>
    <dxf>
      <font>
        <b/>
        <i val="0"/>
        <color rgb="FFFF0000"/>
      </font>
    </dxf>
    <dxf>
      <font>
        <b/>
        <i val="0"/>
        <color rgb="FFFF0000"/>
      </font>
    </dxf>
    <dxf>
      <font>
        <color rgb="FFFF0000"/>
      </font>
    </dxf>
    <dxf>
      <font>
        <b/>
        <i val="0"/>
      </font>
    </dxf>
    <dxf>
      <font>
        <b/>
        <i val="0"/>
        <color rgb="FFFF0000"/>
      </font>
    </dxf>
    <dxf>
      <font>
        <b/>
        <i val="0"/>
        <color rgb="FFFF0000"/>
      </font>
    </dxf>
    <dxf>
      <font>
        <b/>
        <i val="0"/>
        <color auto="1"/>
      </font>
    </dxf>
    <dxf>
      <font>
        <b/>
        <i val="0"/>
        <color rgb="FFFF0000"/>
      </font>
    </dxf>
    <dxf>
      <font>
        <b/>
        <i val="0"/>
        <color rgb="FFFF0000"/>
      </font>
    </dxf>
    <dxf>
      <font>
        <color rgb="FFFF0000"/>
      </font>
    </dxf>
    <dxf>
      <font>
        <b/>
        <i val="0"/>
        <color rgb="FFFF0000"/>
      </font>
    </dxf>
    <dxf>
      <font>
        <b val="0"/>
        <i/>
        <color rgb="FFFF0000"/>
      </font>
    </dxf>
    <dxf>
      <font>
        <b/>
        <i val="0"/>
      </font>
    </dxf>
    <dxf>
      <font>
        <b/>
        <i val="0"/>
        <color rgb="FFFF0000"/>
      </font>
    </dxf>
    <dxf>
      <font>
        <b/>
        <i val="0"/>
        <color auto="1"/>
      </font>
    </dxf>
    <dxf>
      <font>
        <b/>
        <i val="0"/>
        <color rgb="FFFF0000"/>
      </font>
    </dxf>
    <dxf>
      <font>
        <b/>
        <i val="0"/>
        <condense val="0"/>
        <extend val="0"/>
        <color indexed="16"/>
      </font>
    </dxf>
    <dxf>
      <font>
        <b/>
        <i val="0"/>
      </font>
    </dxf>
    <dxf>
      <font>
        <b/>
        <i val="0"/>
        <color rgb="FFFF0000"/>
      </font>
    </dxf>
    <dxf>
      <font>
        <b/>
        <i val="0"/>
      </font>
    </dxf>
    <dxf>
      <font>
        <b/>
        <i val="0"/>
      </font>
    </dxf>
    <dxf>
      <font>
        <b/>
        <i val="0"/>
        <color rgb="FFFF0000"/>
      </font>
    </dxf>
    <dxf>
      <font>
        <b/>
        <i val="0"/>
      </font>
    </dxf>
    <dxf>
      <font>
        <color rgb="FFFF0000"/>
      </font>
    </dxf>
    <dxf>
      <font>
        <color rgb="FFFF0000"/>
      </font>
    </dxf>
    <dxf>
      <font>
        <b/>
        <i val="0"/>
      </font>
    </dxf>
    <dxf>
      <font>
        <b/>
        <i val="0"/>
        <color rgb="FFFF0000"/>
      </font>
    </dxf>
    <dxf>
      <font>
        <b/>
        <i val="0"/>
        <condense val="0"/>
        <extend val="0"/>
        <color indexed="16"/>
      </font>
    </dxf>
    <dxf>
      <font>
        <b/>
        <i val="0"/>
      </font>
    </dxf>
    <dxf>
      <font>
        <b/>
        <i val="0"/>
        <color rgb="FFFF0000"/>
      </font>
    </dxf>
    <dxf>
      <font>
        <b/>
        <i val="0"/>
      </font>
    </dxf>
    <dxf>
      <font>
        <b/>
        <i val="0"/>
        <color rgb="FFFF0000"/>
      </font>
    </dxf>
    <dxf>
      <font>
        <b/>
        <i val="0"/>
        <color rgb="FFFF0000"/>
      </font>
    </dxf>
    <dxf>
      <font>
        <b/>
        <i val="0"/>
      </font>
    </dxf>
    <dxf>
      <font>
        <b/>
        <i val="0"/>
        <color rgb="FFFF0000"/>
      </font>
    </dxf>
    <dxf>
      <font>
        <b/>
        <i val="0"/>
      </font>
    </dxf>
    <dxf>
      <font>
        <b/>
        <i val="0"/>
      </font>
    </dxf>
    <dxf>
      <font>
        <b/>
        <i val="0"/>
        <color rgb="FFFF0000"/>
      </font>
    </dxf>
    <dxf>
      <font>
        <b/>
        <i val="0"/>
        <color rgb="FFFF0000"/>
      </font>
    </dxf>
    <dxf>
      <font>
        <b/>
        <i val="0"/>
        <color rgb="FFFF0000"/>
      </font>
    </dxf>
    <dxf>
      <font>
        <b/>
        <i val="0"/>
        <color rgb="FFFF0000"/>
      </font>
    </dxf>
    <dxf>
      <font>
        <b/>
        <i val="0"/>
        <color auto="1"/>
      </font>
    </dxf>
    <dxf>
      <font>
        <color rgb="FFFF0000"/>
      </font>
    </dxf>
    <dxf>
      <font>
        <b val="0"/>
        <i/>
        <color rgb="FFFF0000"/>
      </font>
    </dxf>
    <dxf>
      <font>
        <color rgb="FFFF0000"/>
      </font>
    </dxf>
    <dxf>
      <font>
        <b/>
        <i val="0"/>
        <color rgb="FFFF0000"/>
      </font>
    </dxf>
    <dxf>
      <font>
        <b/>
        <i val="0"/>
      </font>
    </dxf>
    <dxf>
      <font>
        <color rgb="FFFF0000"/>
      </font>
    </dxf>
    <dxf>
      <font>
        <color rgb="FFFF0000"/>
      </font>
    </dxf>
    <dxf>
      <font>
        <b/>
        <i val="0"/>
        <color rgb="FFFF0000"/>
      </font>
    </dxf>
    <dxf>
      <font>
        <b val="0"/>
        <i/>
        <color rgb="FFFF0000"/>
      </font>
    </dxf>
    <dxf>
      <font>
        <b/>
        <i val="0"/>
      </font>
    </dxf>
    <dxf>
      <font>
        <b/>
        <i val="0"/>
        <color rgb="FFFF0000"/>
      </font>
    </dxf>
    <dxf>
      <font>
        <b/>
        <i val="0"/>
      </font>
    </dxf>
    <dxf>
      <font>
        <color rgb="FFFF0000"/>
      </font>
    </dxf>
    <dxf>
      <font>
        <b/>
        <i val="0"/>
        <color auto="1"/>
      </font>
    </dxf>
    <dxf>
      <font>
        <b/>
        <i val="0"/>
      </font>
    </dxf>
    <dxf>
      <font>
        <b/>
        <i val="0"/>
        <color rgb="FFFF0000"/>
      </font>
    </dxf>
    <dxf>
      <font>
        <b val="0"/>
        <i/>
        <color rgb="FFFF0000"/>
      </font>
    </dxf>
    <dxf>
      <font>
        <b/>
        <i val="0"/>
        <color rgb="FFFF0000"/>
      </font>
    </dxf>
    <dxf>
      <font>
        <b/>
        <i val="0"/>
        <color rgb="FFFF0000"/>
      </font>
    </dxf>
    <dxf>
      <font>
        <b/>
        <i val="0"/>
      </font>
    </dxf>
    <dxf>
      <font>
        <b/>
        <i val="0"/>
        <color rgb="FFFF0000"/>
      </font>
    </dxf>
    <dxf>
      <font>
        <color rgb="FFFF0000"/>
      </font>
    </dxf>
    <dxf>
      <font>
        <b/>
        <i val="0"/>
      </font>
    </dxf>
    <dxf>
      <font>
        <b/>
        <i val="0"/>
        <color rgb="FFFF0000"/>
      </font>
    </dxf>
    <dxf>
      <font>
        <b/>
        <i val="0"/>
        <color rgb="FFFF0000"/>
      </font>
    </dxf>
    <dxf>
      <font>
        <color rgb="FFFF0000"/>
      </font>
    </dxf>
    <dxf>
      <font>
        <b/>
        <i val="0"/>
      </font>
    </dxf>
    <dxf>
      <font>
        <b/>
        <i val="0"/>
        <color rgb="FFFF0000"/>
      </font>
    </dxf>
    <dxf>
      <font>
        <b/>
        <i val="0"/>
      </font>
    </dxf>
    <dxf>
      <font>
        <b/>
        <i val="0"/>
      </font>
    </dxf>
    <dxf>
      <font>
        <b/>
        <i val="0"/>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font>
    </dxf>
    <dxf>
      <font>
        <b/>
        <i val="0"/>
      </font>
    </dxf>
    <dxf>
      <font>
        <b/>
        <i val="0"/>
        <color rgb="FFFF0000"/>
      </font>
    </dxf>
    <dxf>
      <font>
        <color rgb="FFFF0000"/>
      </font>
    </dxf>
    <dxf>
      <font>
        <b/>
        <i val="0"/>
      </font>
    </dxf>
    <dxf>
      <font>
        <b/>
        <i val="0"/>
        <color rgb="FFFF0000"/>
      </font>
    </dxf>
    <dxf>
      <font>
        <b/>
        <i val="0"/>
        <color rgb="FFFF0000"/>
      </font>
    </dxf>
    <dxf>
      <font>
        <b/>
        <i val="0"/>
        <color rgb="FFFF0000"/>
      </font>
    </dxf>
    <dxf>
      <font>
        <b/>
        <i val="0"/>
        <condense val="0"/>
        <extend val="0"/>
        <color indexed="16"/>
      </font>
    </dxf>
    <dxf>
      <font>
        <b/>
        <i val="0"/>
        <condense val="0"/>
        <extend val="0"/>
      </font>
    </dxf>
    <dxf>
      <font>
        <color rgb="FFFF0000"/>
      </font>
    </dxf>
    <dxf>
      <font>
        <b/>
        <i val="0"/>
      </font>
    </dxf>
    <dxf>
      <font>
        <b/>
        <i val="0"/>
        <color rgb="FFFF0000"/>
      </font>
    </dxf>
    <dxf>
      <font>
        <b/>
        <i val="0"/>
      </font>
    </dxf>
    <dxf>
      <font>
        <b/>
        <i val="0"/>
        <color rgb="FFFF0000"/>
      </font>
    </dxf>
    <dxf>
      <font>
        <b val="0"/>
        <i/>
        <color rgb="FFFF0000"/>
      </font>
    </dxf>
    <dxf>
      <font>
        <b/>
        <i val="0"/>
      </font>
    </dxf>
    <dxf>
      <font>
        <b/>
        <i val="0"/>
        <color rgb="FFFF000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color rgb="FFFF0000"/>
      </font>
    </dxf>
    <dxf>
      <font>
        <b/>
        <i val="0"/>
      </font>
    </dxf>
    <dxf>
      <font>
        <b/>
        <i val="0"/>
        <color rgb="FFFF0000"/>
      </font>
    </dxf>
    <dxf>
      <font>
        <b val="0"/>
        <i/>
        <color rgb="FFFF0000"/>
      </font>
    </dxf>
    <dxf>
      <font>
        <b/>
        <i val="0"/>
        <color rgb="FFFF0000"/>
      </font>
    </dxf>
    <dxf>
      <font>
        <b/>
        <i val="0"/>
      </font>
    </dxf>
    <dxf>
      <font>
        <b/>
        <i val="0"/>
        <color rgb="FFFF0000"/>
      </font>
    </dxf>
    <dxf>
      <font>
        <b/>
        <i val="0"/>
        <color auto="1"/>
      </font>
    </dxf>
    <dxf>
      <font>
        <b/>
        <i val="0"/>
        <color rgb="FFFF0000"/>
      </font>
    </dxf>
    <dxf>
      <font>
        <b/>
        <i val="0"/>
        <condense val="0"/>
        <extend val="0"/>
      </font>
    </dxf>
    <dxf>
      <font>
        <b/>
        <i val="0"/>
        <condense val="0"/>
        <extend val="0"/>
        <color indexed="16"/>
      </font>
    </dxf>
    <dxf>
      <font>
        <b/>
        <i val="0"/>
      </font>
    </dxf>
    <dxf>
      <font>
        <b/>
        <i val="0"/>
        <color rgb="FFFF0000"/>
      </font>
    </dxf>
    <dxf>
      <font>
        <b/>
        <i val="0"/>
        <color rgb="FFFF0000"/>
      </font>
    </dxf>
    <dxf>
      <font>
        <b/>
        <i val="0"/>
      </font>
    </dxf>
    <dxf>
      <font>
        <color rgb="FFFF0000"/>
      </font>
    </dxf>
    <dxf>
      <font>
        <b/>
        <i val="0"/>
      </font>
    </dxf>
    <dxf>
      <font>
        <b/>
        <i val="0"/>
        <color rgb="FFFF0000"/>
      </font>
    </dxf>
    <dxf>
      <font>
        <b/>
        <i val="0"/>
      </font>
    </dxf>
    <dxf>
      <font>
        <b/>
        <i val="0"/>
      </font>
    </dxf>
    <dxf>
      <font>
        <b/>
        <i val="0"/>
        <color rgb="FFFF0000"/>
      </font>
    </dxf>
    <dxf>
      <font>
        <color rgb="FFFF0000"/>
      </font>
    </dxf>
    <dxf>
      <font>
        <b/>
        <i val="0"/>
        <color auto="1"/>
      </font>
    </dxf>
    <dxf>
      <font>
        <color rgb="FFFF0000"/>
      </font>
    </dxf>
    <dxf>
      <font>
        <b/>
        <i val="0"/>
      </font>
    </dxf>
    <dxf>
      <font>
        <b/>
        <i val="0"/>
        <color rgb="FFFF0000"/>
      </font>
    </dxf>
    <dxf>
      <font>
        <b/>
        <i val="0"/>
      </font>
    </dxf>
    <dxf>
      <font>
        <b/>
        <i val="0"/>
        <color rgb="FFFF0000"/>
      </font>
    </dxf>
    <dxf>
      <font>
        <b/>
        <i val="0"/>
        <color rgb="FFFF0000"/>
      </font>
    </dxf>
    <dxf>
      <font>
        <b val="0"/>
        <i/>
        <color rgb="FFFF0000"/>
      </font>
    </dxf>
    <dxf>
      <font>
        <b/>
        <i val="0"/>
        <color rgb="FFFF0000"/>
      </font>
    </dxf>
    <dxf>
      <font>
        <b/>
        <i val="0"/>
      </font>
    </dxf>
    <dxf>
      <font>
        <b/>
        <i val="0"/>
        <color rgb="FFFF0000"/>
      </font>
    </dxf>
    <dxf>
      <font>
        <b/>
        <i val="0"/>
        <color rgb="FFFF0000"/>
      </font>
    </dxf>
    <dxf>
      <font>
        <b/>
        <i val="0"/>
      </font>
    </dxf>
    <dxf>
      <font>
        <b/>
        <i val="0"/>
        <color auto="1"/>
      </font>
    </dxf>
    <dxf>
      <font>
        <b/>
        <i val="0"/>
        <color rgb="FFFF0000"/>
      </font>
    </dxf>
    <dxf>
      <font>
        <b/>
        <i val="0"/>
      </font>
    </dxf>
    <dxf>
      <font>
        <b/>
        <i val="0"/>
        <color rgb="FFFF0000"/>
      </font>
    </dxf>
    <dxf>
      <font>
        <b val="0"/>
        <i/>
        <color rgb="FFFF0000"/>
      </font>
    </dxf>
    <dxf>
      <font>
        <b/>
        <i val="0"/>
      </font>
    </dxf>
    <dxf>
      <font>
        <b/>
        <i val="0"/>
        <color rgb="FFFF0000"/>
      </font>
    </dxf>
    <dxf>
      <font>
        <color rgb="FFFF0000"/>
      </font>
    </dxf>
    <dxf>
      <font>
        <b/>
        <i val="0"/>
        <color rgb="FFFF0000"/>
      </font>
    </dxf>
    <dxf>
      <font>
        <b/>
        <i val="0"/>
      </font>
    </dxf>
    <dxf>
      <font>
        <b/>
        <i val="0"/>
        <color rgb="FFFF0000"/>
      </font>
    </dxf>
    <dxf>
      <font>
        <b/>
        <i val="0"/>
        <color rgb="FFFF0000"/>
      </font>
    </dxf>
    <dxf>
      <font>
        <b/>
        <i val="0"/>
        <color rgb="FFFF0000"/>
      </font>
    </dxf>
    <dxf>
      <font>
        <b/>
        <i val="0"/>
      </font>
    </dxf>
    <dxf>
      <font>
        <b/>
        <i val="0"/>
      </font>
    </dxf>
    <dxf>
      <font>
        <b/>
        <i val="0"/>
        <color rgb="FFFF0000"/>
      </font>
    </dxf>
    <dxf>
      <font>
        <color rgb="FFFF0000"/>
      </font>
    </dxf>
    <dxf>
      <font>
        <b/>
        <i val="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color rgb="FFFF0000"/>
      </font>
    </dxf>
    <dxf>
      <font>
        <b/>
        <i val="0"/>
        <color auto="1"/>
      </font>
    </dxf>
    <dxf>
      <font>
        <b/>
        <i val="0"/>
      </font>
    </dxf>
    <dxf>
      <font>
        <b/>
        <i val="0"/>
        <color rgb="FFFF0000"/>
      </font>
    </dxf>
    <dxf>
      <font>
        <b/>
        <i val="0"/>
        <color rgb="FFFF0000"/>
      </font>
    </dxf>
    <dxf>
      <font>
        <b/>
        <i val="0"/>
      </font>
    </dxf>
    <dxf>
      <font>
        <b val="0"/>
        <i/>
        <color rgb="FFFF0000"/>
      </font>
    </dxf>
    <dxf>
      <font>
        <b/>
        <i val="0"/>
      </font>
    </dxf>
    <dxf>
      <font>
        <b/>
        <i val="0"/>
        <color rgb="FFFF0000"/>
      </font>
    </dxf>
    <dxf>
      <font>
        <b val="0"/>
        <i/>
        <color rgb="FFFF0000"/>
      </font>
    </dxf>
    <dxf>
      <font>
        <b/>
        <i val="0"/>
      </font>
    </dxf>
    <dxf>
      <font>
        <color rgb="FFFF0000"/>
      </font>
    </dxf>
    <dxf>
      <font>
        <color rgb="FFFF0000"/>
      </font>
    </dxf>
    <dxf>
      <font>
        <b/>
        <i val="0"/>
        <color rgb="FFFF0000"/>
      </font>
    </dxf>
    <dxf>
      <font>
        <b/>
        <i val="0"/>
      </font>
    </dxf>
    <dxf>
      <font>
        <b/>
        <i val="0"/>
      </font>
    </dxf>
    <dxf>
      <font>
        <b/>
        <i val="0"/>
        <color rgb="FFFF0000"/>
      </font>
    </dxf>
    <dxf>
      <font>
        <b/>
        <i val="0"/>
        <color rgb="FFFF0000"/>
      </font>
    </dxf>
    <dxf>
      <font>
        <b/>
        <i val="0"/>
      </font>
    </dxf>
    <dxf>
      <font>
        <b/>
        <i val="0"/>
        <color rgb="FFFF0000"/>
      </font>
    </dxf>
    <dxf>
      <font>
        <b/>
        <i val="0"/>
        <color rgb="FFFF0000"/>
      </font>
    </dxf>
    <dxf>
      <font>
        <b/>
        <i val="0"/>
        <color auto="1"/>
      </font>
    </dxf>
    <dxf>
      <font>
        <b/>
        <i val="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color rgb="FFFF0000"/>
      </font>
    </dxf>
    <dxf>
      <font>
        <b/>
        <i val="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b/>
        <i val="0"/>
      </font>
    </dxf>
    <dxf>
      <font>
        <color rgb="FFFF0000"/>
      </font>
    </dxf>
    <dxf>
      <font>
        <b/>
        <i val="0"/>
      </font>
    </dxf>
    <dxf>
      <font>
        <b/>
        <i val="0"/>
        <color rgb="FFFF0000"/>
      </font>
    </dxf>
    <dxf>
      <font>
        <b val="0"/>
        <i/>
        <color rgb="FFFF0000"/>
      </font>
    </dxf>
    <dxf>
      <font>
        <b/>
        <i val="0"/>
        <color rgb="FFFF0000"/>
      </font>
    </dxf>
    <dxf>
      <font>
        <b/>
        <i val="0"/>
        <color rgb="FFFF0000"/>
      </font>
    </dxf>
    <dxf>
      <font>
        <b/>
        <i val="0"/>
      </font>
    </dxf>
    <dxf>
      <font>
        <b/>
        <i val="0"/>
        <color auto="1"/>
      </font>
    </dxf>
    <dxf>
      <font>
        <b/>
        <i val="0"/>
        <color rgb="FFFF0000"/>
      </font>
    </dxf>
    <dxf>
      <font>
        <b/>
        <i val="0"/>
      </font>
    </dxf>
    <dxf>
      <font>
        <b/>
        <i val="0"/>
      </font>
    </dxf>
    <dxf>
      <font>
        <b/>
        <i val="0"/>
        <color rgb="FFFF0000"/>
      </font>
    </dxf>
    <dxf>
      <font>
        <b/>
        <i val="0"/>
      </font>
    </dxf>
    <dxf>
      <font>
        <color rgb="FFFF000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color rgb="FFFF0000"/>
      </font>
    </dxf>
    <dxf>
      <font>
        <b/>
        <i val="0"/>
        <color rgb="FFFF0000"/>
      </font>
    </dxf>
    <dxf>
      <font>
        <color rgb="FFFF0000"/>
      </font>
    </dxf>
    <dxf>
      <font>
        <color rgb="FFFF0000"/>
      </font>
    </dxf>
    <dxf>
      <font>
        <b/>
        <i val="0"/>
      </font>
    </dxf>
    <dxf>
      <font>
        <b/>
        <i val="0"/>
        <color rgb="FFFF0000"/>
      </font>
    </dxf>
    <dxf>
      <font>
        <b/>
        <i val="0"/>
      </font>
    </dxf>
    <dxf>
      <font>
        <b/>
        <i val="0"/>
      </font>
    </dxf>
    <dxf>
      <font>
        <b val="0"/>
        <i/>
        <color rgb="FFFF0000"/>
      </font>
    </dxf>
    <dxf>
      <font>
        <b/>
        <i val="0"/>
        <color rgb="FFFF0000"/>
      </font>
    </dxf>
    <dxf>
      <font>
        <color rgb="FFFF0000"/>
      </font>
    </dxf>
    <dxf>
      <font>
        <b/>
        <i val="0"/>
        <color rgb="FFFF0000"/>
      </font>
    </dxf>
    <dxf>
      <font>
        <color rgb="FFFF0000"/>
      </font>
    </dxf>
    <dxf>
      <font>
        <color rgb="FFFF0000"/>
      </font>
    </dxf>
    <dxf>
      <font>
        <b/>
        <i val="0"/>
      </font>
    </dxf>
    <dxf>
      <font>
        <b/>
        <i val="0"/>
        <color rgb="FFFF0000"/>
      </font>
    </dxf>
    <dxf>
      <font>
        <b/>
        <i val="0"/>
        <color auto="1"/>
      </font>
    </dxf>
    <dxf>
      <font>
        <b/>
        <i val="0"/>
      </font>
    </dxf>
    <dxf>
      <font>
        <b/>
        <i val="0"/>
        <color rgb="FFFF0000"/>
      </font>
    </dxf>
    <dxf>
      <font>
        <b val="0"/>
        <i/>
        <color rgb="FFFF0000"/>
      </font>
    </dxf>
    <dxf>
      <font>
        <color rgb="FFFF0000"/>
      </font>
    </dxf>
    <dxf>
      <font>
        <color rgb="FFFF0000"/>
      </font>
    </dxf>
    <dxf>
      <font>
        <b/>
        <i val="0"/>
      </font>
    </dxf>
    <dxf>
      <font>
        <b/>
        <i val="0"/>
        <color rgb="FFFF0000"/>
      </font>
    </dxf>
    <dxf>
      <font>
        <b/>
        <i val="0"/>
        <color rgb="FFFF0000"/>
      </font>
    </dxf>
    <dxf>
      <font>
        <color rgb="FFFF0000"/>
      </font>
    </dxf>
    <dxf>
      <font>
        <b/>
        <i val="0"/>
        <color rgb="FFFF0000"/>
      </font>
    </dxf>
    <dxf>
      <font>
        <b/>
        <i val="0"/>
      </font>
    </dxf>
    <dxf>
      <font>
        <b/>
        <i val="0"/>
      </font>
    </dxf>
    <dxf>
      <font>
        <b/>
        <i val="0"/>
      </font>
    </dxf>
    <dxf>
      <font>
        <b/>
        <i val="0"/>
        <color rgb="FFFF0000"/>
      </font>
    </dxf>
    <dxf>
      <font>
        <b/>
        <i val="0"/>
        <color auto="1"/>
      </font>
    </dxf>
    <dxf>
      <font>
        <b/>
        <i val="0"/>
        <color rgb="FFFF0000"/>
      </font>
    </dxf>
    <dxf>
      <font>
        <b/>
        <i val="0"/>
      </font>
    </dxf>
    <dxf>
      <font>
        <b/>
        <i val="0"/>
        <color rgb="FFFF0000"/>
      </font>
    </dxf>
    <dxf>
      <font>
        <b/>
        <i val="0"/>
        <color rgb="FFFF0000"/>
      </font>
    </dxf>
    <dxf>
      <font>
        <b val="0"/>
        <i/>
        <color rgb="FFFF0000"/>
      </font>
    </dxf>
    <dxf>
      <font>
        <b/>
        <i val="0"/>
        <color rgb="FFFF0000"/>
      </font>
    </dxf>
    <dxf>
      <font>
        <b/>
        <i val="0"/>
        <color rgb="FFFF0000"/>
      </font>
    </dxf>
    <dxf>
      <font>
        <b/>
        <i val="0"/>
      </font>
    </dxf>
    <dxf>
      <font>
        <b/>
        <i val="0"/>
        <color rgb="FFFF0000"/>
      </font>
    </dxf>
    <dxf>
      <font>
        <b/>
        <i val="0"/>
      </font>
    </dxf>
    <dxf>
      <font>
        <color rgb="FFFF0000"/>
      </font>
    </dxf>
    <dxf>
      <font>
        <b/>
        <i val="0"/>
      </font>
    </dxf>
    <dxf>
      <font>
        <b/>
        <i val="0"/>
        <color rgb="FFFF0000"/>
      </font>
    </dxf>
    <dxf>
      <font>
        <b/>
        <i val="0"/>
      </font>
    </dxf>
    <dxf>
      <font>
        <b/>
        <i val="0"/>
        <color rgb="FFFF0000"/>
      </font>
    </dxf>
    <dxf>
      <font>
        <b/>
        <i val="0"/>
        <color rgb="FFFF0000"/>
      </font>
    </dxf>
    <dxf>
      <font>
        <b/>
        <i val="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b/>
        <i val="0"/>
        <color auto="1"/>
      </font>
    </dxf>
    <dxf>
      <font>
        <b/>
        <i val="0"/>
      </font>
    </dxf>
    <dxf>
      <font>
        <b/>
        <i val="0"/>
        <color rgb="FFFF0000"/>
      </font>
    </dxf>
    <dxf>
      <font>
        <b/>
        <i val="0"/>
      </font>
    </dxf>
    <dxf>
      <font>
        <color rgb="FFFF0000"/>
      </font>
    </dxf>
    <dxf>
      <font>
        <b/>
        <i val="0"/>
        <color rgb="FFFF0000"/>
      </font>
    </dxf>
    <dxf>
      <font>
        <b/>
        <i val="0"/>
      </font>
    </dxf>
    <dxf>
      <font>
        <b/>
        <i val="0"/>
        <color rgb="FFFF0000"/>
      </font>
    </dxf>
    <dxf>
      <font>
        <b/>
        <i val="0"/>
        <color rgb="FFFF0000"/>
      </font>
    </dxf>
    <dxf>
      <font>
        <b/>
        <i val="0"/>
      </font>
    </dxf>
    <dxf>
      <font>
        <b/>
        <i val="0"/>
        <color rgb="FFFF0000"/>
      </font>
    </dxf>
    <dxf>
      <font>
        <b val="0"/>
        <i/>
        <color rgb="FFFF0000"/>
      </font>
    </dxf>
    <dxf>
      <font>
        <b/>
        <i val="0"/>
        <color rgb="FFFF0000"/>
      </font>
    </dxf>
    <dxf>
      <font>
        <b/>
        <i val="0"/>
      </font>
    </dxf>
    <dxf>
      <font>
        <b/>
        <i val="0"/>
      </font>
    </dxf>
    <dxf>
      <font>
        <b/>
        <i val="0"/>
        <color rgb="FFFF0000"/>
      </font>
    </dxf>
    <dxf>
      <font>
        <color rgb="FFFF0000"/>
      </font>
    </dxf>
    <dxf>
      <font>
        <b/>
        <i val="0"/>
      </font>
    </dxf>
    <dxf>
      <font>
        <b/>
        <i val="0"/>
        <condense val="0"/>
        <extend val="0"/>
        <color indexed="16"/>
      </font>
    </dxf>
    <dxf>
      <font>
        <b/>
        <i val="0"/>
        <condense val="0"/>
        <extend val="0"/>
      </font>
    </dxf>
    <dxf>
      <font>
        <b/>
        <i val="0"/>
        <condense val="0"/>
        <extend val="0"/>
      </font>
    </dxf>
    <dxf>
      <font>
        <color rgb="FFFF0000"/>
      </font>
    </dxf>
    <dxf>
      <font>
        <b/>
        <i val="0"/>
        <color rgb="FFFF0000"/>
      </font>
    </dxf>
    <dxf>
      <font>
        <b/>
        <i val="0"/>
      </font>
    </dxf>
    <dxf>
      <font>
        <b/>
        <i val="0"/>
        <condense val="0"/>
        <extend val="0"/>
        <color indexed="16"/>
      </font>
    </dxf>
    <dxf>
      <font>
        <b/>
        <i val="0"/>
        <color rgb="FFFF0000"/>
      </font>
    </dxf>
    <dxf>
      <font>
        <color rgb="FFFF0000"/>
      </font>
    </dxf>
    <dxf>
      <font>
        <b/>
        <i val="0"/>
        <color auto="1"/>
      </font>
    </dxf>
    <dxf>
      <font>
        <b/>
        <i val="0"/>
        <color rgb="FFFF0000"/>
      </font>
    </dxf>
    <dxf>
      <font>
        <b/>
        <i val="0"/>
      </font>
    </dxf>
    <dxf>
      <font>
        <b/>
        <i val="0"/>
        <color rgb="FFFF0000"/>
      </font>
    </dxf>
    <dxf>
      <font>
        <b/>
        <i val="0"/>
      </font>
    </dxf>
    <dxf>
      <font>
        <b val="0"/>
        <i/>
        <color rgb="FFFF0000"/>
      </font>
    </dxf>
    <dxf>
      <font>
        <b/>
        <i val="0"/>
        <color rgb="FFFF0000"/>
      </font>
    </dxf>
    <dxf>
      <font>
        <b/>
        <i val="0"/>
        <color rgb="FFFF0000"/>
      </font>
    </dxf>
    <dxf>
      <font>
        <b/>
        <i val="0"/>
      </font>
    </dxf>
    <dxf>
      <font>
        <b/>
        <i val="0"/>
      </font>
    </dxf>
    <dxf>
      <font>
        <b/>
        <i val="0"/>
        <color rgb="FFFF0000"/>
      </font>
    </dxf>
    <dxf>
      <font>
        <color rgb="FFFF0000"/>
      </font>
    </dxf>
    <dxf>
      <font>
        <b/>
        <i val="0"/>
        <color rgb="FFFF0000"/>
      </font>
    </dxf>
    <dxf>
      <font>
        <b/>
        <i val="0"/>
      </font>
    </dxf>
    <dxf>
      <font>
        <b/>
        <i val="0"/>
        <color rgb="FFFF0000"/>
      </font>
    </dxf>
    <dxf>
      <font>
        <b/>
        <i val="0"/>
        <color auto="1"/>
      </font>
    </dxf>
    <dxf>
      <font>
        <b/>
        <i val="0"/>
        <color rgb="FFFF0000"/>
      </font>
    </dxf>
    <dxf>
      <font>
        <b/>
        <i val="0"/>
      </font>
    </dxf>
    <dxf>
      <font>
        <b/>
        <i val="0"/>
        <color rgb="FFFF0000"/>
      </font>
    </dxf>
    <dxf>
      <font>
        <b val="0"/>
        <i/>
        <color rgb="FFFF0000"/>
      </font>
    </dxf>
    <dxf>
      <font>
        <b/>
        <i val="0"/>
      </font>
    </dxf>
    <dxf>
      <font>
        <b/>
        <i val="0"/>
        <color rgb="FFFF0000"/>
      </font>
    </dxf>
    <dxf>
      <font>
        <b/>
        <i val="0"/>
        <condense val="0"/>
        <extend val="0"/>
      </font>
    </dxf>
    <dxf>
      <font>
        <b/>
        <i val="0"/>
        <condense val="0"/>
        <extend val="0"/>
        <color indexed="16"/>
      </font>
    </dxf>
    <dxf>
      <font>
        <b/>
        <i val="0"/>
        <color rgb="FFFF0000"/>
      </font>
    </dxf>
    <dxf>
      <font>
        <b/>
        <i val="0"/>
      </font>
    </dxf>
    <dxf>
      <font>
        <b/>
        <i val="0"/>
      </font>
    </dxf>
    <dxf>
      <font>
        <b/>
        <i val="0"/>
        <color rgb="FFFF0000"/>
      </font>
    </dxf>
    <dxf>
      <font>
        <b/>
        <i val="0"/>
        <color auto="1"/>
      </font>
    </dxf>
    <dxf>
      <font>
        <b/>
        <i val="0"/>
        <color rgb="FFFF0000"/>
      </font>
    </dxf>
    <dxf>
      <font>
        <color rgb="FFFF0000"/>
      </font>
    </dxf>
    <dxf>
      <font>
        <b/>
        <i val="0"/>
        <color rgb="FFFF0000"/>
      </font>
    </dxf>
    <dxf>
      <font>
        <b/>
        <i val="0"/>
      </font>
    </dxf>
    <dxf>
      <font>
        <b/>
        <i val="0"/>
        <color rgb="FFFF0000"/>
      </font>
    </dxf>
    <dxf>
      <font>
        <b/>
        <i val="0"/>
        <color rgb="FFFF0000"/>
      </font>
    </dxf>
    <dxf>
      <font>
        <b val="0"/>
        <i/>
        <color rgb="FFFF0000"/>
      </font>
    </dxf>
    <dxf>
      <font>
        <b/>
        <i val="0"/>
      </font>
    </dxf>
    <dxf>
      <font>
        <b/>
        <i val="0"/>
        <color rgb="FFFF0000"/>
      </font>
    </dxf>
    <dxf>
      <font>
        <b/>
        <i val="0"/>
        <color rgb="FFFF0000"/>
      </font>
    </dxf>
    <dxf>
      <font>
        <b/>
        <i val="0"/>
        <color auto="1"/>
      </font>
    </dxf>
    <dxf>
      <font>
        <b val="0"/>
        <i/>
        <color rgb="FFFF0000"/>
      </font>
    </dxf>
    <dxf>
      <font>
        <b/>
        <i val="0"/>
        <color rgb="FFFF0000"/>
      </font>
    </dxf>
    <dxf>
      <font>
        <b/>
        <i val="0"/>
      </font>
    </dxf>
    <dxf>
      <font>
        <color rgb="FFFF0000"/>
      </font>
    </dxf>
    <dxf>
      <font>
        <b/>
        <i val="0"/>
        <color rgb="FFFF0000"/>
      </font>
    </dxf>
    <dxf>
      <font>
        <b/>
        <i val="0"/>
      </font>
    </dxf>
    <dxf>
      <font>
        <b/>
        <i val="0"/>
        <color rgb="FFFF0000"/>
      </font>
    </dxf>
    <dxf>
      <font>
        <b/>
        <i val="0"/>
        <color rgb="FFFF0000"/>
      </font>
    </dxf>
    <dxf>
      <font>
        <b/>
        <i val="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font>
    </dxf>
    <dxf>
      <font>
        <b/>
        <i val="0"/>
        <color rgb="FFFF0000"/>
      </font>
    </dxf>
    <dxf>
      <font>
        <b/>
        <i val="0"/>
      </font>
    </dxf>
    <dxf>
      <font>
        <color rgb="FFFF0000"/>
      </font>
    </dxf>
    <dxf>
      <font>
        <b/>
        <i val="0"/>
      </font>
    </dxf>
    <dxf>
      <font>
        <b/>
        <i val="0"/>
        <color rgb="FFFF0000"/>
      </font>
    </dxf>
    <dxf>
      <font>
        <b/>
        <i val="0"/>
      </font>
    </dxf>
    <dxf>
      <font>
        <b/>
        <i val="0"/>
        <color rgb="FFFF000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color rgb="FFFF0000"/>
      </font>
    </dxf>
    <dxf>
      <font>
        <b/>
        <i val="0"/>
      </font>
    </dxf>
    <dxf>
      <font>
        <b/>
        <i val="0"/>
        <color rgb="FFFF0000"/>
      </font>
    </dxf>
    <dxf>
      <font>
        <b/>
        <i val="0"/>
        <color auto="1"/>
      </font>
    </dxf>
    <dxf>
      <font>
        <color rgb="FFFF0000"/>
      </font>
    </dxf>
    <dxf>
      <font>
        <b/>
        <i val="0"/>
        <color rgb="FFFF0000"/>
      </font>
    </dxf>
    <dxf>
      <font>
        <b/>
        <i val="0"/>
        <color rgb="FFFF0000"/>
      </font>
    </dxf>
    <dxf>
      <font>
        <b/>
        <i val="0"/>
      </font>
    </dxf>
    <dxf>
      <font>
        <b/>
        <i val="0"/>
        <color rgb="FFFF0000"/>
      </font>
    </dxf>
    <dxf>
      <font>
        <b/>
        <i val="0"/>
        <color rgb="FFFF0000"/>
      </font>
    </dxf>
    <dxf>
      <font>
        <b/>
        <i val="0"/>
        <color rgb="FFFF0000"/>
      </font>
    </dxf>
    <dxf>
      <font>
        <color rgb="FFFF0000"/>
      </font>
    </dxf>
    <dxf>
      <font>
        <b/>
        <i val="0"/>
      </font>
    </dxf>
    <dxf>
      <font>
        <b/>
        <i val="0"/>
      </font>
    </dxf>
    <dxf>
      <font>
        <b/>
        <i val="0"/>
        <color rgb="FFFF0000"/>
      </font>
    </dxf>
    <dxf>
      <font>
        <b/>
        <i val="0"/>
      </font>
    </dxf>
    <dxf>
      <font>
        <b val="0"/>
        <i/>
        <color rgb="FFFF0000"/>
      </font>
    </dxf>
    <dxf>
      <font>
        <b/>
        <i val="0"/>
        <color rgb="FFFF0000"/>
      </font>
    </dxf>
    <dxf>
      <font>
        <b/>
        <i val="0"/>
      </font>
    </dxf>
    <dxf>
      <font>
        <b/>
        <i val="0"/>
      </font>
    </dxf>
    <dxf>
      <font>
        <b/>
        <i val="0"/>
      </font>
    </dxf>
    <dxf>
      <font>
        <color rgb="FFFF0000"/>
      </font>
    </dxf>
    <dxf>
      <font>
        <b/>
        <i val="0"/>
        <color rgb="FFFF0000"/>
      </font>
    </dxf>
    <dxf>
      <font>
        <b/>
        <i val="0"/>
        <color rgb="FFFF0000"/>
      </font>
    </dxf>
    <dxf>
      <font>
        <b/>
        <i val="0"/>
      </font>
    </dxf>
    <dxf>
      <font>
        <b/>
        <i val="0"/>
        <color rgb="FFFF0000"/>
      </font>
    </dxf>
    <dxf>
      <font>
        <b/>
        <i val="0"/>
      </font>
    </dxf>
    <dxf>
      <font>
        <b/>
        <i val="0"/>
        <color rgb="FFFF000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color rgb="FFFF0000"/>
      </font>
    </dxf>
    <dxf>
      <font>
        <b/>
        <i val="0"/>
        <color rgb="FFFF0000"/>
      </font>
    </dxf>
    <dxf>
      <font>
        <b/>
        <i val="0"/>
        <color rgb="FFFF0000"/>
      </font>
    </dxf>
    <dxf>
      <font>
        <color rgb="FFFF0000"/>
      </font>
    </dxf>
    <dxf>
      <font>
        <color rgb="FFFF0000"/>
      </font>
    </dxf>
    <dxf>
      <font>
        <color rgb="FFFF0000"/>
      </font>
    </dxf>
    <dxf>
      <font>
        <b/>
        <i val="0"/>
      </font>
    </dxf>
    <dxf>
      <font>
        <b/>
        <i val="0"/>
        <color rgb="FFFF0000"/>
      </font>
    </dxf>
    <dxf>
      <font>
        <b/>
        <i val="0"/>
        <color auto="1"/>
      </font>
    </dxf>
    <dxf>
      <font>
        <b/>
        <i val="0"/>
        <color rgb="FFFF0000"/>
      </font>
    </dxf>
    <dxf>
      <font>
        <b val="0"/>
        <i/>
        <color rgb="FFFF0000"/>
      </font>
    </dxf>
    <dxf>
      <font>
        <b/>
        <i val="0"/>
      </font>
    </dxf>
    <dxf>
      <font>
        <b val="0"/>
        <i/>
        <color rgb="FFFF0000"/>
      </font>
    </dxf>
    <dxf>
      <font>
        <b/>
        <i val="0"/>
      </font>
    </dxf>
    <dxf>
      <font>
        <b/>
        <i val="0"/>
      </font>
    </dxf>
    <dxf>
      <font>
        <b/>
        <i val="0"/>
        <color rgb="FFFF0000"/>
      </font>
    </dxf>
    <dxf>
      <font>
        <b/>
        <i val="0"/>
        <color rgb="FFFF0000"/>
      </font>
    </dxf>
    <dxf>
      <font>
        <b/>
        <i val="0"/>
        <color rgb="FFFF0000"/>
      </font>
    </dxf>
    <dxf>
      <font>
        <b/>
        <i val="0"/>
        <color auto="1"/>
      </font>
    </dxf>
    <dxf>
      <font>
        <b/>
        <i val="0"/>
      </font>
    </dxf>
    <dxf>
      <font>
        <b/>
        <i val="0"/>
        <color rgb="FFFF0000"/>
      </font>
    </dxf>
    <dxf>
      <font>
        <b/>
        <i val="0"/>
      </font>
    </dxf>
    <dxf>
      <font>
        <color rgb="FFFF0000"/>
      </font>
    </dxf>
    <dxf>
      <font>
        <b/>
        <i val="0"/>
      </font>
    </dxf>
    <dxf>
      <font>
        <b/>
        <i val="0"/>
        <color rgb="FFFF0000"/>
      </font>
    </dxf>
    <dxf>
      <font>
        <b val="0"/>
        <i/>
        <color rgb="FFFF0000"/>
      </font>
    </dxf>
    <dxf>
      <font>
        <b/>
        <i val="0"/>
        <color rgb="FFFF0000"/>
      </font>
    </dxf>
    <dxf>
      <font>
        <b/>
        <i val="0"/>
        <color rgb="FFFF0000"/>
      </font>
    </dxf>
    <dxf>
      <font>
        <b/>
        <i val="0"/>
      </font>
    </dxf>
    <dxf>
      <font>
        <b val="0"/>
        <i/>
        <color rgb="FFFF0000"/>
      </font>
    </dxf>
    <dxf>
      <font>
        <b/>
        <i val="0"/>
        <color rgb="FFFF0000"/>
      </font>
    </dxf>
    <dxf>
      <font>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color rgb="FFFF0000"/>
      </font>
    </dxf>
    <dxf>
      <font>
        <b val="0"/>
        <i/>
        <color rgb="FFFF0000"/>
      </font>
    </dxf>
    <dxf>
      <font>
        <b/>
        <i val="0"/>
      </font>
    </dxf>
    <dxf>
      <font>
        <b/>
        <i val="0"/>
        <color auto="1"/>
      </font>
    </dxf>
    <dxf>
      <font>
        <b/>
        <i val="0"/>
        <color rgb="FFFF0000"/>
      </font>
    </dxf>
    <dxf>
      <font>
        <b/>
        <i val="0"/>
        <color rgb="FFFF000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color rgb="FFFF0000"/>
      </font>
    </dxf>
    <dxf>
      <font>
        <b/>
        <i val="0"/>
      </font>
    </dxf>
    <dxf>
      <font>
        <b/>
        <i val="0"/>
        <color rgb="FFFF0000"/>
      </font>
    </dxf>
    <dxf>
      <font>
        <b/>
        <i val="0"/>
      </font>
    </dxf>
    <dxf>
      <font>
        <b/>
        <i val="0"/>
        <condense val="0"/>
        <extend val="0"/>
      </font>
    </dxf>
    <dxf>
      <font>
        <b/>
        <i val="0"/>
        <condense val="0"/>
        <extend val="0"/>
        <color indexed="16"/>
      </font>
    </dxf>
    <dxf>
      <font>
        <color rgb="FFFF0000"/>
      </font>
    </dxf>
    <dxf>
      <font>
        <b/>
        <i val="0"/>
      </font>
    </dxf>
    <dxf>
      <font>
        <b/>
        <i val="0"/>
        <color rgb="FFFF0000"/>
      </font>
    </dxf>
    <dxf>
      <font>
        <b/>
        <i val="0"/>
        <color rgb="FFFF0000"/>
      </font>
    </dxf>
    <dxf>
      <font>
        <b/>
        <i val="0"/>
      </font>
    </dxf>
    <dxf>
      <font>
        <b/>
        <i val="0"/>
        <color rgb="FFFF0000"/>
      </font>
    </dxf>
    <dxf>
      <font>
        <b/>
        <i val="0"/>
        <color auto="1"/>
      </font>
    </dxf>
    <dxf>
      <font>
        <b val="0"/>
        <i/>
        <color rgb="FFFF0000"/>
      </font>
    </dxf>
    <dxf>
      <font>
        <b/>
        <i val="0"/>
      </font>
    </dxf>
    <dxf>
      <font>
        <b/>
        <i val="0"/>
        <color rgb="FFFF0000"/>
      </font>
    </dxf>
    <dxf>
      <font>
        <color rgb="FFFF0000"/>
      </font>
    </dxf>
    <dxf>
      <font>
        <b/>
        <i val="0"/>
        <color rgb="FFFF0000"/>
      </font>
    </dxf>
    <dxf>
      <font>
        <b/>
        <i val="0"/>
      </font>
    </dxf>
    <dxf>
      <font>
        <b/>
        <i val="0"/>
        <color rgb="FFFF0000"/>
      </font>
    </dxf>
    <dxf>
      <font>
        <b/>
        <i val="0"/>
        <color rgb="FFFF0000"/>
      </font>
    </dxf>
    <dxf>
      <font>
        <b/>
        <i val="0"/>
        <color rgb="FFFF0000"/>
      </font>
    </dxf>
    <dxf>
      <font>
        <b/>
        <i val="0"/>
      </font>
    </dxf>
    <dxf>
      <font>
        <b/>
        <i val="0"/>
        <color rgb="FFFF0000"/>
      </font>
    </dxf>
    <dxf>
      <font>
        <b/>
        <i val="0"/>
        <color rgb="FFFF0000"/>
      </font>
    </dxf>
    <dxf>
      <font>
        <b/>
        <i val="0"/>
        <color auto="1"/>
      </font>
    </dxf>
    <dxf>
      <font>
        <b/>
        <i val="0"/>
      </font>
    </dxf>
    <dxf>
      <font>
        <color rgb="FFFF0000"/>
      </font>
    </dxf>
    <dxf>
      <font>
        <b/>
        <i val="0"/>
        <color rgb="FFFF0000"/>
      </font>
    </dxf>
    <dxf>
      <font>
        <b/>
        <i val="0"/>
      </font>
    </dxf>
    <dxf>
      <font>
        <b/>
        <i val="0"/>
      </font>
    </dxf>
    <dxf>
      <font>
        <b val="0"/>
        <i/>
        <color rgb="FFFF0000"/>
      </font>
    </dxf>
    <dxf>
      <font>
        <b/>
        <i val="0"/>
        <color rgb="FFFF0000"/>
      </font>
    </dxf>
    <dxf>
      <font>
        <b/>
        <i val="0"/>
        <color rgb="FFFF0000"/>
      </font>
    </dxf>
    <dxf>
      <font>
        <b/>
        <i val="0"/>
        <color auto="1"/>
      </font>
    </dxf>
    <dxf>
      <font>
        <b/>
        <i val="0"/>
        <color rgb="FFFF0000"/>
      </font>
    </dxf>
    <dxf>
      <font>
        <b/>
        <i val="0"/>
        <color rgb="FFFF0000"/>
      </font>
    </dxf>
    <dxf>
      <font>
        <b val="0"/>
        <i/>
        <color rgb="FFFF0000"/>
      </font>
    </dxf>
    <dxf>
      <font>
        <b/>
        <i val="0"/>
        <color rgb="FFFF0000"/>
      </font>
    </dxf>
    <dxf>
      <font>
        <b/>
        <i val="0"/>
      </font>
    </dxf>
    <dxf>
      <font>
        <b/>
        <i val="0"/>
        <color rgb="FFFF0000"/>
      </font>
    </dxf>
    <dxf>
      <font>
        <b/>
        <i val="0"/>
      </font>
    </dxf>
    <dxf>
      <font>
        <b/>
        <i val="0"/>
      </font>
    </dxf>
    <dxf>
      <font>
        <b/>
        <i val="0"/>
        <color rgb="FFFF0000"/>
      </font>
    </dxf>
    <dxf>
      <font>
        <color rgb="FFFF0000"/>
      </font>
    </dxf>
    <dxf>
      <font>
        <b/>
        <i val="0"/>
      </font>
    </dxf>
    <dxf>
      <font>
        <b/>
        <i val="0"/>
      </font>
    </dxf>
    <dxf>
      <font>
        <b/>
        <i val="0"/>
      </font>
    </dxf>
    <dxf>
      <font>
        <b/>
        <i val="0"/>
        <color rgb="FFFF0000"/>
      </font>
    </dxf>
    <dxf>
      <font>
        <b/>
        <i val="0"/>
        <color rgb="FFFF0000"/>
      </font>
    </dxf>
    <dxf>
      <font>
        <b/>
        <i val="0"/>
      </font>
    </dxf>
    <dxf>
      <font>
        <b/>
        <i val="0"/>
      </font>
    </dxf>
    <dxf>
      <font>
        <b/>
        <i val="0"/>
        <color rgb="FFFF0000"/>
      </font>
    </dxf>
    <dxf>
      <font>
        <b/>
        <i val="0"/>
        <color rgb="FFFF0000"/>
      </font>
    </dxf>
    <dxf>
      <font>
        <b/>
        <i val="0"/>
      </font>
    </dxf>
    <dxf>
      <font>
        <color rgb="FFFF0000"/>
      </font>
    </dxf>
    <dxf>
      <font>
        <b/>
        <i val="0"/>
      </font>
    </dxf>
    <dxf>
      <font>
        <b/>
        <i val="0"/>
        <color rgb="FFFF0000"/>
      </font>
    </dxf>
    <dxf>
      <font>
        <b/>
        <i val="0"/>
        <color rgb="FFFF0000"/>
      </font>
    </dxf>
    <dxf>
      <font>
        <b/>
        <i val="0"/>
      </font>
    </dxf>
    <dxf>
      <font>
        <b/>
        <i val="0"/>
        <color rgb="FFFF0000"/>
      </font>
    </dxf>
    <dxf>
      <font>
        <b/>
        <i val="0"/>
      </font>
    </dxf>
    <dxf>
      <font>
        <b/>
        <i val="0"/>
      </font>
    </dxf>
    <dxf>
      <font>
        <b/>
        <i val="0"/>
        <color rgb="FFFF0000"/>
      </font>
    </dxf>
    <dxf>
      <font>
        <b/>
        <i val="0"/>
      </font>
    </dxf>
    <dxf>
      <font>
        <b/>
        <i val="0"/>
        <color rgb="FFFF0000"/>
      </font>
    </dxf>
    <dxf>
      <font>
        <color rgb="FFFF0000"/>
      </font>
    </dxf>
    <dxf>
      <font>
        <b/>
        <i val="0"/>
        <color auto="1"/>
      </font>
    </dxf>
    <dxf>
      <font>
        <b/>
        <i val="0"/>
        <color rgb="FFFF0000"/>
      </font>
    </dxf>
    <dxf>
      <font>
        <b/>
        <i val="0"/>
      </font>
    </dxf>
    <dxf>
      <font>
        <b/>
        <i val="0"/>
        <color rgb="FFFF0000"/>
      </font>
    </dxf>
    <dxf>
      <font>
        <b val="0"/>
        <i/>
        <color rgb="FFFF0000"/>
      </font>
    </dxf>
    <dxf>
      <font>
        <b/>
        <i val="0"/>
        <color rgb="FFFF0000"/>
      </font>
    </dxf>
    <dxf>
      <font>
        <b/>
        <i val="0"/>
        <color rgb="FFFF0000"/>
      </font>
    </dxf>
    <dxf>
      <font>
        <b/>
        <i val="0"/>
      </font>
    </dxf>
    <dxf>
      <font>
        <b/>
        <i val="0"/>
        <color rgb="FFFF0000"/>
      </font>
    </dxf>
    <dxf>
      <font>
        <color rgb="FFFF0000"/>
      </font>
    </dxf>
    <dxf>
      <font>
        <b/>
        <i val="0"/>
        <color rgb="FFFF0000"/>
      </font>
    </dxf>
    <dxf>
      <font>
        <b/>
        <i val="0"/>
      </font>
    </dxf>
    <dxf>
      <font>
        <b/>
        <i val="0"/>
      </font>
    </dxf>
    <dxf>
      <font>
        <b/>
        <i val="0"/>
        <color rgb="FFFF0000"/>
      </font>
    </dxf>
    <dxf>
      <font>
        <b/>
        <i val="0"/>
        <color rgb="FFFF0000"/>
      </font>
    </dxf>
    <dxf>
      <font>
        <b/>
        <i val="0"/>
      </font>
    </dxf>
    <dxf>
      <font>
        <b/>
        <i val="0"/>
        <color rgb="FFFF0000"/>
      </font>
    </dxf>
    <dxf>
      <font>
        <b/>
        <i val="0"/>
      </font>
    </dxf>
    <dxf>
      <font>
        <b/>
        <i val="0"/>
        <condense val="0"/>
        <extend val="0"/>
        <color indexed="16"/>
      </font>
    </dxf>
    <dxf>
      <font>
        <b/>
        <i val="0"/>
      </font>
    </dxf>
    <dxf>
      <font>
        <b/>
        <i val="0"/>
        <color rgb="FFFF0000"/>
      </font>
    </dxf>
    <dxf>
      <font>
        <color rgb="FFFF0000"/>
      </font>
    </dxf>
    <dxf>
      <font>
        <color rgb="FFFF0000"/>
      </font>
    </dxf>
    <dxf>
      <font>
        <b/>
        <i val="0"/>
        <color rgb="FFFF0000"/>
      </font>
    </dxf>
    <dxf>
      <font>
        <b/>
        <i val="0"/>
      </font>
    </dxf>
    <dxf>
      <font>
        <b/>
        <i val="0"/>
      </font>
    </dxf>
    <dxf>
      <font>
        <b/>
        <i val="0"/>
        <color rgb="FFFF0000"/>
      </font>
    </dxf>
    <dxf>
      <font>
        <b/>
        <i val="0"/>
        <color rgb="FFFF0000"/>
      </font>
    </dxf>
    <dxf>
      <font>
        <b val="0"/>
        <i/>
        <color rgb="FFFF0000"/>
      </font>
    </dxf>
    <dxf>
      <font>
        <b/>
        <i val="0"/>
        <color rgb="FFFF0000"/>
      </font>
    </dxf>
    <dxf>
      <font>
        <b/>
        <i val="0"/>
      </font>
    </dxf>
    <dxf>
      <font>
        <color rgb="FFFF0000"/>
      </font>
    </dxf>
    <dxf>
      <font>
        <b/>
        <i val="0"/>
        <color rgb="FFFF0000"/>
      </font>
    </dxf>
    <dxf>
      <font>
        <b/>
        <i val="0"/>
        <color rgb="FFFF0000"/>
      </font>
    </dxf>
    <dxf>
      <font>
        <b/>
        <i val="0"/>
      </font>
    </dxf>
    <dxf>
      <font>
        <b/>
        <i val="0"/>
      </font>
    </dxf>
    <dxf>
      <font>
        <b/>
        <i val="0"/>
        <color rgb="FFFF0000"/>
      </font>
    </dxf>
    <dxf>
      <font>
        <color rgb="FFFF0000"/>
      </font>
    </dxf>
    <dxf>
      <font>
        <b/>
        <i val="0"/>
        <color rgb="FFFF0000"/>
      </font>
    </dxf>
    <dxf>
      <font>
        <b/>
        <i val="0"/>
        <color auto="1"/>
      </font>
    </dxf>
    <dxf>
      <font>
        <b/>
        <i val="0"/>
        <color rgb="FFFF0000"/>
      </font>
    </dxf>
    <dxf>
      <font>
        <b/>
        <i val="0"/>
        <color rgb="FFFF0000"/>
      </font>
    </dxf>
    <dxf>
      <font>
        <color rgb="FFFF0000"/>
      </font>
    </dxf>
    <dxf>
      <font>
        <b/>
        <i val="0"/>
        <color rgb="FFFF0000"/>
      </font>
    </dxf>
    <dxf>
      <font>
        <b/>
        <i val="0"/>
      </font>
    </dxf>
    <dxf>
      <font>
        <color rgb="FFFF0000"/>
      </font>
    </dxf>
    <dxf>
      <font>
        <b/>
        <i val="0"/>
      </font>
    </dxf>
    <dxf>
      <font>
        <b/>
        <i val="0"/>
      </font>
    </dxf>
    <dxf>
      <font>
        <b/>
        <i val="0"/>
      </font>
    </dxf>
    <dxf>
      <font>
        <b/>
        <i val="0"/>
      </font>
    </dxf>
    <dxf>
      <font>
        <b/>
        <i val="0"/>
        <color rgb="FFFF0000"/>
      </font>
    </dxf>
    <dxf>
      <font>
        <b/>
        <i val="0"/>
        <color rgb="FFFF0000"/>
      </font>
    </dxf>
    <dxf>
      <font>
        <b/>
        <i val="0"/>
        <color rgb="FFFF0000"/>
      </font>
    </dxf>
    <dxf>
      <font>
        <b/>
        <i val="0"/>
        <color rgb="FFFF0000"/>
      </font>
    </dxf>
    <dxf>
      <font>
        <b val="0"/>
        <i/>
        <color rgb="FFFF0000"/>
      </font>
    </dxf>
    <dxf>
      <font>
        <color rgb="FFFF0000"/>
      </font>
    </dxf>
    <dxf>
      <font>
        <b/>
        <i val="0"/>
      </font>
    </dxf>
    <dxf>
      <font>
        <b/>
        <i val="0"/>
      </font>
    </dxf>
    <dxf>
      <font>
        <b/>
        <i val="0"/>
        <color rgb="FFFF0000"/>
      </font>
    </dxf>
    <dxf>
      <font>
        <b/>
        <i val="0"/>
        <color rgb="FFFF0000"/>
      </font>
    </dxf>
    <dxf>
      <font>
        <color rgb="FFFF0000"/>
      </font>
    </dxf>
    <dxf>
      <font>
        <color rgb="FFFF0000"/>
      </font>
    </dxf>
    <dxf>
      <font>
        <b/>
        <i val="0"/>
        <color rgb="FFFF0000"/>
      </font>
    </dxf>
    <dxf>
      <font>
        <b/>
        <i val="0"/>
      </font>
    </dxf>
    <dxf>
      <font>
        <color rgb="FFFF0000"/>
      </font>
    </dxf>
    <dxf>
      <font>
        <b val="0"/>
        <i/>
        <color rgb="FFFF0000"/>
      </font>
    </dxf>
    <dxf>
      <font>
        <color rgb="FFFF0000"/>
      </font>
    </dxf>
    <dxf>
      <font>
        <b/>
        <i val="0"/>
        <color rgb="FFFF0000"/>
      </font>
    </dxf>
    <dxf>
      <font>
        <b/>
        <i val="0"/>
      </font>
    </dxf>
    <dxf>
      <font>
        <b val="0"/>
        <i/>
        <color rgb="FFFF0000"/>
      </font>
    </dxf>
    <dxf>
      <font>
        <b/>
        <i val="0"/>
        <color rgb="FFFF0000"/>
      </font>
    </dxf>
    <dxf>
      <font>
        <b/>
        <i val="0"/>
      </font>
    </dxf>
    <dxf>
      <font>
        <b/>
        <i val="0"/>
      </font>
    </dxf>
    <dxf>
      <font>
        <b/>
        <i val="0"/>
        <color rgb="FFFF0000"/>
      </font>
    </dxf>
    <dxf>
      <font>
        <b/>
        <i val="0"/>
      </font>
    </dxf>
    <dxf>
      <font>
        <b/>
        <i val="0"/>
        <color rgb="FFFF0000"/>
      </font>
    </dxf>
    <dxf>
      <font>
        <b/>
        <i val="0"/>
        <color rgb="FFFF0000"/>
      </font>
    </dxf>
    <dxf>
      <font>
        <color rgb="FFFF0000"/>
      </font>
    </dxf>
    <dxf>
      <font>
        <b/>
        <i val="0"/>
        <color auto="1"/>
      </font>
    </dxf>
    <dxf>
      <font>
        <b/>
        <i val="0"/>
        <color rgb="FFFF0000"/>
      </font>
    </dxf>
    <dxf>
      <font>
        <b/>
        <i val="0"/>
      </font>
    </dxf>
    <dxf>
      <font>
        <color rgb="FFFF0000"/>
      </font>
    </dxf>
    <dxf>
      <font>
        <b/>
        <i val="0"/>
        <color rgb="FFFF0000"/>
      </font>
    </dxf>
    <dxf>
      <font>
        <b/>
        <i val="0"/>
        <color rgb="FFFF0000"/>
      </font>
    </dxf>
    <dxf>
      <font>
        <b/>
        <i val="0"/>
        <color auto="1"/>
      </font>
    </dxf>
    <dxf>
      <font>
        <b/>
        <i val="0"/>
        <color rgb="FFFF0000"/>
      </font>
    </dxf>
    <dxf>
      <font>
        <b/>
        <i val="0"/>
      </font>
    </dxf>
    <dxf>
      <font>
        <b/>
        <i val="0"/>
      </font>
    </dxf>
    <dxf>
      <font>
        <b/>
        <i val="0"/>
        <color rgb="FFFF0000"/>
      </font>
    </dxf>
    <dxf>
      <font>
        <b/>
        <i val="0"/>
        <color rgb="FFFF0000"/>
      </font>
    </dxf>
    <dxf>
      <font>
        <color rgb="FFFF0000"/>
      </font>
    </dxf>
    <dxf>
      <font>
        <b val="0"/>
        <i/>
        <color rgb="FFFF0000"/>
      </font>
    </dxf>
    <dxf>
      <font>
        <b/>
        <i val="0"/>
        <color rgb="FFFF0000"/>
      </font>
    </dxf>
    <dxf>
      <font>
        <b/>
        <i val="0"/>
      </font>
    </dxf>
    <dxf>
      <font>
        <b/>
        <i val="0"/>
      </font>
    </dxf>
    <dxf>
      <font>
        <b/>
        <i val="0"/>
        <color rgb="FFFF0000"/>
      </font>
    </dxf>
    <dxf>
      <font>
        <b/>
        <i val="0"/>
        <color rgb="FFFF0000"/>
      </font>
    </dxf>
    <dxf>
      <font>
        <b/>
        <i val="0"/>
      </font>
    </dxf>
    <dxf>
      <font>
        <color rgb="FFFF0000"/>
      </font>
    </dxf>
    <dxf>
      <font>
        <b/>
        <i val="0"/>
        <color rgb="FFFF0000"/>
      </font>
    </dxf>
    <dxf>
      <font>
        <b/>
        <i val="0"/>
      </font>
    </dxf>
    <dxf>
      <font>
        <b/>
        <i val="0"/>
        <color rgb="FFFF0000"/>
      </font>
    </dxf>
    <dxf>
      <font>
        <color rgb="FFFF0000"/>
      </font>
    </dxf>
    <dxf>
      <font>
        <color rgb="FFFF0000"/>
      </font>
    </dxf>
    <dxf>
      <font>
        <b val="0"/>
        <i/>
        <color rgb="FFFF0000"/>
      </font>
    </dxf>
    <dxf>
      <font>
        <color rgb="FFFF0000"/>
      </font>
    </dxf>
    <dxf>
      <font>
        <b/>
        <i val="0"/>
        <color rgb="FFFF0000"/>
      </font>
    </dxf>
    <dxf>
      <font>
        <b/>
        <i val="0"/>
      </font>
    </dxf>
    <dxf>
      <font>
        <b/>
        <i val="0"/>
        <color rgb="FFFF0000"/>
      </font>
    </dxf>
    <dxf>
      <font>
        <b/>
        <i val="0"/>
      </font>
    </dxf>
    <dxf>
      <font>
        <b/>
        <i val="0"/>
      </font>
    </dxf>
    <dxf>
      <font>
        <b/>
        <i val="0"/>
      </font>
    </dxf>
    <dxf>
      <font>
        <b/>
        <i val="0"/>
      </font>
    </dxf>
    <dxf>
      <font>
        <b/>
        <i val="0"/>
        <color rgb="FFFF0000"/>
      </font>
    </dxf>
    <dxf>
      <font>
        <b/>
        <i val="0"/>
        <color rgb="FFFF0000"/>
      </font>
    </dxf>
    <dxf>
      <font>
        <b/>
        <i val="0"/>
        <color rgb="FFFF0000"/>
      </font>
    </dxf>
    <dxf>
      <font>
        <b/>
        <i val="0"/>
      </font>
    </dxf>
    <dxf>
      <font>
        <b/>
        <i val="0"/>
      </font>
    </dxf>
    <dxf>
      <font>
        <b/>
        <i val="0"/>
        <color rgb="FFFF0000"/>
      </font>
    </dxf>
    <dxf>
      <font>
        <color rgb="FFFF0000"/>
      </font>
    </dxf>
    <dxf>
      <font>
        <b/>
        <i val="0"/>
        <color rgb="FFFF0000"/>
      </font>
    </dxf>
    <dxf>
      <font>
        <b/>
        <i val="0"/>
      </font>
    </dxf>
    <dxf>
      <font>
        <b/>
        <i val="0"/>
      </font>
    </dxf>
    <dxf>
      <font>
        <b/>
        <i val="0"/>
        <color rgb="FFFF0000"/>
      </font>
    </dxf>
    <dxf>
      <font>
        <color rgb="FFFF0000"/>
      </font>
    </dxf>
    <dxf>
      <font>
        <b/>
        <i val="0"/>
        <color rgb="FFFF0000"/>
      </font>
    </dxf>
    <dxf>
      <font>
        <b/>
        <i val="0"/>
        <condense val="0"/>
        <extend val="0"/>
      </font>
    </dxf>
    <dxf>
      <font>
        <color rgb="FFFF0000"/>
      </font>
    </dxf>
    <dxf>
      <font>
        <b/>
        <i val="0"/>
      </font>
    </dxf>
    <dxf>
      <font>
        <b/>
        <i val="0"/>
        <condense val="0"/>
        <extend val="0"/>
        <color indexed="16"/>
      </font>
    </dxf>
    <dxf>
      <font>
        <color rgb="FFFF0000"/>
      </font>
    </dxf>
    <dxf>
      <font>
        <b/>
        <i val="0"/>
      </font>
    </dxf>
    <dxf>
      <font>
        <b/>
        <i val="0"/>
        <color rgb="FFFF0000"/>
      </font>
    </dxf>
    <dxf>
      <font>
        <b/>
        <i val="0"/>
        <condense val="0"/>
        <extend val="0"/>
        <color indexed="16"/>
      </font>
    </dxf>
    <dxf>
      <font>
        <b/>
        <i val="0"/>
        <condense val="0"/>
        <extend val="0"/>
      </font>
    </dxf>
    <dxf>
      <font>
        <b/>
        <i val="0"/>
        <color rgb="FFFF0000"/>
      </font>
    </dxf>
    <dxf>
      <font>
        <b/>
        <i val="0"/>
      </font>
    </dxf>
    <dxf>
      <font>
        <b/>
        <i val="0"/>
        <color rgb="FFFF0000"/>
      </font>
    </dxf>
    <dxf>
      <font>
        <b/>
        <i val="0"/>
        <color rgb="FFFF0000"/>
      </font>
    </dxf>
    <dxf>
      <font>
        <b val="0"/>
        <i/>
        <color rgb="FFFF0000"/>
      </font>
    </dxf>
    <dxf>
      <font>
        <b/>
        <i val="0"/>
        <color rgb="FFFF0000"/>
      </font>
    </dxf>
    <dxf>
      <font>
        <b/>
        <i val="0"/>
      </font>
    </dxf>
    <dxf>
      <font>
        <b/>
        <i val="0"/>
        <color auto="1"/>
      </font>
    </dxf>
    <dxf>
      <font>
        <color rgb="FFFF0000"/>
      </font>
    </dxf>
    <dxf>
      <font>
        <b/>
        <i val="0"/>
        <color rgb="FFFF0000"/>
      </font>
    </dxf>
    <dxf>
      <font>
        <b/>
        <i val="0"/>
      </font>
    </dxf>
    <dxf>
      <font>
        <b/>
        <i val="0"/>
        <color auto="1"/>
      </font>
    </dxf>
    <dxf>
      <font>
        <b/>
        <i val="0"/>
        <color rgb="FFFF0000"/>
      </font>
    </dxf>
    <dxf>
      <font>
        <b val="0"/>
        <i/>
        <color rgb="FFFF0000"/>
      </font>
    </dxf>
    <dxf>
      <font>
        <b/>
        <i val="0"/>
        <color rgb="FFFF0000"/>
      </font>
    </dxf>
    <dxf>
      <font>
        <b/>
        <i val="0"/>
      </font>
    </dxf>
    <dxf>
      <font>
        <b/>
        <i val="0"/>
        <color rgb="FFFF0000"/>
      </font>
    </dxf>
    <dxf>
      <font>
        <b/>
        <i val="0"/>
      </font>
    </dxf>
    <dxf>
      <font>
        <color rgb="FFFF0000"/>
      </font>
    </dxf>
    <dxf>
      <font>
        <b/>
        <i val="0"/>
      </font>
    </dxf>
    <dxf>
      <font>
        <b/>
        <i val="0"/>
        <color rgb="FFFF0000"/>
      </font>
    </dxf>
    <dxf>
      <font>
        <b/>
        <i val="0"/>
      </font>
    </dxf>
    <dxf>
      <font>
        <b/>
        <i val="0"/>
        <color rgb="FFFF0000"/>
      </font>
    </dxf>
    <dxf>
      <font>
        <b/>
        <i val="0"/>
        <color rgb="FFFF0000"/>
      </font>
    </dxf>
    <dxf>
      <font>
        <b/>
        <i val="0"/>
      </font>
    </dxf>
    <dxf>
      <font>
        <b/>
        <i val="0"/>
      </font>
    </dxf>
    <dxf>
      <font>
        <b/>
        <i val="0"/>
        <color rgb="FFFF0000"/>
      </font>
    </dxf>
    <dxf>
      <font>
        <b val="0"/>
        <i/>
        <color rgb="FFFF0000"/>
      </font>
    </dxf>
    <dxf>
      <font>
        <b/>
        <i val="0"/>
        <color rgb="FFFF0000"/>
      </font>
    </dxf>
    <dxf>
      <font>
        <b/>
        <i val="0"/>
      </font>
    </dxf>
    <dxf>
      <font>
        <b/>
        <i val="0"/>
        <color rgb="FFFF0000"/>
      </font>
    </dxf>
    <dxf>
      <font>
        <b/>
        <i val="0"/>
        <color rgb="FFFF0000"/>
      </font>
    </dxf>
    <dxf>
      <font>
        <b/>
        <i val="0"/>
      </font>
    </dxf>
    <dxf>
      <font>
        <b/>
        <i val="0"/>
        <color rgb="FFFF0000"/>
      </font>
    </dxf>
    <dxf>
      <font>
        <b/>
        <i val="0"/>
      </font>
    </dxf>
    <dxf>
      <font>
        <b/>
        <i val="0"/>
      </font>
    </dxf>
    <dxf>
      <font>
        <b/>
        <i val="0"/>
        <color rgb="FFFF0000"/>
      </font>
    </dxf>
    <dxf>
      <font>
        <color rgb="FFFF0000"/>
      </font>
    </dxf>
    <dxf>
      <font>
        <color rgb="FFFF0000"/>
      </font>
    </dxf>
    <dxf>
      <font>
        <b/>
        <i val="0"/>
        <color rgb="FFFF0000"/>
      </font>
    </dxf>
    <dxf>
      <font>
        <b/>
        <i val="0"/>
      </font>
    </dxf>
    <dxf>
      <font>
        <b/>
        <i val="0"/>
        <color rgb="FFFF0000"/>
      </font>
    </dxf>
    <dxf>
      <font>
        <b/>
        <i val="0"/>
        <color auto="1"/>
      </font>
    </dxf>
    <dxf>
      <font>
        <b/>
        <i val="0"/>
        <color rgb="FFFF0000"/>
      </font>
    </dxf>
    <dxf>
      <font>
        <b/>
        <i val="0"/>
      </font>
    </dxf>
    <dxf>
      <font>
        <color rgb="FFFF0000"/>
      </font>
    </dxf>
    <dxf>
      <font>
        <b/>
        <i val="0"/>
        <color rgb="FFFF0000"/>
      </font>
    </dxf>
    <dxf>
      <font>
        <b/>
        <i val="0"/>
      </font>
    </dxf>
    <dxf>
      <font>
        <b/>
        <i val="0"/>
        <color rgb="FFFF0000"/>
      </font>
    </dxf>
    <dxf>
      <font>
        <b/>
        <i val="0"/>
        <color rgb="FFFF0000"/>
      </font>
    </dxf>
    <dxf>
      <font>
        <b/>
        <i val="0"/>
      </font>
    </dxf>
    <dxf>
      <font>
        <b val="0"/>
        <i/>
        <color rgb="FFFF0000"/>
      </font>
    </dxf>
    <dxf>
      <font>
        <b/>
        <i val="0"/>
        <color rgb="FFFF0000"/>
      </font>
    </dxf>
    <dxf>
      <font>
        <b/>
        <i val="0"/>
        <condense val="0"/>
        <extend val="0"/>
      </font>
    </dxf>
    <dxf>
      <font>
        <b/>
        <i val="0"/>
        <color rgb="FFFF0000"/>
      </font>
    </dxf>
    <dxf>
      <font>
        <b/>
        <i val="0"/>
      </font>
    </dxf>
    <dxf>
      <font>
        <b/>
        <i val="0"/>
        <condense val="0"/>
        <extend val="0"/>
        <color indexed="16"/>
      </font>
    </dxf>
    <dxf>
      <font>
        <b/>
        <i val="0"/>
        <color rgb="FFFF0000"/>
      </font>
    </dxf>
    <dxf>
      <font>
        <b/>
        <i val="0"/>
        <color auto="1"/>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color rgb="FFFF0000"/>
      </font>
    </dxf>
    <dxf>
      <font>
        <b/>
        <i val="0"/>
      </font>
    </dxf>
    <dxf>
      <font>
        <b/>
        <i val="0"/>
        <color rgb="FFFF0000"/>
      </font>
    </dxf>
    <dxf>
      <font>
        <b/>
        <i val="0"/>
      </font>
    </dxf>
    <dxf>
      <font>
        <b/>
        <i val="0"/>
      </font>
    </dxf>
    <dxf>
      <font>
        <b/>
        <i val="0"/>
        <color auto="1"/>
      </font>
    </dxf>
    <dxf>
      <font>
        <b/>
        <i val="0"/>
        <color rgb="FFFF0000"/>
      </font>
    </dxf>
    <dxf>
      <font>
        <b/>
        <i val="0"/>
        <color rgb="FFFF0000"/>
      </font>
    </dxf>
    <dxf>
      <font>
        <b/>
        <i val="0"/>
        <color rgb="FFFF0000"/>
      </font>
    </dxf>
    <dxf>
      <font>
        <b val="0"/>
        <i/>
        <color rgb="FFFF0000"/>
      </font>
    </dxf>
    <dxf>
      <font>
        <b/>
        <i val="0"/>
      </font>
    </dxf>
    <dxf>
      <font>
        <b/>
        <i val="0"/>
        <color rgb="FFFF0000"/>
      </font>
    </dxf>
    <dxf>
      <font>
        <b/>
        <i val="0"/>
      </font>
    </dxf>
    <dxf>
      <font>
        <color rgb="FFFF0000"/>
      </font>
    </dxf>
    <dxf>
      <font>
        <b/>
        <i val="0"/>
        <color rgb="FFFF0000"/>
      </font>
    </dxf>
    <dxf>
      <font>
        <b/>
        <i val="0"/>
      </font>
    </dxf>
    <dxf>
      <font>
        <b/>
        <i val="0"/>
        <color rgb="FFFF0000"/>
      </font>
    </dxf>
    <dxf>
      <font>
        <b/>
        <i val="0"/>
        <color rgb="FFFF0000"/>
      </font>
    </dxf>
    <dxf>
      <font>
        <b/>
        <i val="0"/>
      </font>
    </dxf>
    <dxf>
      <font>
        <b/>
        <i val="0"/>
      </font>
    </dxf>
    <dxf>
      <font>
        <b/>
        <i val="0"/>
        <color rgb="FFFF0000"/>
      </font>
    </dxf>
    <dxf>
      <font>
        <color rgb="FFFF0000"/>
      </font>
    </dxf>
    <dxf>
      <font>
        <b/>
        <i val="0"/>
        <color rgb="FFFF0000"/>
      </font>
    </dxf>
    <dxf>
      <font>
        <b/>
        <i val="0"/>
        <color rgb="FFFF0000"/>
      </font>
    </dxf>
    <dxf>
      <font>
        <b val="0"/>
        <i/>
        <color rgb="FFFF0000"/>
      </font>
    </dxf>
    <dxf>
      <font>
        <b/>
        <i val="0"/>
        <color rgb="FFFF0000"/>
      </font>
    </dxf>
    <dxf>
      <font>
        <b/>
        <i val="0"/>
        <color rgb="FFFF0000"/>
      </font>
    </dxf>
    <dxf>
      <font>
        <b/>
        <i val="0"/>
      </font>
    </dxf>
    <dxf>
      <font>
        <color rgb="FFFF0000"/>
      </font>
    </dxf>
    <dxf>
      <font>
        <b/>
        <i val="0"/>
        <color auto="1"/>
      </font>
    </dxf>
    <dxf>
      <font>
        <b/>
        <i val="0"/>
        <color rgb="FFFF0000"/>
      </font>
    </dxf>
    <dxf>
      <font>
        <b/>
        <i val="0"/>
        <color rgb="FFFF0000"/>
      </font>
    </dxf>
    <dxf>
      <font>
        <b/>
        <i val="0"/>
      </font>
    </dxf>
    <dxf>
      <font>
        <b/>
        <i val="0"/>
      </font>
    </dxf>
    <dxf>
      <font>
        <b/>
        <i val="0"/>
        <color rgb="FFFF0000"/>
      </font>
    </dxf>
    <dxf>
      <font>
        <b/>
        <i val="0"/>
      </font>
    </dxf>
    <dxf>
      <font>
        <b/>
        <i val="0"/>
      </font>
    </dxf>
    <dxf>
      <font>
        <color rgb="FFFF0000"/>
      </font>
    </dxf>
    <dxf>
      <font>
        <b/>
        <i val="0"/>
      </font>
    </dxf>
    <dxf>
      <font>
        <b/>
        <i val="0"/>
        <color rgb="FFFF0000"/>
      </font>
    </dxf>
    <dxf>
      <font>
        <b/>
        <i val="0"/>
      </font>
    </dxf>
    <dxf>
      <font>
        <b/>
        <i val="0"/>
        <color rgb="FFFF0000"/>
      </font>
    </dxf>
    <dxf>
      <font>
        <b/>
        <i val="0"/>
      </font>
    </dxf>
    <dxf>
      <font>
        <b/>
        <i val="0"/>
        <color rgb="FFFF0000"/>
      </font>
    </dxf>
    <dxf>
      <font>
        <b/>
        <i val="0"/>
        <color rgb="FFFF0000"/>
      </font>
    </dxf>
    <dxf>
      <font>
        <b/>
        <i val="0"/>
      </font>
    </dxf>
    <dxf>
      <font>
        <b/>
        <i val="0"/>
      </font>
    </dxf>
    <dxf>
      <font>
        <b/>
        <i val="0"/>
        <color rgb="FFFF0000"/>
      </font>
    </dxf>
    <dxf>
      <font>
        <b/>
        <i val="0"/>
      </font>
    </dxf>
    <dxf>
      <font>
        <b/>
        <i val="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auto="1"/>
      </font>
    </dxf>
    <dxf>
      <font>
        <b/>
        <i val="0"/>
        <color rgb="FFFF0000"/>
      </font>
    </dxf>
    <dxf>
      <font>
        <b/>
        <i val="0"/>
      </font>
    </dxf>
    <dxf>
      <font>
        <b/>
        <i val="0"/>
        <color rgb="FFFF0000"/>
      </font>
    </dxf>
    <dxf>
      <font>
        <b val="0"/>
        <i/>
        <color rgb="FFFF0000"/>
      </font>
    </dxf>
    <dxf>
      <font>
        <b/>
        <i val="0"/>
      </font>
    </dxf>
    <dxf>
      <font>
        <b/>
        <i val="0"/>
      </font>
    </dxf>
    <dxf>
      <font>
        <b/>
        <i val="0"/>
        <color rgb="FFFF0000"/>
      </font>
    </dxf>
    <dxf>
      <font>
        <b/>
        <i val="0"/>
        <color rgb="FFFF0000"/>
      </font>
    </dxf>
    <dxf>
      <font>
        <b/>
        <i val="0"/>
        <color rgb="FFFF0000"/>
      </font>
    </dxf>
    <dxf>
      <font>
        <b/>
        <i val="0"/>
      </font>
    </dxf>
    <dxf>
      <font>
        <b/>
        <i val="0"/>
        <color rgb="FFFF0000"/>
      </font>
    </dxf>
    <dxf>
      <font>
        <b/>
        <i val="0"/>
      </font>
    </dxf>
    <dxf>
      <font>
        <b/>
        <i val="0"/>
      </font>
    </dxf>
    <dxf>
      <font>
        <b/>
        <i val="0"/>
        <color rgb="FFFF0000"/>
      </font>
    </dxf>
    <dxf>
      <font>
        <color rgb="FFFF0000"/>
      </font>
    </dxf>
    <dxf>
      <font>
        <b/>
        <i val="0"/>
      </font>
    </dxf>
    <dxf>
      <font>
        <b/>
        <i val="0"/>
        <color rgb="FFFF0000"/>
      </font>
    </dxf>
    <dxf>
      <font>
        <b/>
        <i val="0"/>
      </font>
    </dxf>
    <dxf>
      <font>
        <color rgb="FFFF0000"/>
      </font>
    </dxf>
    <dxf>
      <font>
        <b/>
        <i val="0"/>
        <color rgb="FFFF0000"/>
      </font>
    </dxf>
    <dxf>
      <font>
        <b/>
        <i val="0"/>
      </font>
    </dxf>
    <dxf>
      <font>
        <b/>
        <i val="0"/>
        <color rgb="FFFF0000"/>
      </font>
    </dxf>
    <dxf>
      <font>
        <b/>
        <i val="0"/>
        <color rgb="FFFF0000"/>
      </font>
    </dxf>
    <dxf>
      <font>
        <b/>
        <i val="0"/>
      </font>
    </dxf>
    <dxf>
      <font>
        <b/>
        <i val="0"/>
        <color rgb="FFFF0000"/>
      </font>
    </dxf>
    <dxf>
      <font>
        <b/>
        <i val="0"/>
      </font>
    </dxf>
    <dxf>
      <font>
        <b/>
        <i val="0"/>
        <color auto="1"/>
      </font>
    </dxf>
    <dxf>
      <font>
        <b/>
        <i val="0"/>
        <color rgb="FFFF0000"/>
      </font>
    </dxf>
    <dxf>
      <font>
        <b/>
        <i val="0"/>
      </font>
    </dxf>
    <dxf>
      <font>
        <b/>
        <i val="0"/>
        <color rgb="FFFF0000"/>
      </font>
    </dxf>
    <dxf>
      <font>
        <b/>
        <i val="0"/>
        <color rgb="FFFF0000"/>
      </font>
    </dxf>
    <dxf>
      <font>
        <b val="0"/>
        <i/>
        <color rgb="FFFF0000"/>
      </font>
    </dxf>
    <dxf>
      <font>
        <b/>
        <i val="0"/>
      </font>
    </dxf>
    <dxf>
      <font>
        <b/>
        <i val="0"/>
        <color rgb="FFFF0000"/>
      </font>
    </dxf>
    <dxf>
      <font>
        <b/>
        <i val="0"/>
      </font>
    </dxf>
    <dxf>
      <font>
        <b/>
        <i val="0"/>
        <color rgb="FFFF0000"/>
      </font>
    </dxf>
    <dxf>
      <font>
        <b val="0"/>
        <i/>
        <color rgb="FFFF0000"/>
      </font>
    </dxf>
    <dxf>
      <font>
        <color rgb="FFFF0000"/>
      </font>
    </dxf>
    <dxf>
      <font>
        <color rgb="FFFF0000"/>
      </font>
    </dxf>
    <dxf>
      <font>
        <color rgb="FFFF0000"/>
      </font>
    </dxf>
    <dxf>
      <font>
        <color rgb="FFFF0000"/>
      </font>
    </dxf>
    <dxf>
      <font>
        <b/>
        <i val="0"/>
        <color rgb="FFFF0000"/>
      </font>
    </dxf>
    <dxf>
      <font>
        <b/>
        <i val="0"/>
      </font>
    </dxf>
    <dxf>
      <font>
        <b/>
        <i val="0"/>
        <color rgb="FFFF0000"/>
      </font>
    </dxf>
    <dxf>
      <font>
        <color rgb="FFFF0000"/>
      </font>
    </dxf>
    <dxf>
      <font>
        <b/>
        <i val="0"/>
      </font>
    </dxf>
    <dxf>
      <font>
        <b/>
        <i val="0"/>
        <color rgb="FFFF0000"/>
      </font>
    </dxf>
    <dxf>
      <font>
        <b/>
        <i val="0"/>
        <color rgb="FFFF0000"/>
      </font>
    </dxf>
    <dxf>
      <font>
        <b/>
        <i val="0"/>
      </font>
    </dxf>
    <dxf>
      <font>
        <b/>
        <i val="0"/>
        <color auto="1"/>
      </font>
    </dxf>
    <dxf>
      <font>
        <b/>
        <i val="0"/>
        <color rgb="FFFF0000"/>
      </font>
    </dxf>
    <dxf>
      <font>
        <color rgb="FFFF0000"/>
      </font>
    </dxf>
    <dxf>
      <font>
        <b/>
        <i val="0"/>
        <color rgb="FFFF0000"/>
      </font>
    </dxf>
    <dxf>
      <font>
        <b/>
        <i val="0"/>
      </font>
    </dxf>
    <dxf>
      <font>
        <b/>
        <i val="0"/>
        <condense val="0"/>
        <extend val="0"/>
        <color indexed="16"/>
      </font>
    </dxf>
    <dxf>
      <font>
        <color rgb="FFFF0000"/>
      </font>
    </dxf>
    <dxf>
      <font>
        <b/>
        <i val="0"/>
        <color rgb="FFFF0000"/>
      </font>
    </dxf>
    <dxf>
      <font>
        <b/>
        <i val="0"/>
        <color rgb="FFFF0000"/>
      </font>
    </dxf>
    <dxf>
      <font>
        <b/>
        <i val="0"/>
        <color auto="1"/>
      </font>
    </dxf>
    <dxf>
      <font>
        <b/>
        <i val="0"/>
      </font>
    </dxf>
    <dxf>
      <font>
        <b/>
        <i val="0"/>
        <color rgb="FFFF0000"/>
      </font>
    </dxf>
    <dxf>
      <font>
        <color rgb="FFFF0000"/>
      </font>
    </dxf>
    <dxf>
      <font>
        <b/>
        <i val="0"/>
      </font>
    </dxf>
    <dxf>
      <font>
        <b/>
        <i val="0"/>
        <color rgb="FFFF0000"/>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color rgb="FFFF0000"/>
      </font>
    </dxf>
    <dxf>
      <font>
        <b/>
        <i val="0"/>
        <color rgb="FFFF0000"/>
      </font>
    </dxf>
    <dxf>
      <font>
        <color rgb="FFFF0000"/>
      </font>
    </dxf>
    <dxf>
      <font>
        <b/>
        <i val="0"/>
        <color rgb="FFFF0000"/>
      </font>
    </dxf>
    <dxf>
      <font>
        <b val="0"/>
        <i/>
        <color rgb="FFFF0000"/>
      </font>
    </dxf>
    <dxf>
      <font>
        <color rgb="FFFF0000"/>
      </font>
    </dxf>
    <dxf>
      <font>
        <color rgb="FFFF0000"/>
      </font>
    </dxf>
    <dxf>
      <font>
        <b/>
        <i val="0"/>
        <color rgb="FFFF0000"/>
      </font>
    </dxf>
    <dxf>
      <font>
        <b/>
        <i val="0"/>
      </font>
    </dxf>
    <dxf>
      <font>
        <color rgb="FFFF0000"/>
      </font>
    </dxf>
    <dxf>
      <font>
        <b/>
        <i val="0"/>
        <color rgb="FFFF0000"/>
      </font>
    </dxf>
    <dxf>
      <font>
        <b/>
        <i val="0"/>
      </font>
    </dxf>
    <dxf>
      <font>
        <b/>
        <i val="0"/>
      </font>
    </dxf>
    <dxf>
      <font>
        <b/>
        <i val="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color rgb="FFFF0000"/>
      </font>
    </dxf>
    <dxf>
      <font>
        <b/>
        <i val="0"/>
      </font>
    </dxf>
    <dxf>
      <font>
        <b/>
        <i val="0"/>
        <color rgb="FFFF0000"/>
      </font>
    </dxf>
    <dxf>
      <font>
        <b/>
        <i val="0"/>
      </font>
    </dxf>
    <dxf>
      <font>
        <b/>
        <i val="0"/>
        <color rgb="FFFF0000"/>
      </font>
    </dxf>
    <dxf>
      <font>
        <b/>
        <i val="0"/>
      </font>
    </dxf>
    <dxf>
      <font>
        <b/>
        <i val="0"/>
        <condense val="0"/>
        <extend val="0"/>
      </font>
    </dxf>
    <dxf>
      <font>
        <color rgb="FFFF0000"/>
      </font>
    </dxf>
    <dxf>
      <font>
        <b/>
        <i val="0"/>
      </font>
    </dxf>
    <dxf>
      <font>
        <b/>
        <i val="0"/>
        <condense val="0"/>
        <extend val="0"/>
        <color indexed="16"/>
      </font>
    </dxf>
    <dxf>
      <font>
        <color rgb="FFFF0000"/>
      </font>
    </dxf>
    <dxf>
      <font>
        <b/>
        <i val="0"/>
      </font>
    </dxf>
    <dxf>
      <font>
        <b/>
        <i val="0"/>
        <color rgb="FFFF0000"/>
      </font>
    </dxf>
    <dxf>
      <font>
        <b/>
        <i val="0"/>
        <color rgb="FFFF0000"/>
      </font>
    </dxf>
    <dxf>
      <font>
        <b/>
        <i val="0"/>
      </font>
    </dxf>
    <dxf>
      <font>
        <b/>
        <i val="0"/>
        <condense val="0"/>
        <extend val="0"/>
      </font>
    </dxf>
    <dxf>
      <font>
        <b/>
        <i val="0"/>
        <condense val="0"/>
        <extend val="0"/>
        <color indexed="16"/>
      </font>
    </dxf>
    <dxf>
      <font>
        <b/>
        <i val="0"/>
      </font>
    </dxf>
    <dxf>
      <font>
        <b/>
        <i val="0"/>
        <color rgb="FFFF0000"/>
      </font>
    </dxf>
    <dxf>
      <font>
        <b val="0"/>
        <i/>
        <color rgb="FFFF0000"/>
      </font>
    </dxf>
    <dxf>
      <font>
        <color rgb="FFFF0000"/>
      </font>
    </dxf>
    <dxf>
      <font>
        <b/>
        <i val="0"/>
        <color rgb="FFFF0000"/>
      </font>
    </dxf>
    <dxf>
      <font>
        <b/>
        <i val="0"/>
        <color auto="1"/>
      </font>
    </dxf>
    <dxf>
      <font>
        <b/>
        <i val="0"/>
        <color rgb="FFFF0000"/>
      </font>
    </dxf>
    <dxf>
      <font>
        <b/>
        <i val="0"/>
        <color rgb="FFFF0000"/>
      </font>
    </dxf>
    <dxf>
      <font>
        <b/>
        <i val="0"/>
      </font>
    </dxf>
    <dxf>
      <font>
        <b/>
        <i val="0"/>
        <color rgb="FFFF0000"/>
      </font>
    </dxf>
    <dxf>
      <font>
        <b/>
        <i val="0"/>
      </font>
    </dxf>
    <dxf>
      <font>
        <b/>
        <i val="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color rgb="FFFF0000"/>
      </font>
    </dxf>
    <dxf>
      <font>
        <b val="0"/>
        <i/>
        <color rgb="FFFF0000"/>
      </font>
    </dxf>
    <dxf>
      <font>
        <b/>
        <i val="0"/>
        <color rgb="FFFF0000"/>
      </font>
    </dxf>
    <dxf>
      <font>
        <b val="0"/>
        <i/>
        <color rgb="FFFF0000"/>
      </font>
    </dxf>
    <dxf>
      <font>
        <b/>
        <i val="0"/>
        <color rgb="FFFF0000"/>
      </font>
    </dxf>
    <dxf>
      <font>
        <b/>
        <i val="0"/>
        <color rgb="FFFF0000"/>
      </font>
    </dxf>
    <dxf>
      <font>
        <b/>
        <i val="0"/>
      </font>
    </dxf>
    <dxf>
      <font>
        <b/>
        <i val="0"/>
        <color rgb="FFFF0000"/>
      </font>
    </dxf>
    <dxf>
      <font>
        <b/>
        <i val="0"/>
      </font>
    </dxf>
    <dxf>
      <font>
        <b/>
        <i val="0"/>
      </font>
    </dxf>
    <dxf>
      <font>
        <b/>
        <i val="0"/>
        <color rgb="FFFF0000"/>
      </font>
    </dxf>
    <dxf>
      <font>
        <b/>
        <i val="0"/>
        <color rgb="FFFF0000"/>
      </font>
    </dxf>
    <dxf>
      <font>
        <color rgb="FFFF0000"/>
      </font>
    </dxf>
    <dxf>
      <font>
        <b/>
        <i val="0"/>
        <color rgb="FFFF0000"/>
      </font>
    </dxf>
    <dxf>
      <font>
        <b/>
        <i val="0"/>
      </font>
    </dxf>
    <dxf>
      <font>
        <b/>
        <i val="0"/>
        <color auto="1"/>
      </font>
    </dxf>
    <dxf>
      <font>
        <b/>
        <i val="0"/>
      </font>
    </dxf>
    <dxf>
      <font>
        <b/>
        <i val="0"/>
      </font>
    </dxf>
    <dxf>
      <font>
        <b/>
        <i val="0"/>
        <color rgb="FFFF0000"/>
      </font>
    </dxf>
    <dxf>
      <font>
        <b/>
        <i val="0"/>
        <color rgb="FFFF0000"/>
      </font>
    </dxf>
    <dxf>
      <font>
        <b/>
        <i val="0"/>
        <color rgb="FFFF0000"/>
      </font>
    </dxf>
    <dxf>
      <font>
        <b val="0"/>
        <i/>
        <color rgb="FFFF0000"/>
      </font>
    </dxf>
    <dxf>
      <font>
        <b/>
        <i val="0"/>
        <color auto="1"/>
      </font>
    </dxf>
    <dxf>
      <font>
        <b/>
        <i val="0"/>
      </font>
    </dxf>
    <dxf>
      <font>
        <b/>
        <i val="0"/>
      </font>
    </dxf>
    <dxf>
      <font>
        <b/>
        <i val="0"/>
      </font>
    </dxf>
    <dxf>
      <font>
        <b/>
        <i val="0"/>
        <color rgb="FFFF0000"/>
      </font>
    </dxf>
    <dxf>
      <font>
        <b/>
        <i val="0"/>
        <color rgb="FFFF0000"/>
      </font>
    </dxf>
    <dxf>
      <font>
        <color rgb="FFFF0000"/>
      </font>
    </dxf>
    <dxf>
      <font>
        <b/>
        <i val="0"/>
        <color rgb="FFFF0000"/>
      </font>
    </dxf>
    <dxf>
      <font>
        <b/>
        <i val="0"/>
      </font>
    </dxf>
    <dxf>
      <font>
        <b/>
        <i val="0"/>
      </font>
    </dxf>
    <dxf>
      <font>
        <b/>
        <i val="0"/>
        <color rgb="FFFF0000"/>
      </font>
    </dxf>
    <dxf>
      <font>
        <b/>
        <i val="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b/>
        <i val="0"/>
        <color rgb="FFFF0000"/>
      </font>
    </dxf>
    <dxf>
      <font>
        <b/>
        <i val="0"/>
        <color auto="1"/>
      </font>
    </dxf>
    <dxf>
      <font>
        <b/>
        <i val="0"/>
      </font>
    </dxf>
    <dxf>
      <font>
        <b/>
        <i val="0"/>
        <color rgb="FFFF0000"/>
      </font>
    </dxf>
    <dxf>
      <font>
        <b/>
        <i val="0"/>
        <color rgb="FFFF0000"/>
      </font>
    </dxf>
    <dxf>
      <font>
        <b/>
        <i val="0"/>
      </font>
    </dxf>
    <dxf>
      <font>
        <b/>
        <i val="0"/>
        <color auto="1"/>
      </font>
    </dxf>
    <dxf>
      <font>
        <b/>
        <i val="0"/>
        <color rgb="FFFF0000"/>
      </font>
    </dxf>
    <dxf>
      <font>
        <b/>
        <i val="0"/>
        <color rgb="FFFF0000"/>
      </font>
    </dxf>
    <dxf>
      <font>
        <b val="0"/>
        <i/>
        <color rgb="FFFF0000"/>
      </font>
    </dxf>
    <dxf>
      <font>
        <b/>
        <i val="0"/>
        <color rgb="FFFF0000"/>
      </font>
    </dxf>
    <dxf>
      <font>
        <b/>
        <i val="0"/>
      </font>
    </dxf>
    <dxf>
      <font>
        <b/>
        <i val="0"/>
        <color rgb="FFFF0000"/>
      </font>
    </dxf>
    <dxf>
      <font>
        <b/>
        <i val="0"/>
      </font>
    </dxf>
    <dxf>
      <font>
        <color rgb="FFFF0000"/>
      </font>
    </dxf>
    <dxf>
      <font>
        <b/>
        <i val="0"/>
        <condense val="0"/>
        <extend val="0"/>
      </font>
    </dxf>
    <dxf>
      <font>
        <b/>
        <i val="0"/>
        <condense val="0"/>
        <extend val="0"/>
        <color indexed="16"/>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ndense val="0"/>
        <extend val="0"/>
        <color indexed="16"/>
      </font>
    </dxf>
    <dxf>
      <font>
        <b/>
        <i val="0"/>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color rgb="FFFF0000"/>
      </font>
    </dxf>
    <dxf>
      <font>
        <b/>
        <i val="0"/>
      </font>
    </dxf>
    <dxf>
      <font>
        <b/>
        <i val="0"/>
        <color rgb="FFFF0000"/>
      </font>
    </dxf>
    <dxf>
      <font>
        <color rgb="FFFF0000"/>
      </font>
    </dxf>
    <dxf>
      <font>
        <b/>
        <i val="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color rgb="FFFF0000"/>
      </font>
    </dxf>
    <dxf>
      <font>
        <color rgb="FFFF0000"/>
      </font>
    </dxf>
    <dxf>
      <font>
        <b val="0"/>
        <i/>
        <color rgb="FFFF0000"/>
      </font>
    </dxf>
    <dxf>
      <font>
        <b/>
        <i val="0"/>
        <color rgb="FFFF0000"/>
      </font>
    </dxf>
    <dxf>
      <font>
        <b/>
        <i val="0"/>
      </font>
    </dxf>
    <dxf>
      <font>
        <b/>
        <i val="0"/>
      </font>
    </dxf>
    <dxf>
      <font>
        <b/>
        <i val="0"/>
      </font>
    </dxf>
    <dxf>
      <font>
        <b/>
        <i val="0"/>
      </font>
    </dxf>
    <dxf>
      <font>
        <b/>
        <i val="0"/>
        <color rgb="FFFF0000"/>
      </font>
    </dxf>
    <dxf>
      <font>
        <b/>
        <i val="0"/>
        <color rgb="FFFF0000"/>
      </font>
    </dxf>
    <dxf>
      <font>
        <color rgb="FFFF0000"/>
      </font>
    </dxf>
    <dxf>
      <font>
        <b/>
        <i val="0"/>
      </font>
    </dxf>
    <dxf>
      <font>
        <b/>
        <i val="0"/>
      </font>
    </dxf>
    <dxf>
      <font>
        <b/>
        <i val="0"/>
      </font>
    </dxf>
    <dxf>
      <font>
        <color rgb="FFFF0000"/>
      </font>
    </dxf>
    <dxf>
      <font>
        <b val="0"/>
        <i/>
        <color rgb="FFFF0000"/>
      </font>
    </dxf>
    <dxf>
      <font>
        <b/>
        <i val="0"/>
        <color rgb="FFFF0000"/>
      </font>
    </dxf>
    <dxf>
      <font>
        <b/>
        <i val="0"/>
        <color rgb="FFFF0000"/>
      </font>
    </dxf>
    <dxf>
      <font>
        <b/>
        <i val="0"/>
        <color rgb="FFFF0000"/>
      </font>
    </dxf>
    <dxf>
      <font>
        <b/>
        <i val="0"/>
      </font>
    </dxf>
    <dxf>
      <font>
        <color rgb="FFFF0000"/>
      </font>
    </dxf>
    <dxf>
      <font>
        <b/>
        <i val="0"/>
        <color rgb="FFFF0000"/>
      </font>
    </dxf>
    <dxf>
      <font>
        <b/>
        <i val="0"/>
        <color rgb="FFFF0000"/>
      </font>
    </dxf>
    <dxf>
      <font>
        <b/>
        <i val="0"/>
      </font>
    </dxf>
    <dxf>
      <font>
        <b/>
        <i val="0"/>
        <color rgb="FFFF0000"/>
      </font>
    </dxf>
    <dxf>
      <font>
        <b/>
        <i val="0"/>
        <color rgb="FFFF0000"/>
      </font>
    </dxf>
    <dxf>
      <font>
        <b/>
        <i val="0"/>
        <color auto="1"/>
      </font>
    </dxf>
    <dxf>
      <font>
        <b/>
        <i val="0"/>
        <color rgb="FFFF0000"/>
      </font>
    </dxf>
    <dxf>
      <font>
        <b/>
        <i val="0"/>
      </font>
    </dxf>
    <dxf>
      <font>
        <b/>
        <i val="0"/>
        <color rgb="FFFF0000"/>
      </font>
    </dxf>
    <dxf>
      <font>
        <b/>
        <i val="0"/>
        <color auto="1"/>
      </font>
    </dxf>
    <dxf>
      <font>
        <b/>
        <i val="0"/>
      </font>
    </dxf>
    <dxf>
      <font>
        <b/>
        <i val="0"/>
        <color rgb="FFFF0000"/>
      </font>
    </dxf>
    <dxf>
      <font>
        <color rgb="FFFF0000"/>
      </font>
    </dxf>
    <dxf>
      <font>
        <b/>
        <i val="0"/>
        <color rgb="FFFF0000"/>
      </font>
    </dxf>
    <dxf>
      <font>
        <b/>
        <i val="0"/>
      </font>
    </dxf>
    <dxf>
      <font>
        <b/>
        <i val="0"/>
        <color rgb="FFFF0000"/>
      </font>
    </dxf>
    <dxf>
      <font>
        <b/>
        <i val="0"/>
        <color rgb="FFFF0000"/>
      </font>
    </dxf>
    <dxf>
      <font>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color rgb="FFFF0000"/>
      </font>
    </dxf>
    <dxf>
      <font>
        <b/>
        <i val="0"/>
        <color auto="1"/>
      </font>
    </dxf>
    <dxf>
      <font>
        <b/>
        <i val="0"/>
      </font>
    </dxf>
    <dxf>
      <font>
        <b/>
        <i val="0"/>
        <color rgb="FFFF0000"/>
      </font>
    </dxf>
    <dxf>
      <font>
        <b/>
        <i val="0"/>
        <color rgb="FFFF0000"/>
      </font>
    </dxf>
    <dxf>
      <font>
        <b/>
        <i val="0"/>
        <color rgb="FFFF0000"/>
      </font>
    </dxf>
    <dxf>
      <font>
        <b/>
        <i val="0"/>
      </font>
    </dxf>
    <dxf>
      <font>
        <b/>
        <i val="0"/>
      </font>
    </dxf>
    <dxf>
      <font>
        <b/>
        <i val="0"/>
        <color rgb="FFFF0000"/>
      </font>
    </dxf>
    <dxf>
      <font>
        <b/>
        <i val="0"/>
        <color rgb="FFFF0000"/>
      </font>
    </dxf>
    <dxf>
      <font>
        <color rgb="FFFF0000"/>
      </font>
    </dxf>
    <dxf>
      <font>
        <b/>
        <i val="0"/>
      </font>
    </dxf>
    <dxf>
      <font>
        <b/>
        <i val="0"/>
        <color rgb="FFFF0000"/>
      </font>
    </dxf>
    <dxf>
      <font>
        <b/>
        <i val="0"/>
      </font>
    </dxf>
    <dxf>
      <font>
        <b/>
        <i val="0"/>
        <color rgb="FFFF0000"/>
      </font>
    </dxf>
    <dxf>
      <font>
        <b/>
        <i val="0"/>
      </font>
    </dxf>
    <dxf>
      <font>
        <b val="0"/>
        <i/>
        <color rgb="FFFF0000"/>
      </font>
    </dxf>
    <dxf>
      <font>
        <b/>
        <i val="0"/>
      </font>
    </dxf>
    <dxf>
      <font>
        <b/>
        <i val="0"/>
        <color rgb="FFFF0000"/>
      </font>
    </dxf>
    <dxf>
      <font>
        <b/>
        <i val="0"/>
      </font>
    </dxf>
    <dxf>
      <font>
        <b/>
        <i val="0"/>
        <color rgb="FFFF0000"/>
      </font>
    </dxf>
    <dxf>
      <font>
        <b/>
        <i val="0"/>
      </font>
    </dxf>
    <dxf>
      <font>
        <b/>
        <i val="0"/>
      </font>
    </dxf>
    <dxf>
      <font>
        <b/>
        <i val="0"/>
        <color rgb="FFFF0000"/>
      </font>
    </dxf>
    <dxf>
      <font>
        <b/>
        <i val="0"/>
        <color rgb="FFFF0000"/>
      </font>
    </dxf>
    <dxf>
      <font>
        <b/>
        <i val="0"/>
      </font>
    </dxf>
    <dxf>
      <font>
        <color rgb="FFFF0000"/>
      </font>
    </dxf>
    <dxf>
      <font>
        <b/>
        <i val="0"/>
        <color rgb="FFFF0000"/>
      </font>
    </dxf>
    <dxf>
      <font>
        <color rgb="FFFF0000"/>
      </font>
    </dxf>
    <dxf>
      <font>
        <b/>
        <i val="0"/>
        <color rgb="FFFF0000"/>
      </font>
    </dxf>
    <dxf>
      <font>
        <b/>
        <i val="0"/>
      </font>
    </dxf>
    <dxf>
      <font>
        <b/>
        <i val="0"/>
        <color rgb="FFFF0000"/>
      </font>
    </dxf>
    <dxf>
      <font>
        <b val="0"/>
        <i/>
        <color rgb="FFFF0000"/>
      </font>
    </dxf>
    <dxf>
      <font>
        <b/>
        <i val="0"/>
        <color rgb="FFFF0000"/>
      </font>
    </dxf>
    <dxf>
      <font>
        <b/>
        <i val="0"/>
        <color rgb="FFFF0000"/>
      </font>
    </dxf>
    <dxf>
      <font>
        <b/>
        <i val="0"/>
        <color rgb="FFFF0000"/>
      </font>
    </dxf>
    <dxf>
      <font>
        <b/>
        <i val="0"/>
        <color rgb="FFFF0000"/>
      </font>
    </dxf>
    <dxf>
      <font>
        <b/>
        <i val="0"/>
      </font>
    </dxf>
    <dxf>
      <font>
        <b/>
        <i val="0"/>
      </font>
    </dxf>
    <dxf>
      <font>
        <b/>
        <i val="0"/>
        <color rgb="FFFF0000"/>
      </font>
    </dxf>
    <dxf>
      <font>
        <color rgb="FFFF0000"/>
      </font>
    </dxf>
    <dxf>
      <font>
        <b/>
        <i val="0"/>
      </font>
    </dxf>
    <dxf>
      <font>
        <b/>
        <i val="0"/>
        <color rgb="FFFF0000"/>
      </font>
    </dxf>
    <dxf>
      <font>
        <b val="0"/>
        <i/>
        <color rgb="FFFF0000"/>
      </font>
    </dxf>
    <dxf>
      <font>
        <b/>
        <i val="0"/>
        <color rgb="FFFF0000"/>
      </font>
    </dxf>
    <dxf>
      <font>
        <b/>
        <i val="0"/>
      </font>
    </dxf>
    <dxf>
      <font>
        <b/>
        <i val="0"/>
      </font>
    </dxf>
    <dxf>
      <font>
        <b/>
        <i val="0"/>
        <color rgb="FFFF0000"/>
      </font>
    </dxf>
    <dxf>
      <font>
        <color rgb="FFFF0000"/>
      </font>
    </dxf>
    <dxf>
      <font>
        <b/>
        <i val="0"/>
        <color rgb="FFFF0000"/>
      </font>
    </dxf>
    <dxf>
      <font>
        <b/>
        <i val="0"/>
        <color rgb="FFFF0000"/>
      </font>
    </dxf>
    <dxf>
      <font>
        <b/>
        <i val="0"/>
      </font>
    </dxf>
    <dxf>
      <font>
        <b val="0"/>
        <i/>
        <color rgb="FFFF0000"/>
      </font>
    </dxf>
    <dxf>
      <font>
        <b/>
        <i val="0"/>
      </font>
    </dxf>
    <dxf>
      <font>
        <b/>
        <i val="0"/>
        <color rgb="FFFF0000"/>
      </font>
    </dxf>
    <dxf>
      <font>
        <color rgb="FFFF0000"/>
      </font>
    </dxf>
    <dxf>
      <font>
        <color rgb="FFFF0000"/>
      </font>
    </dxf>
    <dxf>
      <font>
        <color rgb="FFFF0000"/>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color rgb="FFFF0000"/>
      </font>
    </dxf>
    <dxf>
      <font>
        <b/>
        <i val="0"/>
      </font>
    </dxf>
    <dxf>
      <font>
        <b/>
        <i val="0"/>
        <color rgb="FFFF0000"/>
      </font>
    </dxf>
    <dxf>
      <font>
        <b/>
        <i val="0"/>
      </font>
    </dxf>
    <dxf>
      <font>
        <b/>
        <i val="0"/>
        <color rgb="FFFF0000"/>
      </font>
    </dxf>
    <dxf>
      <font>
        <b/>
        <i val="0"/>
        <color rgb="FFFF0000"/>
      </font>
    </dxf>
    <dxf>
      <font>
        <color rgb="FFFF0000"/>
      </font>
    </dxf>
    <dxf>
      <font>
        <b/>
        <i val="0"/>
        <color auto="1"/>
      </font>
    </dxf>
    <dxf>
      <font>
        <b/>
        <i val="0"/>
      </font>
    </dxf>
    <dxf>
      <font>
        <b/>
        <i val="0"/>
        <color rgb="FFFF000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b val="0"/>
        <i/>
        <color rgb="FFFF0000"/>
      </font>
    </dxf>
    <dxf>
      <font>
        <b/>
        <i val="0"/>
        <color rgb="FFFF0000"/>
      </font>
    </dxf>
    <dxf>
      <font>
        <b/>
        <i val="0"/>
      </font>
    </dxf>
    <dxf>
      <font>
        <color rgb="FFFF0000"/>
      </font>
    </dxf>
    <dxf>
      <font>
        <b/>
        <i val="0"/>
      </font>
    </dxf>
    <dxf>
      <font>
        <b/>
        <i val="0"/>
        <color rgb="FFFF0000"/>
      </font>
    </dxf>
    <dxf>
      <font>
        <color rgb="FFFF0000"/>
      </font>
    </dxf>
    <dxf>
      <font>
        <b/>
        <i val="0"/>
        <color rgb="FFFF0000"/>
      </font>
    </dxf>
    <dxf>
      <font>
        <b/>
        <i val="0"/>
      </font>
    </dxf>
    <dxf>
      <font>
        <b/>
        <i val="0"/>
        <color rgb="FFFF0000"/>
      </font>
    </dxf>
    <dxf>
      <font>
        <b/>
        <i val="0"/>
        <color rgb="FFFF0000"/>
      </font>
    </dxf>
    <dxf>
      <font>
        <b/>
        <i val="0"/>
      </font>
    </dxf>
    <dxf>
      <font>
        <color rgb="FFFF0000"/>
      </font>
    </dxf>
    <dxf>
      <font>
        <b/>
        <i val="0"/>
        <color rgb="FFFF0000"/>
      </font>
    </dxf>
    <dxf>
      <font>
        <b/>
        <i val="0"/>
      </font>
    </dxf>
    <dxf>
      <font>
        <b/>
        <i val="0"/>
      </font>
    </dxf>
    <dxf>
      <font>
        <b/>
        <i val="0"/>
        <color rgb="FFFF0000"/>
      </font>
    </dxf>
    <dxf>
      <font>
        <b/>
        <i val="0"/>
      </font>
    </dxf>
    <dxf>
      <font>
        <b/>
        <i val="0"/>
        <color rgb="FFFF0000"/>
      </font>
    </dxf>
    <dxf>
      <font>
        <b/>
        <i val="0"/>
      </font>
    </dxf>
    <dxf>
      <font>
        <b/>
        <i val="0"/>
      </font>
    </dxf>
    <dxf>
      <font>
        <b/>
        <i val="0"/>
        <color rgb="FFFF0000"/>
      </font>
    </dxf>
    <dxf>
      <font>
        <b/>
        <i val="0"/>
      </font>
    </dxf>
    <dxf>
      <font>
        <b/>
        <i val="0"/>
        <color rgb="FFFF0000"/>
      </font>
    </dxf>
    <dxf>
      <font>
        <b/>
        <i val="0"/>
      </font>
    </dxf>
    <dxf>
      <font>
        <b/>
        <i val="0"/>
        <color rgb="FFFF0000"/>
      </font>
    </dxf>
    <dxf>
      <font>
        <b/>
        <i val="0"/>
        <color rgb="FFFF0000"/>
      </font>
    </dxf>
    <dxf>
      <font>
        <b/>
        <i val="0"/>
        <color rgb="FFFF0000"/>
      </font>
    </dxf>
    <dxf>
      <font>
        <b/>
        <i val="0"/>
      </font>
    </dxf>
    <dxf>
      <font>
        <b/>
        <i val="0"/>
      </font>
    </dxf>
    <dxf>
      <font>
        <b/>
        <i val="0"/>
      </font>
    </dxf>
    <dxf>
      <font>
        <color rgb="FFFF0000"/>
      </font>
    </dxf>
    <dxf>
      <font>
        <b/>
        <i val="0"/>
        <color auto="1"/>
      </font>
    </dxf>
    <dxf>
      <font>
        <b/>
        <i val="0"/>
        <color rgb="FFFF0000"/>
      </font>
    </dxf>
    <dxf>
      <font>
        <b/>
        <i val="0"/>
      </font>
    </dxf>
    <dxf>
      <font>
        <b val="0"/>
        <i val="0"/>
      </font>
    </dxf>
    <dxf>
      <font>
        <b/>
        <i val="0"/>
        <color rgb="FFFF0000"/>
      </font>
    </dxf>
    <dxf>
      <font>
        <color rgb="FFFF0000"/>
      </font>
    </dxf>
    <dxf>
      <font>
        <b/>
        <i val="0"/>
      </font>
    </dxf>
    <dxf>
      <font>
        <b/>
        <i val="0"/>
        <color rgb="FFFF0000"/>
      </font>
    </dxf>
    <dxf>
      <font>
        <b/>
        <i val="0"/>
      </font>
    </dxf>
    <dxf>
      <font>
        <b/>
        <i val="0"/>
        <color rgb="FFFF0000"/>
      </font>
    </dxf>
    <dxf>
      <font>
        <b/>
        <i val="0"/>
        <color rgb="FFFF0000"/>
      </font>
    </dxf>
    <dxf>
      <font>
        <b/>
        <i val="0"/>
      </font>
    </dxf>
    <dxf>
      <font>
        <color rgb="FFFF0000"/>
      </font>
    </dxf>
    <dxf>
      <font>
        <b/>
        <i val="0"/>
      </font>
    </dxf>
    <dxf>
      <font>
        <b/>
        <i val="0"/>
        <color rgb="FFFF0000"/>
      </font>
    </dxf>
    <dxf>
      <font>
        <color rgb="FFFF0000"/>
      </font>
    </dxf>
    <dxf>
      <font>
        <b/>
        <i val="0"/>
        <color rgb="FFFF0000"/>
      </font>
    </dxf>
    <dxf>
      <font>
        <b/>
        <i val="0"/>
      </font>
    </dxf>
    <dxf>
      <font>
        <b val="0"/>
        <i/>
        <color rgb="FFFF0000"/>
      </font>
    </dxf>
    <dxf>
      <font>
        <b/>
        <i val="0"/>
        <color rgb="FFFF0000"/>
      </font>
    </dxf>
    <dxf>
      <font>
        <b/>
        <i val="0"/>
      </font>
    </dxf>
    <dxf>
      <font>
        <b/>
        <i val="0"/>
        <color rgb="FFFF0000"/>
      </font>
    </dxf>
    <dxf>
      <font>
        <b val="0"/>
        <i/>
        <color rgb="FFFF0000"/>
      </font>
    </dxf>
    <dxf>
      <font>
        <b/>
        <i val="0"/>
        <color rgb="FFFF0000"/>
      </font>
    </dxf>
    <dxf>
      <font>
        <b/>
        <i val="0"/>
        <color auto="1"/>
      </font>
    </dxf>
    <dxf>
      <font>
        <color rgb="FFFF0000"/>
      </font>
    </dxf>
    <dxf>
      <font>
        <color rgb="FFFF0000"/>
      </font>
    </dxf>
    <dxf>
      <font>
        <color rgb="FFFF0000"/>
      </font>
    </dxf>
    <dxf>
      <font>
        <color rgb="FFFF0000"/>
      </font>
    </dxf>
    <dxf>
      <font>
        <b/>
        <i val="0"/>
        <color rgb="FFFF0000"/>
      </font>
    </dxf>
    <dxf>
      <font>
        <b/>
        <i val="0"/>
        <color auto="1"/>
      </font>
    </dxf>
    <dxf>
      <font>
        <b/>
        <i val="0"/>
        <color rgb="FFFF0000"/>
      </font>
    </dxf>
    <dxf>
      <font>
        <b val="0"/>
        <i val="0"/>
      </font>
    </dxf>
    <dxf>
      <font>
        <b/>
        <i val="0"/>
      </font>
    </dxf>
    <dxf>
      <font>
        <b/>
        <i val="0"/>
        <color rgb="FFFF0000"/>
      </font>
    </dxf>
    <dxf>
      <font>
        <b val="0"/>
        <i val="0"/>
      </font>
    </dxf>
    <dxf>
      <font>
        <color rgb="FFFF0000"/>
      </font>
    </dxf>
    <dxf>
      <font>
        <color rgb="FFFF0000"/>
      </font>
    </dxf>
    <dxf>
      <font>
        <b/>
        <i val="0"/>
        <color rgb="FFFF0000"/>
      </font>
    </dxf>
    <dxf>
      <font>
        <b val="0"/>
        <i/>
        <color rgb="FFFF0000"/>
      </font>
    </dxf>
    <dxf>
      <font>
        <color rgb="FFFF0000"/>
      </font>
    </dxf>
    <dxf>
      <font>
        <b/>
        <i val="0"/>
        <color rgb="FFFF0000"/>
      </font>
    </dxf>
    <dxf>
      <font>
        <color rgb="FFFF0000"/>
      </font>
    </dxf>
    <dxf>
      <font>
        <b/>
        <i val="0"/>
      </font>
    </dxf>
    <dxf>
      <font>
        <b/>
        <i val="0"/>
      </font>
    </dxf>
    <dxf>
      <font>
        <b val="0"/>
        <i/>
        <color rgb="FFFF0000"/>
      </font>
    </dxf>
    <dxf>
      <font>
        <color rgb="FFFF0000"/>
      </font>
    </dxf>
    <dxf>
      <font>
        <b/>
        <i val="0"/>
        <color rgb="FFFF0000"/>
      </font>
    </dxf>
    <dxf>
      <font>
        <b/>
        <i val="0"/>
      </font>
    </dxf>
    <dxf>
      <font>
        <b/>
        <i val="0"/>
        <color rgb="FFFF0000"/>
      </font>
    </dxf>
    <dxf>
      <font>
        <b/>
        <i val="0"/>
      </font>
    </dxf>
    <dxf>
      <font>
        <b/>
        <i val="0"/>
        <color rgb="FFFF0000"/>
      </font>
    </dxf>
    <dxf>
      <font>
        <b/>
        <i val="0"/>
        <color auto="1"/>
      </font>
    </dxf>
    <dxf>
      <font>
        <b/>
        <i val="0"/>
        <color rgb="FFFF0000"/>
      </font>
    </dxf>
    <dxf>
      <font>
        <b/>
        <i val="0"/>
      </font>
    </dxf>
    <dxf>
      <font>
        <b/>
        <i val="0"/>
        <color rgb="FFFF0000"/>
      </font>
    </dxf>
    <dxf>
      <font>
        <b/>
        <i val="0"/>
        <color rgb="FFFF0000"/>
      </font>
    </dxf>
    <dxf>
      <font>
        <b/>
        <i val="0"/>
      </font>
    </dxf>
    <dxf>
      <font>
        <b/>
        <i val="0"/>
      </font>
    </dxf>
    <dxf>
      <font>
        <b/>
        <i val="0"/>
        <color rgb="FFFF0000"/>
      </font>
    </dxf>
    <dxf>
      <font>
        <b/>
        <i val="0"/>
      </font>
    </dxf>
    <dxf>
      <font>
        <b/>
        <i val="0"/>
        <color rgb="FFFF0000"/>
      </font>
    </dxf>
    <dxf>
      <font>
        <b/>
        <i val="0"/>
        <color rgb="FFFF0000"/>
      </font>
    </dxf>
    <dxf>
      <font>
        <b/>
        <i val="0"/>
        <color rgb="FFFF0000"/>
      </font>
    </dxf>
    <dxf>
      <font>
        <color rgb="FFFF0000"/>
      </font>
    </dxf>
    <dxf>
      <font>
        <b/>
        <i val="0"/>
      </font>
    </dxf>
    <dxf>
      <font>
        <b/>
        <i val="0"/>
        <color auto="1"/>
      </font>
    </dxf>
    <dxf>
      <font>
        <color rgb="FFFF0000"/>
      </font>
    </dxf>
    <dxf>
      <font>
        <b/>
        <i val="0"/>
      </font>
    </dxf>
    <dxf>
      <font>
        <b/>
        <i val="0"/>
        <color rgb="FFFF0000"/>
      </font>
    </dxf>
    <dxf>
      <font>
        <b/>
        <i val="0"/>
        <color auto="1"/>
      </font>
    </dxf>
    <dxf>
      <font>
        <b/>
        <i val="0"/>
      </font>
    </dxf>
    <dxf>
      <font>
        <b/>
        <i val="0"/>
        <color rgb="FFFF0000"/>
      </font>
    </dxf>
    <dxf>
      <font>
        <b/>
        <i val="0"/>
        <color rgb="FFFF0000"/>
      </font>
    </dxf>
    <dxf>
      <font>
        <b/>
        <i val="0"/>
        <color rgb="FFFF0000"/>
      </font>
    </dxf>
    <dxf>
      <font>
        <b/>
        <i val="0"/>
      </font>
    </dxf>
    <dxf>
      <font>
        <b/>
        <i val="0"/>
        <color rgb="FFFF0000"/>
      </font>
    </dxf>
    <dxf>
      <font>
        <b/>
        <i val="0"/>
        <condense val="0"/>
        <extend val="0"/>
        <color indexed="16"/>
      </font>
    </dxf>
    <dxf>
      <font>
        <b/>
        <i val="0"/>
      </font>
    </dxf>
    <dxf>
      <font>
        <b/>
        <i val="0"/>
        <color rgb="FFFF0000"/>
      </font>
    </dxf>
    <dxf>
      <font>
        <color rgb="FFFF0000"/>
      </font>
    </dxf>
    <dxf>
      <font>
        <b/>
        <i val="0"/>
      </font>
    </dxf>
    <dxf>
      <font>
        <b/>
        <i val="0"/>
        <color rgb="FFFF0000"/>
      </font>
    </dxf>
    <dxf>
      <font>
        <b/>
        <i val="0"/>
      </font>
    </dxf>
    <dxf>
      <font>
        <color rgb="FFFF0000"/>
      </font>
    </dxf>
    <dxf>
      <font>
        <b/>
        <i val="0"/>
        <color rgb="FFFF0000"/>
      </font>
    </dxf>
    <dxf>
      <font>
        <b/>
        <i val="0"/>
      </font>
    </dxf>
    <dxf>
      <font>
        <b/>
        <i val="0"/>
        <color auto="1"/>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b/>
        <i val="0"/>
        <color rgb="FFFF0000"/>
      </font>
    </dxf>
    <dxf>
      <font>
        <color rgb="FFFF0000"/>
      </font>
    </dxf>
    <dxf>
      <font>
        <b val="0"/>
        <i/>
        <color rgb="FFFF0000"/>
      </font>
    </dxf>
    <dxf>
      <font>
        <b/>
        <i val="0"/>
        <color rgb="FFFF0000"/>
      </font>
    </dxf>
    <dxf>
      <font>
        <b/>
        <i val="0"/>
        <color rgb="FFFF0000"/>
      </font>
    </dxf>
    <dxf>
      <font>
        <b/>
        <i val="0"/>
      </font>
    </dxf>
    <dxf>
      <font>
        <b/>
        <i val="0"/>
        <color rgb="FFFF0000"/>
      </font>
    </dxf>
    <dxf>
      <font>
        <b/>
        <i val="0"/>
        <color auto="1"/>
      </font>
    </dxf>
    <dxf>
      <font>
        <b/>
        <i val="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b/>
        <i val="0"/>
        <color rgb="FFFF0000"/>
      </font>
    </dxf>
    <dxf>
      <font>
        <b/>
        <i val="0"/>
      </font>
    </dxf>
    <dxf>
      <font>
        <color rgb="FFFF0000"/>
      </font>
    </dxf>
    <dxf>
      <font>
        <b/>
        <i val="0"/>
        <condense val="0"/>
        <extend val="0"/>
        <color indexed="16"/>
      </font>
    </dxf>
    <dxf>
      <font>
        <color rgb="FFFF0000"/>
      </font>
    </dxf>
    <dxf>
      <font>
        <b/>
        <i val="0"/>
        <color rgb="FFFF0000"/>
      </font>
    </dxf>
    <dxf>
      <font>
        <b/>
        <i val="0"/>
      </font>
    </dxf>
    <dxf>
      <font>
        <b/>
        <i val="0"/>
      </font>
    </dxf>
    <dxf>
      <font>
        <b/>
        <i val="0"/>
        <color rgb="FFFF0000"/>
      </font>
    </dxf>
    <dxf>
      <font>
        <b/>
        <i val="0"/>
        <color rgb="FFFF0000"/>
      </font>
    </dxf>
    <dxf>
      <font>
        <b/>
        <i val="0"/>
        <color rgb="FFFF000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b/>
        <i val="0"/>
      </font>
    </dxf>
    <dxf>
      <font>
        <color rgb="FFFF0000"/>
      </font>
    </dxf>
    <dxf>
      <font>
        <b/>
        <i val="0"/>
        <color auto="1"/>
      </font>
    </dxf>
    <dxf>
      <font>
        <b/>
        <i val="0"/>
        <color rgb="FFFF0000"/>
      </font>
    </dxf>
    <dxf>
      <font>
        <b val="0"/>
        <i/>
        <color rgb="FFFF0000"/>
      </font>
    </dxf>
    <dxf>
      <font>
        <b/>
        <i val="0"/>
        <color rgb="FFFF0000"/>
      </font>
    </dxf>
    <dxf>
      <font>
        <b/>
        <i val="0"/>
      </font>
    </dxf>
    <dxf>
      <font>
        <b/>
        <i val="0"/>
        <color rgb="FFFF0000"/>
      </font>
    </dxf>
    <dxf>
      <font>
        <b/>
        <i val="0"/>
      </font>
    </dxf>
    <dxf>
      <font>
        <b/>
        <i val="0"/>
      </font>
    </dxf>
    <dxf>
      <font>
        <b/>
        <i val="0"/>
        <color rgb="FFFF0000"/>
      </font>
    </dxf>
    <dxf>
      <font>
        <b/>
        <i val="0"/>
      </font>
    </dxf>
    <dxf>
      <font>
        <b/>
        <i val="0"/>
        <color rgb="FFFF0000"/>
      </font>
    </dxf>
    <dxf>
      <font>
        <b/>
        <i val="0"/>
        <color rgb="FFFF0000"/>
      </font>
    </dxf>
    <dxf>
      <font>
        <b/>
        <i val="0"/>
      </font>
    </dxf>
    <dxf>
      <font>
        <b/>
        <i val="0"/>
        <color rgb="FFFF0000"/>
      </font>
    </dxf>
    <dxf>
      <font>
        <b/>
        <i val="0"/>
        <color rgb="FFFF0000"/>
      </font>
    </dxf>
    <dxf>
      <font>
        <b/>
        <i val="0"/>
      </font>
    </dxf>
    <dxf>
      <font>
        <color rgb="FFFF0000"/>
      </font>
    </dxf>
    <dxf>
      <font>
        <b val="0"/>
        <i val="0"/>
        <color rgb="FFFF0000"/>
      </font>
    </dxf>
    <dxf>
      <font>
        <b/>
        <i val="0"/>
      </font>
    </dxf>
    <dxf>
      <font>
        <b/>
        <i val="0"/>
        <color auto="1"/>
      </font>
    </dxf>
    <dxf>
      <font>
        <color rgb="FFFF0000"/>
      </font>
    </dxf>
    <dxf>
      <font>
        <color rgb="FFFF0000"/>
      </font>
    </dxf>
    <dxf>
      <font>
        <b/>
        <i val="0"/>
        <color rgb="FFFF0000"/>
      </font>
    </dxf>
    <dxf>
      <font>
        <b/>
        <i val="0"/>
        <color rgb="FFFF0000"/>
      </font>
    </dxf>
    <dxf>
      <font>
        <b/>
        <i val="0"/>
      </font>
    </dxf>
    <dxf>
      <font>
        <b/>
        <i val="0"/>
        <color rgb="FFFF000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font>
    </dxf>
    <dxf>
      <font>
        <color rgb="FFFF0000"/>
      </font>
    </dxf>
    <dxf>
      <font>
        <b/>
        <i val="0"/>
        <color auto="1"/>
      </font>
    </dxf>
    <dxf>
      <font>
        <b val="0"/>
        <i/>
        <color rgb="FFFF0000"/>
      </font>
    </dxf>
    <dxf>
      <font>
        <b/>
        <i val="0"/>
        <color rgb="FFFF0000"/>
      </font>
    </dxf>
    <dxf>
      <font>
        <b/>
        <i val="0"/>
        <color rgb="FFFF0000"/>
      </font>
    </dxf>
    <dxf>
      <font>
        <b/>
        <i val="0"/>
        <color rgb="FFFF0000"/>
      </font>
    </dxf>
    <dxf>
      <font>
        <b/>
        <i val="0"/>
      </font>
    </dxf>
    <dxf>
      <font>
        <b/>
        <i val="0"/>
        <color rgb="FFFF0000"/>
      </font>
    </dxf>
    <dxf>
      <font>
        <color rgb="FFFF0000"/>
      </font>
    </dxf>
    <dxf>
      <font>
        <b/>
        <i val="0"/>
      </font>
    </dxf>
    <dxf>
      <font>
        <b/>
        <i val="0"/>
        <color rgb="FFFF0000"/>
      </font>
    </dxf>
    <dxf>
      <font>
        <b/>
        <i val="0"/>
        <color auto="1"/>
      </font>
    </dxf>
    <dxf>
      <font>
        <b/>
        <i val="0"/>
        <color rgb="FFFF0000"/>
      </font>
    </dxf>
    <dxf>
      <font>
        <b/>
        <i val="0"/>
      </font>
    </dxf>
    <dxf>
      <font>
        <b/>
        <i val="0"/>
        <color rgb="FFFF0000"/>
      </font>
    </dxf>
    <dxf>
      <font>
        <b/>
        <i val="0"/>
      </font>
    </dxf>
    <dxf>
      <font>
        <b/>
        <i val="0"/>
        <color rgb="FFFF0000"/>
      </font>
    </dxf>
    <dxf>
      <font>
        <b/>
        <i val="0"/>
        <color rgb="FFFF0000"/>
      </font>
    </dxf>
    <dxf>
      <font>
        <b/>
        <i val="0"/>
      </font>
    </dxf>
    <dxf>
      <font>
        <b/>
        <i val="0"/>
        <color rgb="FFFF0000"/>
      </font>
    </dxf>
    <dxf>
      <font>
        <b/>
        <i val="0"/>
      </font>
    </dxf>
    <dxf>
      <font>
        <b/>
        <i val="0"/>
        <color rgb="FFFF0000"/>
      </font>
    </dxf>
    <dxf>
      <font>
        <b val="0"/>
        <i/>
        <color rgb="FFFF0000"/>
      </font>
    </dxf>
    <dxf>
      <font>
        <color rgb="FFFF0000"/>
      </font>
    </dxf>
    <dxf>
      <font>
        <b/>
        <i val="0"/>
      </font>
    </dxf>
    <dxf>
      <font>
        <b/>
        <i val="0"/>
        <color rgb="FFFF0000"/>
      </font>
    </dxf>
    <dxf>
      <font>
        <b/>
        <i val="0"/>
        <color auto="1"/>
      </font>
    </dxf>
    <dxf>
      <font>
        <b/>
        <i val="0"/>
        <color rgb="FFFF0000"/>
      </font>
    </dxf>
    <dxf>
      <font>
        <b/>
        <i val="0"/>
      </font>
    </dxf>
    <dxf>
      <font>
        <b/>
        <i val="0"/>
        <color rgb="FFFF0000"/>
      </font>
    </dxf>
    <dxf>
      <font>
        <color rgb="FFFF0000"/>
      </font>
    </dxf>
    <dxf>
      <font>
        <b/>
        <i val="0"/>
      </font>
    </dxf>
    <dxf>
      <font>
        <b/>
        <i val="0"/>
        <color rgb="FFFF0000"/>
      </font>
    </dxf>
    <dxf>
      <font>
        <b/>
        <i val="0"/>
      </font>
    </dxf>
    <dxf>
      <font>
        <b/>
        <i val="0"/>
        <color rgb="FFFF0000"/>
      </font>
    </dxf>
    <dxf>
      <font>
        <b/>
        <i val="0"/>
      </font>
    </dxf>
    <dxf>
      <font>
        <b/>
        <i val="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b/>
        <i val="0"/>
        <color auto="1"/>
      </font>
    </dxf>
    <dxf>
      <font>
        <b/>
        <i val="0"/>
      </font>
    </dxf>
    <dxf>
      <font>
        <b/>
        <i val="0"/>
      </font>
    </dxf>
    <dxf>
      <font>
        <b/>
        <i val="0"/>
        <color rgb="FFFF0000"/>
      </font>
    </dxf>
    <dxf>
      <font>
        <b/>
        <i val="0"/>
      </font>
    </dxf>
    <dxf>
      <font>
        <b/>
        <i val="0"/>
      </font>
    </dxf>
    <dxf>
      <font>
        <b val="0"/>
        <i val="0"/>
        <strike val="0"/>
      </font>
    </dxf>
    <dxf>
      <font>
        <b/>
        <i val="0"/>
      </font>
    </dxf>
    <dxf>
      <font>
        <b val="0"/>
        <i/>
        <color rgb="FFFF0000"/>
      </font>
    </dxf>
    <dxf>
      <font>
        <b/>
        <i val="0"/>
        <color rgb="FFFF0000"/>
      </font>
    </dxf>
    <dxf>
      <font>
        <b/>
        <i val="0"/>
        <condense val="0"/>
        <extend val="0"/>
      </font>
    </dxf>
    <dxf>
      <font>
        <b/>
        <i val="0"/>
        <condense val="0"/>
        <extend val="0"/>
        <color indexed="16"/>
      </font>
    </dxf>
    <dxf>
      <font>
        <color rgb="FFFF0000"/>
      </font>
    </dxf>
    <dxf>
      <font>
        <b val="0"/>
        <i val="0"/>
        <u val="none"/>
      </font>
    </dxf>
    <dxf>
      <font>
        <color rgb="FFFF0000"/>
      </font>
    </dxf>
    <dxf>
      <font>
        <b/>
        <i val="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val="0"/>
        <i val="0"/>
        <color rgb="FFFF0000"/>
      </font>
    </dxf>
    <dxf>
      <font>
        <color rgb="FFFF0000"/>
      </font>
    </dxf>
    <dxf>
      <font>
        <b/>
        <i val="0"/>
      </font>
    </dxf>
    <dxf>
      <font>
        <b/>
        <i val="0"/>
      </font>
    </dxf>
    <dxf>
      <font>
        <b/>
        <i val="0"/>
        <color rgb="FFFF0000"/>
      </font>
    </dxf>
    <dxf>
      <font>
        <color rgb="FFFF0000"/>
      </font>
    </dxf>
    <dxf>
      <font>
        <b/>
        <i val="0"/>
        <color rgb="FFFF0000"/>
      </font>
    </dxf>
    <dxf>
      <font>
        <b/>
        <i val="0"/>
        <color rgb="FFFF0000"/>
      </font>
    </dxf>
    <dxf>
      <font>
        <b/>
        <i val="0"/>
      </font>
    </dxf>
    <dxf>
      <font>
        <b/>
        <i val="0"/>
        <color rgb="FFFF0000"/>
      </font>
    </dxf>
    <dxf>
      <font>
        <color rgb="FFC00000"/>
      </font>
    </dxf>
    <dxf>
      <font>
        <color rgb="FFC00000"/>
      </font>
    </dxf>
    <dxf>
      <font>
        <color auto="1"/>
      </font>
    </dxf>
    <dxf>
      <font>
        <color rgb="FFFF0000"/>
      </font>
    </dxf>
    <dxf>
      <font>
        <b/>
        <i val="0"/>
      </font>
    </dxf>
    <dxf>
      <font>
        <b/>
        <i val="0"/>
        <color rgb="FFFF0000"/>
      </font>
    </dxf>
    <dxf>
      <font>
        <color rgb="FFFF0000"/>
      </font>
    </dxf>
    <dxf>
      <font>
        <color rgb="FFFF0000"/>
      </font>
    </dxf>
    <dxf>
      <font>
        <color rgb="FFFF0000"/>
      </font>
    </dxf>
    <dxf>
      <font>
        <color auto="1"/>
      </font>
    </dxf>
    <dxf>
      <font>
        <color rgb="FFC00000"/>
      </font>
    </dxf>
    <dxf>
      <font>
        <color rgb="FFC00000"/>
      </font>
    </dxf>
    <dxf>
      <font>
        <b/>
        <i val="0"/>
        <color rgb="FFFF0000"/>
      </font>
    </dxf>
    <dxf>
      <font>
        <b/>
        <i val="0"/>
      </font>
    </dxf>
    <dxf>
      <font>
        <b/>
        <i val="0"/>
      </font>
    </dxf>
    <dxf>
      <font>
        <b/>
        <i val="0"/>
      </font>
    </dxf>
    <dxf>
      <font>
        <b/>
        <i val="0"/>
        <color auto="1"/>
      </font>
    </dxf>
    <dxf>
      <font>
        <b/>
        <i val="0"/>
      </font>
    </dxf>
    <dxf>
      <font>
        <b/>
        <i val="0"/>
      </font>
    </dxf>
    <dxf>
      <font>
        <b/>
        <i val="0"/>
        <color rgb="FFFF0000"/>
      </font>
    </dxf>
    <dxf>
      <font>
        <b/>
        <i val="0"/>
        <color rgb="FFFF0000"/>
      </font>
    </dxf>
    <dxf>
      <font>
        <b/>
        <i val="0"/>
        <color rgb="FFFF0000"/>
      </font>
    </dxf>
    <dxf>
      <font>
        <color rgb="FFFF0000"/>
      </font>
    </dxf>
    <dxf>
      <font>
        <b val="0"/>
        <i/>
        <color rgb="FFFF0000"/>
      </font>
    </dxf>
    <dxf>
      <font>
        <b/>
        <i val="0"/>
      </font>
    </dxf>
    <dxf>
      <font>
        <b/>
        <i val="0"/>
        <color rgb="FFFF0000"/>
      </font>
    </dxf>
    <dxf>
      <font>
        <color rgb="FFFF0000"/>
      </font>
    </dxf>
    <dxf>
      <font>
        <b/>
        <i val="0"/>
        <color rgb="FFFF0000"/>
      </font>
    </dxf>
    <dxf>
      <font>
        <b val="0"/>
        <i val="0"/>
        <strike val="0"/>
      </font>
    </dxf>
    <dxf>
      <font>
        <b val="0"/>
        <i val="0"/>
        <u val="none"/>
      </font>
    </dxf>
    <dxf>
      <font>
        <b/>
        <i val="0"/>
        <color rgb="FFFF0000"/>
      </font>
    </dxf>
    <dxf>
      <font>
        <b/>
        <i val="0"/>
      </font>
    </dxf>
    <dxf>
      <font>
        <b/>
        <i val="0"/>
      </font>
    </dxf>
    <dxf>
      <font>
        <b/>
        <i val="0"/>
        <color rgb="FFFF0000"/>
      </font>
    </dxf>
    <dxf>
      <font>
        <b/>
        <i val="0"/>
      </font>
    </dxf>
    <dxf>
      <font>
        <b/>
        <i val="0"/>
        <color rgb="FFFF0000"/>
      </font>
    </dxf>
    <dxf>
      <font>
        <b/>
        <i val="0"/>
      </font>
    </dxf>
    <dxf>
      <font>
        <color rgb="FFFF0000"/>
      </font>
    </dxf>
    <dxf>
      <font>
        <b/>
        <i val="0"/>
        <condense val="0"/>
        <extend val="0"/>
        <color indexed="16"/>
      </font>
    </dxf>
    <dxf>
      <font>
        <b/>
        <i val="0"/>
        <condense val="0"/>
        <extend val="0"/>
      </font>
    </dxf>
    <dxf>
      <font>
        <b/>
        <i val="0"/>
      </font>
    </dxf>
    <dxf>
      <font>
        <b/>
        <i val="0"/>
      </font>
    </dxf>
    <dxf>
      <font>
        <b val="0"/>
        <i/>
        <color rgb="FFFF0000"/>
      </font>
    </dxf>
    <dxf>
      <font>
        <b/>
        <i val="0"/>
        <color rgb="FFFF0000"/>
      </font>
    </dxf>
    <dxf>
      <font>
        <b/>
        <i val="0"/>
      </font>
    </dxf>
    <dxf>
      <font>
        <b/>
        <i val="0"/>
        <color rgb="FFFF0000"/>
      </font>
    </dxf>
    <dxf>
      <font>
        <color rgb="FFFF0000"/>
      </font>
    </dxf>
    <dxf>
      <font>
        <b/>
        <i val="0"/>
        <color rgb="FFFF0000"/>
      </font>
    </dxf>
    <dxf>
      <font>
        <b/>
        <i val="0"/>
        <color rgb="FFFF0000"/>
      </font>
    </dxf>
    <dxf>
      <font>
        <b/>
        <i val="0"/>
        <color rgb="FFFF0000"/>
      </font>
    </dxf>
    <dxf>
      <font>
        <b/>
        <i val="0"/>
      </font>
    </dxf>
    <dxf>
      <font>
        <b/>
        <i val="0"/>
      </font>
    </dxf>
    <dxf>
      <font>
        <b/>
        <i val="0"/>
        <color rgb="FFFF0000"/>
      </font>
    </dxf>
    <dxf>
      <font>
        <b/>
        <i val="0"/>
      </font>
    </dxf>
    <dxf>
      <font>
        <b/>
        <i val="0"/>
        <color rgb="FFFF0000"/>
      </font>
    </dxf>
    <dxf>
      <font>
        <b/>
        <i val="0"/>
        <color auto="1"/>
      </font>
    </dxf>
    <dxf>
      <font>
        <condense val="0"/>
        <extend val="0"/>
        <color rgb="FF9C0006"/>
      </font>
    </dxf>
    <dxf>
      <font>
        <condense val="0"/>
        <extend val="0"/>
        <color rgb="FF9C0006"/>
      </font>
    </dxf>
    <dxf>
      <font>
        <color rgb="FFFF0000"/>
      </font>
    </dxf>
    <dxf>
      <font>
        <b/>
        <i val="0"/>
        <condense val="0"/>
        <extend val="0"/>
      </font>
    </dxf>
    <dxf>
      <font>
        <b/>
        <i val="0"/>
        <condense val="0"/>
        <extend val="0"/>
        <color indexed="16"/>
      </font>
    </dxf>
    <dxf>
      <font>
        <b/>
        <i val="0"/>
      </font>
    </dxf>
    <dxf>
      <font>
        <color rgb="FFFF0000"/>
      </font>
    </dxf>
    <dxf>
      <font>
        <color rgb="FFFF0000"/>
      </font>
    </dxf>
    <dxf>
      <font>
        <color rgb="FFFF0000"/>
      </font>
    </dxf>
    <dxf>
      <font>
        <b/>
        <i val="0"/>
      </font>
    </dxf>
    <dxf>
      <font>
        <b/>
        <i val="0"/>
        <color rgb="FFFF0000"/>
      </font>
    </dxf>
    <dxf>
      <font>
        <b/>
        <i val="0"/>
        <color rgb="FFFF0000"/>
      </font>
    </dxf>
    <dxf>
      <font>
        <b/>
        <i val="0"/>
      </font>
    </dxf>
    <dxf>
      <font>
        <b/>
        <i val="0"/>
        <color rgb="FFFF0000"/>
      </font>
    </dxf>
    <dxf>
      <font>
        <b val="0"/>
        <i/>
        <color rgb="FFFF0000"/>
      </font>
    </dxf>
    <dxf>
      <font>
        <b/>
        <i val="0"/>
      </font>
    </dxf>
    <dxf>
      <font>
        <b/>
        <i val="0"/>
        <color rgb="FFFF0000"/>
      </font>
    </dxf>
    <dxf>
      <font>
        <b/>
        <i val="0"/>
      </font>
    </dxf>
    <dxf>
      <font>
        <b/>
        <i val="0"/>
        <color rgb="FFFF0000"/>
      </font>
    </dxf>
    <dxf>
      <font>
        <b/>
        <i val="0"/>
      </font>
    </dxf>
    <dxf>
      <font>
        <b/>
        <i val="0"/>
        <color rgb="FFFF0000"/>
      </font>
    </dxf>
    <dxf>
      <font>
        <b/>
        <i val="0"/>
        <color auto="1"/>
      </font>
    </dxf>
    <dxf>
      <font>
        <b/>
        <i val="0"/>
      </font>
    </dxf>
    <dxf>
      <font>
        <b/>
        <i val="0"/>
        <color rgb="FFFF0000"/>
      </font>
    </dxf>
    <dxf>
      <font>
        <b/>
        <i val="0"/>
        <color rgb="FFFF0000"/>
      </font>
    </dxf>
    <dxf>
      <font>
        <b/>
        <i val="0"/>
      </font>
    </dxf>
    <dxf>
      <font>
        <b/>
        <i val="0"/>
        <color rgb="FFFF0000"/>
      </font>
    </dxf>
    <dxf>
      <font>
        <b/>
        <i val="0"/>
      </font>
    </dxf>
    <dxf>
      <font>
        <b/>
        <i val="0"/>
        <color rgb="FFFF0000"/>
      </font>
    </dxf>
    <dxf>
      <font>
        <color rgb="FFFF0000"/>
      </font>
    </dxf>
    <dxf>
      <font>
        <b/>
        <i val="0"/>
      </font>
    </dxf>
    <dxf>
      <font>
        <b/>
        <i val="0"/>
        <color rgb="FFFF0000"/>
      </font>
    </dxf>
    <dxf>
      <font>
        <b val="0"/>
        <i/>
        <color rgb="FFFF0000"/>
      </font>
    </dxf>
    <dxf>
      <font>
        <b/>
        <i val="0"/>
      </font>
    </dxf>
    <dxf>
      <font>
        <b/>
        <i val="0"/>
        <color rgb="FFFF0000"/>
      </font>
    </dxf>
    <dxf>
      <font>
        <b/>
        <i val="0"/>
        <color auto="1"/>
      </font>
    </dxf>
    <dxf>
      <font>
        <color rgb="FFFF0000"/>
      </font>
    </dxf>
    <dxf>
      <font>
        <b/>
        <i val="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ndense val="0"/>
        <extend val="0"/>
        <color indexed="16"/>
      </font>
    </dxf>
    <dxf>
      <font>
        <b/>
        <i val="0"/>
        <color rgb="FFFF0000"/>
      </font>
    </dxf>
    <dxf>
      <font>
        <b/>
        <i val="0"/>
        <color rgb="FFFF0000"/>
      </font>
    </dxf>
    <dxf>
      <font>
        <b/>
        <i val="0"/>
      </font>
    </dxf>
    <dxf>
      <font>
        <b/>
        <i val="0"/>
        <color rgb="FFFF000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val="0"/>
        <i/>
        <color rgb="FFFF0000"/>
      </font>
    </dxf>
    <dxf>
      <font>
        <b/>
        <i val="0"/>
        <color rgb="FFFF0000"/>
      </font>
    </dxf>
    <dxf>
      <font>
        <b/>
        <i val="0"/>
      </font>
    </dxf>
    <dxf>
      <font>
        <b/>
        <i val="0"/>
        <color rgb="FFFF0000"/>
      </font>
    </dxf>
    <dxf>
      <font>
        <b/>
        <i val="0"/>
        <color auto="1"/>
      </font>
    </dxf>
    <dxf>
      <font>
        <b/>
        <i val="0"/>
        <color rgb="FFFF0000"/>
      </font>
    </dxf>
    <dxf>
      <font>
        <b/>
        <i val="0"/>
      </font>
    </dxf>
    <dxf>
      <font>
        <b/>
        <i val="0"/>
        <color rgb="FFFF0000"/>
      </font>
    </dxf>
    <dxf>
      <font>
        <b/>
        <i val="0"/>
      </font>
    </dxf>
    <dxf>
      <font>
        <b/>
        <i val="0"/>
        <color rgb="FFFF0000"/>
      </font>
    </dxf>
    <dxf>
      <font>
        <b/>
        <i val="0"/>
        <condense val="0"/>
        <extend val="0"/>
        <color indexed="16"/>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font>
    </dxf>
    <dxf>
      <font>
        <color rgb="FFFF0000"/>
      </font>
    </dxf>
    <dxf>
      <font>
        <b/>
        <i val="0"/>
        <color rgb="FFFF0000"/>
      </font>
    </dxf>
    <dxf>
      <font>
        <color rgb="FFFF0000"/>
      </font>
    </dxf>
    <dxf>
      <font>
        <b/>
        <i val="0"/>
        <color rgb="FFFF0000"/>
      </font>
    </dxf>
    <dxf>
      <font>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color rgb="FFFF0000"/>
      </font>
    </dxf>
    <dxf>
      <font>
        <b/>
        <i val="0"/>
      </font>
    </dxf>
    <dxf>
      <font>
        <b/>
        <i val="0"/>
        <color rgb="FFFF0000"/>
      </font>
    </dxf>
    <dxf>
      <font>
        <b/>
        <i val="0"/>
        <color auto="1"/>
      </font>
    </dxf>
    <dxf>
      <font>
        <b/>
        <i val="0"/>
        <color rgb="FFFF0000"/>
      </font>
    </dxf>
    <dxf>
      <font>
        <b/>
        <i val="0"/>
      </font>
    </dxf>
    <dxf>
      <font>
        <b/>
        <i val="0"/>
        <color rgb="FFFF0000"/>
      </font>
    </dxf>
    <dxf>
      <font>
        <b/>
        <i val="0"/>
      </font>
    </dxf>
    <dxf>
      <font>
        <b/>
        <i val="0"/>
        <color rgb="FFFF0000"/>
      </font>
    </dxf>
    <dxf>
      <font>
        <b/>
        <i val="0"/>
        <condense val="0"/>
        <extend val="0"/>
        <color indexed="16"/>
      </font>
    </dxf>
    <dxf>
      <font>
        <b/>
        <i val="0"/>
      </font>
    </dxf>
    <dxf>
      <font>
        <b/>
        <i val="0"/>
      </font>
    </dxf>
    <dxf>
      <font>
        <b/>
        <i val="0"/>
      </font>
    </dxf>
    <dxf>
      <font>
        <b/>
        <i val="0"/>
        <color rgb="FFFF0000"/>
      </font>
    </dxf>
    <dxf>
      <font>
        <b/>
        <i val="0"/>
        <color rgb="FFFF0000"/>
      </font>
    </dxf>
    <dxf>
      <font>
        <color rgb="FFFF0000"/>
      </font>
    </dxf>
    <dxf>
      <font>
        <b/>
        <i val="0"/>
      </font>
    </dxf>
    <dxf>
      <font>
        <b/>
        <i val="0"/>
        <color rgb="FFFF0000"/>
      </font>
    </dxf>
    <dxf>
      <font>
        <color rgb="FFFF0000"/>
      </font>
    </dxf>
    <dxf>
      <font>
        <b/>
        <i val="0"/>
        <color auto="1"/>
      </font>
    </dxf>
    <dxf>
      <font>
        <b/>
        <i val="0"/>
      </font>
    </dxf>
    <dxf>
      <font>
        <b/>
        <i val="0"/>
        <color rgb="FFFF0000"/>
      </font>
    </dxf>
    <dxf>
      <font>
        <b/>
        <i val="0"/>
        <color rgb="FFFF0000"/>
      </font>
    </dxf>
    <dxf>
      <font>
        <b/>
        <i val="0"/>
      </font>
    </dxf>
    <dxf>
      <font>
        <b/>
        <i val="0"/>
        <color rgb="FFFF0000"/>
      </font>
    </dxf>
    <dxf>
      <font>
        <b/>
        <i val="0"/>
      </font>
    </dxf>
    <dxf>
      <font>
        <b/>
        <i val="0"/>
        <color rgb="FFFF0000"/>
      </font>
    </dxf>
    <dxf>
      <font>
        <b/>
        <i val="0"/>
        <condense val="0"/>
        <extend val="0"/>
        <color indexed="16"/>
      </font>
    </dxf>
    <dxf>
      <font>
        <b/>
        <i val="0"/>
      </font>
    </dxf>
    <dxf>
      <font>
        <b/>
        <i val="0"/>
        <color rgb="FFFF0000"/>
      </font>
    </dxf>
    <dxf>
      <font>
        <b/>
        <i val="0"/>
      </font>
    </dxf>
    <dxf>
      <font>
        <b/>
        <i val="0"/>
        <color rgb="FFFF0000"/>
      </font>
    </dxf>
    <dxf>
      <font>
        <color rgb="FFFF0000"/>
      </font>
    </dxf>
    <dxf>
      <font>
        <b/>
        <i val="0"/>
      </font>
    </dxf>
    <dxf>
      <font>
        <b/>
        <i val="0"/>
        <color rgb="FFFF0000"/>
      </font>
    </dxf>
    <dxf>
      <font>
        <color rgb="FFFF0000"/>
      </font>
    </dxf>
    <dxf>
      <font>
        <color rgb="FFFF0000"/>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color rgb="FFFF0000"/>
      </font>
    </dxf>
    <dxf>
      <font>
        <b/>
        <i val="0"/>
        <color rgb="FFFF0000"/>
      </font>
    </dxf>
    <dxf>
      <font>
        <color rgb="FFFF0000"/>
      </font>
    </dxf>
    <dxf>
      <font>
        <color rgb="FFFF0000"/>
      </font>
    </dxf>
    <dxf>
      <font>
        <b/>
        <i val="0"/>
        <color rgb="FFFF0000"/>
      </font>
    </dxf>
    <dxf>
      <font>
        <b/>
        <i val="0"/>
      </font>
    </dxf>
    <dxf>
      <font>
        <b/>
        <i val="0"/>
        <condense val="0"/>
        <extend val="0"/>
        <color indexed="16"/>
      </font>
    </dxf>
    <dxf>
      <font>
        <b/>
        <i val="0"/>
        <color rgb="FFFF0000"/>
      </font>
    </dxf>
    <dxf>
      <font>
        <b/>
        <i val="0"/>
      </font>
    </dxf>
    <dxf>
      <font>
        <b/>
        <i val="0"/>
      </font>
    </dxf>
    <dxf>
      <font>
        <b/>
        <i val="0"/>
        <color rgb="FFFF0000"/>
      </font>
    </dxf>
    <dxf>
      <font>
        <b/>
        <i val="0"/>
      </font>
    </dxf>
    <dxf>
      <font>
        <b/>
        <i val="0"/>
        <color rgb="FFFF0000"/>
      </font>
    </dxf>
    <dxf>
      <font>
        <b/>
        <i val="0"/>
        <color rgb="FFFF0000"/>
      </font>
    </dxf>
    <dxf>
      <font>
        <b/>
        <i val="0"/>
        <color rgb="FFFF0000"/>
      </font>
    </dxf>
    <dxf>
      <font>
        <b val="0"/>
        <i/>
        <color rgb="FFFF0000"/>
      </font>
    </dxf>
    <dxf>
      <font>
        <b/>
        <i val="0"/>
      </font>
    </dxf>
    <dxf>
      <font>
        <b/>
        <i val="0"/>
        <color rgb="FFFF0000"/>
      </font>
    </dxf>
    <dxf>
      <font>
        <b/>
        <i val="0"/>
      </font>
    </dxf>
    <dxf>
      <font>
        <b/>
        <i val="0"/>
        <color rgb="FFFF0000"/>
      </font>
    </dxf>
    <dxf>
      <font>
        <b/>
        <i val="0"/>
      </font>
    </dxf>
    <dxf>
      <font>
        <b/>
        <i val="0"/>
        <condense val="0"/>
        <extend val="0"/>
        <color indexed="16"/>
      </font>
    </dxf>
    <dxf>
      <font>
        <b/>
        <i val="0"/>
      </font>
    </dxf>
    <dxf>
      <font>
        <b/>
        <i val="0"/>
      </font>
    </dxf>
    <dxf>
      <font>
        <b/>
        <i val="0"/>
        <color rgb="FFFF0000"/>
      </font>
    </dxf>
    <dxf>
      <font>
        <b/>
        <i val="0"/>
        <color rgb="FFFF0000"/>
      </font>
    </dxf>
    <dxf>
      <font>
        <b/>
        <i val="0"/>
      </font>
    </dxf>
    <dxf>
      <font>
        <color rgb="FFFF0000"/>
      </font>
    </dxf>
    <dxf>
      <font>
        <color rgb="FFFF0000"/>
      </font>
    </dxf>
    <dxf>
      <font>
        <color rgb="FFFF0000"/>
      </font>
    </dxf>
    <dxf>
      <font>
        <b/>
        <i val="0"/>
      </font>
    </dxf>
    <dxf>
      <font>
        <b/>
        <i val="0"/>
      </font>
    </dxf>
    <dxf>
      <font>
        <color rgb="FFFF0000"/>
      </font>
    </dxf>
    <dxf>
      <font>
        <color rgb="FFFF0000"/>
      </font>
    </dxf>
    <dxf>
      <font>
        <b/>
        <i val="0"/>
      </font>
    </dxf>
    <dxf>
      <font>
        <color rgb="FFFF0000"/>
      </font>
    </dxf>
    <dxf>
      <font>
        <b/>
        <i val="0"/>
        <color rgb="FFFF0000"/>
      </font>
    </dxf>
    <dxf>
      <font>
        <b/>
        <i val="0"/>
      </font>
    </dxf>
    <dxf>
      <font>
        <b/>
        <i val="0"/>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b/>
        <i val="0"/>
        <condense val="0"/>
        <extend val="0"/>
        <color indexed="16"/>
      </font>
    </dxf>
    <dxf>
      <font>
        <b/>
        <i val="0"/>
        <condense val="0"/>
        <extend val="0"/>
      </font>
    </dxf>
    <dxf>
      <font>
        <b/>
        <i val="0"/>
        <color rgb="FFFF0000"/>
      </font>
    </dxf>
    <dxf>
      <font>
        <b/>
        <i val="0"/>
      </font>
    </dxf>
    <dxf>
      <font>
        <b/>
        <i val="0"/>
        <color rgb="FFFF0000"/>
      </font>
    </dxf>
    <dxf>
      <font>
        <b/>
        <i val="0"/>
        <condense val="0"/>
        <extend val="0"/>
        <color indexed="16"/>
      </font>
    </dxf>
    <dxf>
      <font>
        <b/>
        <i val="0"/>
        <condense val="0"/>
        <extend val="0"/>
      </font>
    </dxf>
    <dxf>
      <font>
        <color rgb="FFFF0000"/>
      </font>
    </dxf>
    <dxf>
      <font>
        <b/>
        <i val="0"/>
      </font>
    </dxf>
    <dxf>
      <font>
        <color rgb="FFFF0000"/>
      </font>
    </dxf>
    <dxf>
      <font>
        <b/>
        <i val="0"/>
        <color rgb="FFFF0000"/>
      </font>
    </dxf>
    <dxf>
      <font>
        <color rgb="FFFF0000"/>
      </font>
    </dxf>
    <dxf>
      <font>
        <color rgb="FFFF0000"/>
      </font>
    </dxf>
    <dxf>
      <font>
        <b/>
        <i val="0"/>
        <color rgb="FFFF0000"/>
      </font>
    </dxf>
    <dxf>
      <font>
        <color rgb="FFFF0000"/>
      </font>
    </dxf>
    <dxf>
      <font>
        <color rgb="FFFF000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b val="0"/>
        <i/>
        <color rgb="FFFF0000"/>
      </font>
    </dxf>
    <dxf>
      <font>
        <b/>
        <i val="0"/>
      </font>
    </dxf>
    <dxf>
      <font>
        <b/>
        <i val="0"/>
        <condense val="0"/>
        <extend val="0"/>
        <color indexed="16"/>
      </font>
    </dxf>
    <dxf>
      <font>
        <b/>
        <i val="0"/>
        <color rgb="FFFF0000"/>
      </font>
    </dxf>
    <dxf>
      <font>
        <b/>
        <i val="0"/>
        <condense val="0"/>
        <extend val="0"/>
      </font>
    </dxf>
    <dxf>
      <font>
        <b/>
        <i val="0"/>
      </font>
    </dxf>
    <dxf>
      <font>
        <color rgb="FFFF0000"/>
      </font>
    </dxf>
    <dxf>
      <font>
        <b/>
        <i val="0"/>
        <color rgb="FFFF0000"/>
      </font>
    </dxf>
    <dxf>
      <font>
        <color rgb="FFFF0000"/>
      </font>
    </dxf>
    <dxf>
      <font>
        <b/>
        <i val="0"/>
        <color rgb="FFFF0000"/>
      </font>
    </dxf>
    <dxf>
      <font>
        <b/>
        <i val="0"/>
      </font>
    </dxf>
    <dxf>
      <font>
        <b/>
        <i val="0"/>
      </font>
    </dxf>
    <dxf>
      <font>
        <color rgb="FFFF0000"/>
      </font>
    </dxf>
    <dxf>
      <font>
        <b/>
        <i val="0"/>
      </font>
    </dxf>
    <dxf>
      <font>
        <b/>
        <i val="0"/>
        <color rgb="FFFF0000"/>
      </font>
    </dxf>
    <dxf>
      <font>
        <b/>
        <i val="0"/>
        <condense val="0"/>
        <extend val="0"/>
      </font>
    </dxf>
    <dxf>
      <font>
        <b/>
        <i val="0"/>
        <condense val="0"/>
        <extend val="0"/>
        <color indexed="16"/>
      </font>
    </dxf>
    <dxf>
      <font>
        <b/>
        <i val="0"/>
        <color rgb="FFFF0000"/>
      </font>
    </dxf>
    <dxf>
      <font>
        <b/>
        <i val="0"/>
      </font>
    </dxf>
    <dxf>
      <font>
        <color rgb="FFFF0000"/>
      </font>
    </dxf>
    <dxf>
      <font>
        <b/>
        <i val="0"/>
        <color rgb="FFFF0000"/>
      </font>
    </dxf>
    <dxf>
      <font>
        <color rgb="FFFF0000"/>
      </font>
    </dxf>
    <dxf>
      <font>
        <color rgb="FFFF0000"/>
      </font>
    </dxf>
    <dxf>
      <font>
        <b/>
        <i val="0"/>
        <condense val="0"/>
        <extend val="0"/>
      </font>
    </dxf>
    <dxf>
      <font>
        <b/>
        <i val="0"/>
        <condense val="0"/>
        <extend val="0"/>
        <color indexed="16"/>
      </font>
    </dxf>
    <dxf>
      <font>
        <b/>
        <i val="0"/>
      </font>
    </dxf>
    <dxf>
      <font>
        <b/>
        <i val="0"/>
        <color rgb="FFFF0000"/>
      </font>
    </dxf>
    <dxf>
      <font>
        <b/>
        <i val="0"/>
        <color rgb="FFFF0000"/>
      </font>
    </dxf>
    <dxf>
      <font>
        <b/>
        <i val="0"/>
      </font>
    </dxf>
    <dxf>
      <font>
        <b/>
        <i val="0"/>
        <color rgb="FFFF0000"/>
      </font>
    </dxf>
    <dxf>
      <font>
        <color rgb="FFFF0000"/>
      </font>
    </dxf>
    <dxf>
      <font>
        <b/>
        <i val="0"/>
        <condense val="0"/>
        <extend val="0"/>
      </font>
    </dxf>
    <dxf>
      <font>
        <b/>
        <i val="0"/>
        <color rgb="FFFF0000"/>
      </font>
    </dxf>
    <dxf>
      <font>
        <color rgb="FFFF0000"/>
      </font>
    </dxf>
    <dxf>
      <font>
        <b/>
        <i val="0"/>
      </font>
    </dxf>
    <dxf>
      <font>
        <b/>
        <i val="0"/>
        <condense val="0"/>
        <extend val="0"/>
        <color indexed="16"/>
      </font>
    </dxf>
    <dxf>
      <font>
        <b/>
        <i val="0"/>
      </font>
    </dxf>
    <dxf>
      <font>
        <b/>
        <i val="0"/>
        <color rgb="FFFF0000"/>
      </font>
    </dxf>
    <dxf>
      <font>
        <color rgb="FFFF0000"/>
      </font>
    </dxf>
    <dxf>
      <font>
        <b/>
        <i val="0"/>
        <color rgb="FFFF0000"/>
      </font>
    </dxf>
    <dxf>
      <font>
        <color rgb="FFFF0000"/>
      </font>
    </dxf>
    <dxf>
      <font>
        <b/>
        <i val="0"/>
      </font>
    </dxf>
    <dxf>
      <font>
        <b/>
        <i val="0"/>
        <condense val="0"/>
        <extend val="0"/>
        <color indexed="16"/>
      </font>
    </dxf>
    <dxf>
      <font>
        <b/>
        <i val="0"/>
        <condense val="0"/>
        <extend val="0"/>
      </font>
    </dxf>
    <dxf>
      <font>
        <b/>
        <i val="0"/>
        <color rgb="FFFF0000"/>
      </font>
    </dxf>
    <dxf>
      <font>
        <b/>
        <i val="0"/>
      </font>
    </dxf>
    <dxf>
      <font>
        <color rgb="FFFF0000"/>
      </font>
    </dxf>
    <dxf>
      <font>
        <b/>
        <i val="0"/>
        <color rgb="FFFF0000"/>
      </font>
    </dxf>
    <dxf>
      <font>
        <b/>
        <i val="0"/>
      </font>
    </dxf>
    <dxf>
      <font>
        <color rgb="FFFF0000"/>
      </font>
    </dxf>
    <dxf>
      <font>
        <b/>
        <i val="0"/>
        <color rgb="FFFF0000"/>
      </font>
    </dxf>
    <dxf>
      <font>
        <b val="0"/>
        <i val="0"/>
        <color rgb="FFFF0000"/>
      </font>
    </dxf>
    <dxf>
      <font>
        <b/>
        <i val="0"/>
      </font>
    </dxf>
    <dxf>
      <font>
        <b val="0"/>
        <i val="0"/>
        <color rgb="FFFF0000"/>
      </font>
    </dxf>
    <dxf>
      <font>
        <b/>
        <i val="0"/>
      </font>
    </dxf>
    <dxf>
      <font>
        <b/>
        <i val="0"/>
        <color rgb="FFFF0000"/>
      </font>
    </dxf>
    <dxf>
      <font>
        <b/>
        <i val="0"/>
        <color rgb="FFFF0000"/>
      </font>
    </dxf>
    <dxf>
      <font>
        <b/>
        <i val="0"/>
      </font>
    </dxf>
    <dxf>
      <font>
        <b val="0"/>
        <i/>
        <color rgb="FFFF0000"/>
      </font>
    </dxf>
    <dxf>
      <font>
        <b/>
        <i val="0"/>
        <color rgb="FFFF0000"/>
      </font>
    </dxf>
    <dxf>
      <font>
        <b/>
        <i val="0"/>
      </font>
    </dxf>
    <dxf>
      <font>
        <color rgb="FFC00000"/>
      </font>
    </dxf>
    <dxf>
      <font>
        <b val="0"/>
        <i val="0"/>
        <strike val="0"/>
      </font>
    </dxf>
    <dxf>
      <font>
        <b/>
        <i val="0"/>
      </font>
    </dxf>
    <dxf>
      <font>
        <b/>
        <i val="0"/>
      </font>
    </dxf>
    <dxf>
      <font>
        <b/>
        <i val="0"/>
        <color rgb="FFFF0000"/>
      </font>
    </dxf>
    <dxf>
      <font>
        <b val="0"/>
        <i/>
        <color rgb="FFFF0000"/>
      </font>
    </dxf>
    <dxf>
      <font>
        <b/>
        <i val="0"/>
        <color rgb="FFFF0000"/>
      </font>
    </dxf>
    <dxf>
      <font>
        <b/>
        <i val="0"/>
        <color rgb="FFFF0000"/>
      </font>
    </dxf>
    <dxf>
      <font>
        <color rgb="FFC00000"/>
      </font>
    </dxf>
    <dxf>
      <font>
        <color rgb="FFC00000"/>
      </font>
    </dxf>
    <dxf>
      <font>
        <color rgb="FFFF0000"/>
      </font>
    </dxf>
    <dxf>
      <font>
        <color rgb="FFFF0000"/>
      </font>
    </dxf>
    <dxf>
      <font>
        <color rgb="FFFF0000"/>
      </font>
    </dxf>
    <dxf>
      <font>
        <color rgb="FFFF0000"/>
      </font>
    </dxf>
    <dxf>
      <font>
        <b/>
        <i val="0"/>
      </font>
    </dxf>
    <dxf>
      <font>
        <color auto="1"/>
      </font>
    </dxf>
    <dxf>
      <font>
        <color rgb="FFFF0000"/>
      </font>
    </dxf>
    <dxf>
      <font>
        <color rgb="FFC00000"/>
      </font>
    </dxf>
    <dxf>
      <font>
        <b val="0"/>
        <i val="0"/>
        <u val="none"/>
      </font>
    </dxf>
    <dxf>
      <font>
        <b/>
        <i val="0"/>
        <color rgb="FFFF0000"/>
      </font>
    </dxf>
    <dxf>
      <font>
        <b/>
        <i val="0"/>
      </font>
    </dxf>
    <dxf>
      <font>
        <b/>
        <i val="0"/>
        <color rgb="FFFF0000"/>
      </font>
    </dxf>
    <dxf>
      <font>
        <color rgb="FFFF0000"/>
      </font>
    </dxf>
    <dxf>
      <font>
        <color rgb="FFFF0000"/>
      </font>
    </dxf>
    <dxf>
      <font>
        <color rgb="FFC00000"/>
      </font>
    </dxf>
    <dxf>
      <font>
        <color rgb="FFFF0000"/>
      </font>
    </dxf>
    <dxf>
      <font>
        <color rgb="FFFF0000"/>
      </font>
    </dxf>
    <dxf>
      <font>
        <color rgb="FFFF0000"/>
      </font>
    </dxf>
    <dxf>
      <font>
        <color rgb="FFFF0000"/>
      </font>
    </dxf>
    <dxf>
      <font>
        <b/>
        <i val="0"/>
        <color rgb="FFFF0000"/>
      </font>
    </dxf>
    <dxf>
      <font>
        <b val="0"/>
        <i val="0"/>
        <strike val="0"/>
      </font>
    </dxf>
    <dxf>
      <font>
        <b val="0"/>
        <i val="0"/>
        <u val="none"/>
      </font>
    </dxf>
    <dxf>
      <font>
        <b/>
        <i val="0"/>
      </font>
    </dxf>
    <dxf>
      <font>
        <b val="0"/>
        <i val="0"/>
        <color rgb="FFFF0000"/>
      </font>
    </dxf>
    <dxf>
      <font>
        <b/>
        <i val="0"/>
      </font>
    </dxf>
    <dxf>
      <font>
        <b val="0"/>
        <i val="0"/>
        <color rgb="FFFF0000"/>
      </font>
    </dxf>
    <dxf>
      <font>
        <b/>
        <i val="0"/>
        <color rgb="FFFF0000"/>
      </font>
    </dxf>
    <dxf>
      <font>
        <color rgb="FFFF0000"/>
      </font>
    </dxf>
    <dxf>
      <font>
        <b/>
        <i val="0"/>
      </font>
    </dxf>
    <dxf>
      <font>
        <b/>
        <i val="0"/>
        <color rgb="FFFF0000"/>
      </font>
    </dxf>
    <dxf>
      <font>
        <color rgb="FFFF0000"/>
      </font>
    </dxf>
    <dxf>
      <font>
        <b/>
        <i val="0"/>
      </font>
    </dxf>
    <dxf>
      <font>
        <b/>
        <i val="0"/>
        <color rgb="FFFF0000"/>
      </font>
    </dxf>
    <dxf>
      <font>
        <b/>
        <i val="0"/>
      </font>
    </dxf>
    <dxf>
      <font>
        <b/>
        <i val="0"/>
        <color rgb="FFFF0000"/>
      </font>
    </dxf>
    <dxf>
      <font>
        <b/>
        <i val="0"/>
        <color rgb="FFFF0000"/>
      </font>
    </dxf>
    <dxf>
      <font>
        <b/>
        <i val="0"/>
      </font>
    </dxf>
    <dxf>
      <font>
        <b val="0"/>
        <i/>
        <color rgb="FFFF000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color rgb="FFFF0000"/>
      </font>
    </dxf>
    <dxf>
      <font>
        <color auto="1"/>
      </font>
    </dxf>
    <dxf>
      <font>
        <color rgb="FFC00000"/>
      </font>
    </dxf>
    <dxf>
      <font>
        <color rgb="FFC00000"/>
      </font>
    </dxf>
    <dxf>
      <font>
        <color rgb="FFC00000"/>
      </font>
    </dxf>
    <dxf>
      <font>
        <b/>
        <i val="0"/>
      </font>
    </dxf>
    <dxf>
      <font>
        <b/>
        <i val="0"/>
      </font>
    </dxf>
    <dxf>
      <font>
        <b/>
        <i val="0"/>
        <color rgb="FFFF0000"/>
      </font>
    </dxf>
    <dxf>
      <font>
        <b/>
        <i val="0"/>
        <color rgb="FFFF0000"/>
      </font>
    </dxf>
    <dxf>
      <font>
        <b/>
        <i val="0"/>
        <color rgb="FFFF0000"/>
      </font>
    </dxf>
    <dxf>
      <font>
        <b/>
        <i val="0"/>
        <condense val="0"/>
        <extend val="0"/>
      </font>
    </dxf>
    <dxf>
      <font>
        <b/>
        <i val="0"/>
        <condense val="0"/>
        <extend val="0"/>
        <color indexed="16"/>
      </font>
    </dxf>
    <dxf>
      <font>
        <color rgb="FFFF0000"/>
      </font>
    </dxf>
    <dxf>
      <font>
        <color rgb="FFFF0000"/>
      </font>
    </dxf>
    <dxf>
      <font>
        <b/>
        <i val="0"/>
      </font>
    </dxf>
    <dxf>
      <font>
        <b/>
        <i val="0"/>
        <condense val="0"/>
        <extend val="0"/>
      </font>
    </dxf>
    <dxf>
      <font>
        <color rgb="FFFF0000"/>
      </font>
    </dxf>
    <dxf>
      <font>
        <b/>
        <i val="0"/>
      </font>
    </dxf>
    <dxf>
      <font>
        <b/>
        <i val="0"/>
        <color rgb="FFFF0000"/>
      </font>
    </dxf>
    <dxf>
      <font>
        <color rgb="FFFF0000"/>
      </font>
    </dxf>
    <dxf>
      <font>
        <b/>
        <i val="0"/>
        <color rgb="FFFF0000"/>
      </font>
    </dxf>
    <dxf>
      <font>
        <b/>
        <i val="0"/>
        <color rgb="FFFF0000"/>
      </font>
    </dxf>
    <dxf>
      <font>
        <color rgb="FFFF0000"/>
      </font>
    </dxf>
    <dxf>
      <font>
        <condense val="0"/>
        <extend val="0"/>
        <color rgb="FF9C0006"/>
      </font>
    </dxf>
    <dxf>
      <font>
        <b/>
        <i val="0"/>
        <color rgb="FFFF0000"/>
      </font>
    </dxf>
    <dxf>
      <font>
        <color rgb="FFFF0000"/>
      </font>
    </dxf>
    <dxf>
      <font>
        <condense val="0"/>
        <extend val="0"/>
        <color rgb="FF9C0006"/>
      </font>
    </dxf>
    <dxf>
      <font>
        <color rgb="FFFF0000"/>
      </font>
    </dxf>
    <dxf>
      <font>
        <b/>
        <i val="0"/>
      </font>
    </dxf>
    <dxf>
      <font>
        <b/>
        <i val="0"/>
        <color rgb="FFFF0000"/>
      </font>
    </dxf>
    <dxf>
      <font>
        <b/>
        <i val="0"/>
      </font>
    </dxf>
    <dxf>
      <font>
        <color rgb="FFFF0000"/>
      </font>
    </dxf>
    <dxf>
      <font>
        <b/>
        <i val="0"/>
      </font>
    </dxf>
    <dxf>
      <font>
        <b/>
        <i val="0"/>
        <color rgb="FFFF0000"/>
      </font>
    </dxf>
    <dxf>
      <font>
        <b/>
        <i val="0"/>
      </font>
    </dxf>
    <dxf>
      <font>
        <b/>
        <i val="0"/>
      </font>
    </dxf>
    <dxf>
      <font>
        <b/>
        <i val="0"/>
        <color rgb="FFFF0000"/>
      </font>
    </dxf>
    <dxf>
      <font>
        <b/>
        <i val="0"/>
        <color rgb="FFFF0000"/>
      </font>
    </dxf>
    <dxf>
      <font>
        <b/>
        <i val="0"/>
      </font>
    </dxf>
    <dxf>
      <font>
        <b/>
        <i val="0"/>
      </font>
    </dxf>
    <dxf>
      <font>
        <color rgb="FFFF0000"/>
      </font>
    </dxf>
    <dxf>
      <font>
        <b/>
        <i val="0"/>
        <color rgb="FFFF0000"/>
      </font>
    </dxf>
    <dxf>
      <font>
        <b/>
        <i val="0"/>
        <color rgb="FFFF0000"/>
      </font>
    </dxf>
    <dxf>
      <font>
        <b/>
        <i val="0"/>
        <color rgb="FFFF0000"/>
      </font>
    </dxf>
    <dxf>
      <font>
        <b/>
        <i val="0"/>
      </font>
    </dxf>
    <dxf>
      <font>
        <b/>
        <i val="0"/>
        <color rgb="FFFF0000"/>
      </font>
    </dxf>
    <dxf>
      <font>
        <b/>
        <i val="0"/>
        <color auto="1"/>
      </font>
    </dxf>
    <dxf>
      <font>
        <b val="0"/>
        <i/>
        <color rgb="FFFF0000"/>
      </font>
    </dxf>
    <dxf>
      <font>
        <b/>
        <i val="0"/>
        <color rgb="FFFF0000"/>
      </font>
    </dxf>
    <dxf>
      <font>
        <b/>
        <i val="0"/>
        <color rgb="FFFF0000"/>
      </font>
    </dxf>
    <dxf>
      <font>
        <b/>
        <i val="0"/>
        <color rgb="FFFF0000"/>
      </font>
    </dxf>
    <dxf>
      <font>
        <b/>
        <i val="0"/>
        <color rgb="FFFF0000"/>
      </font>
    </dxf>
    <dxf>
      <font>
        <b val="0"/>
        <i/>
        <color rgb="FFFF0000"/>
      </font>
    </dxf>
    <dxf>
      <font>
        <b/>
        <i val="0"/>
        <color rgb="FFFF0000"/>
      </font>
    </dxf>
    <dxf>
      <font>
        <color rgb="FFFF0000"/>
      </font>
    </dxf>
    <dxf>
      <font>
        <b/>
        <i val="0"/>
        <color rgb="FFFF0000"/>
      </font>
    </dxf>
    <dxf>
      <font>
        <b/>
        <i val="0"/>
      </font>
    </dxf>
    <dxf>
      <font>
        <b/>
        <i val="0"/>
      </font>
    </dxf>
    <dxf>
      <font>
        <b/>
        <i val="0"/>
        <color rgb="FFFF0000"/>
      </font>
    </dxf>
    <dxf>
      <font>
        <b/>
        <i val="0"/>
      </font>
    </dxf>
    <dxf>
      <font>
        <b/>
        <i val="0"/>
        <color rgb="FFFF0000"/>
      </font>
    </dxf>
    <dxf>
      <font>
        <b/>
        <i val="0"/>
      </font>
    </dxf>
    <dxf>
      <font>
        <b/>
        <i val="0"/>
        <color rgb="FFFF0000"/>
      </font>
    </dxf>
    <dxf>
      <font>
        <b/>
        <i val="0"/>
        <color auto="1"/>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color rgb="FFFF0000"/>
      </font>
    </dxf>
    <dxf>
      <font>
        <b/>
        <i val="0"/>
      </font>
    </dxf>
    <dxf>
      <font>
        <b/>
        <i val="0"/>
        <condense val="0"/>
        <extend val="0"/>
        <color indexed="16"/>
      </font>
    </dxf>
    <dxf>
      <font>
        <b/>
        <i val="0"/>
        <condense val="0"/>
        <extend val="0"/>
      </font>
    </dxf>
    <dxf>
      <font>
        <b/>
        <i val="0"/>
        <color rgb="FFFF0000"/>
      </font>
    </dxf>
    <dxf>
      <font>
        <b/>
        <i val="0"/>
        <color rgb="FFFF0000"/>
      </font>
    </dxf>
    <dxf>
      <font>
        <b/>
        <i val="0"/>
      </font>
    </dxf>
    <dxf>
      <font>
        <condense val="0"/>
        <extend val="0"/>
        <color rgb="FF9C0006"/>
      </font>
    </dxf>
    <dxf>
      <font>
        <color rgb="FFFF0000"/>
      </font>
    </dxf>
    <dxf>
      <font>
        <condense val="0"/>
        <extend val="0"/>
        <color rgb="FF9C0006"/>
      </font>
    </dxf>
    <dxf>
      <font>
        <b/>
        <i val="0"/>
        <color rgb="FFFF0000"/>
      </font>
    </dxf>
    <dxf>
      <font>
        <color rgb="FFFF0000"/>
      </font>
    </dxf>
    <dxf>
      <font>
        <b/>
        <i val="0"/>
        <color rgb="FFFF0000"/>
      </font>
    </dxf>
    <dxf>
      <font>
        <b/>
        <i val="0"/>
        <color rgb="FFFF0000"/>
      </font>
    </dxf>
    <dxf>
      <font>
        <b/>
        <i val="0"/>
        <condense val="0"/>
        <extend val="0"/>
      </font>
    </dxf>
    <dxf>
      <font>
        <b/>
        <i val="0"/>
        <condense val="0"/>
        <extend val="0"/>
        <color indexed="16"/>
      </font>
    </dxf>
    <dxf>
      <font>
        <b/>
        <i val="0"/>
      </font>
    </dxf>
    <dxf>
      <font>
        <color rgb="FFFF0000"/>
      </font>
    </dxf>
    <dxf>
      <font>
        <b/>
        <i val="0"/>
      </font>
    </dxf>
    <dxf>
      <font>
        <b/>
        <i val="0"/>
        <color rgb="FFFF0000"/>
      </font>
    </dxf>
    <dxf>
      <font>
        <b/>
        <i val="0"/>
      </font>
    </dxf>
    <dxf>
      <font>
        <color rgb="FFFF0000"/>
      </font>
    </dxf>
    <dxf>
      <font>
        <b/>
        <i val="0"/>
        <condense val="0"/>
        <extend val="0"/>
      </font>
    </dxf>
    <dxf>
      <font>
        <b/>
        <i val="0"/>
        <condense val="0"/>
        <extend val="0"/>
        <color indexed="16"/>
      </font>
    </dxf>
    <dxf>
      <font>
        <color rgb="FFFF0000"/>
      </font>
    </dxf>
    <dxf>
      <font>
        <b/>
        <i val="0"/>
      </font>
    </dxf>
    <dxf>
      <font>
        <b/>
        <i val="0"/>
        <color rgb="FFFF0000"/>
      </font>
    </dxf>
    <dxf>
      <font>
        <b/>
        <i val="0"/>
        <color rgb="FFFF0000"/>
      </font>
    </dxf>
    <dxf>
      <font>
        <b/>
        <i val="0"/>
      </font>
    </dxf>
    <dxf>
      <font>
        <b/>
        <i val="0"/>
        <color rgb="FFFF0000"/>
      </font>
    </dxf>
    <dxf>
      <font>
        <b/>
        <i val="0"/>
        <color rgb="FFFF0000"/>
      </font>
    </dxf>
    <dxf>
      <font>
        <b/>
        <i val="0"/>
      </font>
    </dxf>
    <dxf>
      <font>
        <color rgb="FFFF0000"/>
      </font>
    </dxf>
    <dxf>
      <font>
        <b/>
        <i val="0"/>
        <color rgb="FFFF0000"/>
      </font>
    </dxf>
    <dxf>
      <font>
        <b/>
        <i val="0"/>
      </font>
    </dxf>
    <dxf>
      <font>
        <b/>
        <i val="0"/>
      </font>
    </dxf>
    <dxf>
      <font>
        <b/>
        <i val="0"/>
        <color rgb="FFFF0000"/>
      </font>
    </dxf>
    <dxf>
      <font>
        <b val="0"/>
        <i/>
        <color rgb="FFFF0000"/>
      </font>
    </dxf>
    <dxf>
      <font>
        <b/>
        <i val="0"/>
        <color rgb="FFFF0000"/>
      </font>
    </dxf>
    <dxf>
      <font>
        <b/>
        <i val="0"/>
      </font>
    </dxf>
    <dxf>
      <font>
        <b/>
        <i val="0"/>
        <color rgb="FFFF0000"/>
      </font>
    </dxf>
    <dxf>
      <font>
        <b/>
        <i val="0"/>
        <color auto="1"/>
      </font>
    </dxf>
    <dxf>
      <font>
        <b/>
        <i val="0"/>
        <color rgb="FFFF0000"/>
      </font>
    </dxf>
    <dxf>
      <font>
        <b/>
        <i val="0"/>
        <color rgb="FFFF0000"/>
      </font>
    </dxf>
    <dxf>
      <font>
        <b/>
        <i val="0"/>
      </font>
    </dxf>
    <dxf>
      <font>
        <b/>
        <i val="0"/>
        <color rgb="FFFF0000"/>
      </font>
    </dxf>
    <dxf>
      <font>
        <b/>
        <i val="0"/>
        <color rgb="FFFF0000"/>
      </font>
    </dxf>
    <dxf>
      <font>
        <b/>
        <i val="0"/>
        <condense val="0"/>
        <extend val="0"/>
      </font>
    </dxf>
    <dxf>
      <font>
        <b/>
        <i val="0"/>
        <condense val="0"/>
        <extend val="0"/>
        <color indexed="16"/>
      </font>
    </dxf>
    <dxf>
      <font>
        <b/>
        <i val="0"/>
      </font>
    </dxf>
    <dxf>
      <font>
        <color rgb="FFFF0000"/>
      </font>
    </dxf>
    <dxf>
      <font>
        <color rgb="FFFF0000"/>
      </font>
    </dxf>
    <dxf>
      <font>
        <b/>
        <i val="0"/>
      </font>
    </dxf>
    <dxf>
      <font>
        <b/>
        <i val="0"/>
        <color rgb="FFFF0000"/>
      </font>
    </dxf>
    <dxf>
      <font>
        <b/>
        <i val="0"/>
        <color auto="1"/>
      </font>
    </dxf>
    <dxf>
      <font>
        <b/>
        <i val="0"/>
        <color rgb="FFFF0000"/>
      </font>
    </dxf>
    <dxf>
      <font>
        <b/>
        <i val="0"/>
      </font>
    </dxf>
    <dxf>
      <font>
        <b/>
        <i val="0"/>
        <color rgb="FFFF0000"/>
      </font>
    </dxf>
    <dxf>
      <font>
        <color rgb="FFFF0000"/>
      </font>
    </dxf>
    <dxf>
      <font>
        <b/>
        <i val="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b/>
        <i val="0"/>
        <color rgb="FFFF0000"/>
      </font>
    </dxf>
    <dxf>
      <font>
        <b/>
        <i val="0"/>
      </font>
    </dxf>
    <dxf>
      <font>
        <b/>
        <i val="0"/>
        <color rgb="FFFF0000"/>
      </font>
    </dxf>
    <dxf>
      <font>
        <b/>
        <i val="0"/>
      </font>
    </dxf>
    <dxf>
      <font>
        <condense val="0"/>
        <extend val="0"/>
        <color rgb="FF9C0006"/>
      </font>
    </dxf>
    <dxf>
      <font>
        <condense val="0"/>
        <extend val="0"/>
        <color rgb="FF9C0006"/>
      </font>
    </dxf>
    <dxf>
      <font>
        <color rgb="FFFF0000"/>
      </font>
    </dxf>
    <dxf>
      <font>
        <color rgb="FFFF0000"/>
      </font>
    </dxf>
    <dxf>
      <font>
        <color rgb="FFFF0000"/>
      </font>
    </dxf>
    <dxf>
      <font>
        <b/>
        <i val="0"/>
        <color rgb="FFFF0000"/>
      </font>
    </dxf>
    <dxf>
      <font>
        <b/>
        <i val="0"/>
        <condense val="0"/>
        <extend val="0"/>
      </font>
    </dxf>
    <dxf>
      <font>
        <b/>
        <i val="0"/>
      </font>
    </dxf>
    <dxf>
      <font>
        <b/>
        <i val="0"/>
        <condense val="0"/>
        <extend val="0"/>
        <color indexed="16"/>
      </font>
    </dxf>
    <dxf>
      <font>
        <color rgb="FFFF0000"/>
      </font>
    </dxf>
    <dxf>
      <font>
        <b/>
        <i val="0"/>
        <color rgb="FFFF0000"/>
      </font>
    </dxf>
    <dxf>
      <font>
        <color rgb="FFFF0000"/>
      </font>
    </dxf>
    <dxf>
      <font>
        <b/>
        <i val="0"/>
        <color rgb="FFFF0000"/>
      </font>
    </dxf>
    <dxf>
      <font>
        <condense val="0"/>
        <extend val="0"/>
        <color rgb="FF9C0006"/>
      </font>
    </dxf>
    <dxf>
      <font>
        <condense val="0"/>
        <extend val="0"/>
        <color rgb="FF9C0006"/>
      </font>
    </dxf>
    <dxf>
      <font>
        <color rgb="FFFF0000"/>
      </font>
    </dxf>
    <dxf>
      <font>
        <color rgb="FFFF0000"/>
      </font>
    </dxf>
    <dxf>
      <font>
        <color rgb="FFFF0000"/>
      </font>
    </dxf>
    <dxf>
      <font>
        <color rgb="FFFF0000"/>
      </font>
    </dxf>
    <dxf>
      <font>
        <b/>
        <i val="0"/>
      </font>
    </dxf>
    <dxf>
      <font>
        <b/>
        <i val="0"/>
        <condense val="0"/>
        <extend val="0"/>
        <color indexed="16"/>
      </font>
    </dxf>
    <dxf>
      <font>
        <b/>
        <i val="0"/>
        <condense val="0"/>
        <extend val="0"/>
      </font>
    </dxf>
    <dxf>
      <font>
        <b/>
        <i val="0"/>
        <color rgb="FFFF0000"/>
      </font>
    </dxf>
    <dxf>
      <font>
        <b/>
        <i val="0"/>
      </font>
    </dxf>
    <dxf>
      <font>
        <b/>
        <i val="0"/>
        <color rgb="FFFF0000"/>
      </font>
    </dxf>
    <dxf>
      <font>
        <b/>
        <i val="0"/>
      </font>
    </dxf>
    <dxf>
      <font>
        <b val="0"/>
        <i/>
        <color rgb="FFFF0000"/>
      </font>
    </dxf>
    <dxf>
      <font>
        <b/>
        <i val="0"/>
      </font>
    </dxf>
    <dxf>
      <font>
        <b/>
        <i val="0"/>
        <color rgb="FFFF0000"/>
      </font>
    </dxf>
    <dxf>
      <font>
        <color rgb="FFFF0000"/>
      </font>
    </dxf>
    <dxf>
      <font>
        <b/>
        <i val="0"/>
        <color rgb="FFFF0000"/>
      </font>
    </dxf>
    <dxf>
      <font>
        <color rgb="FFFF0000"/>
      </font>
    </dxf>
    <dxf>
      <font>
        <color rgb="FFFF0000"/>
      </font>
    </dxf>
    <dxf>
      <font>
        <b/>
        <i val="0"/>
        <color rgb="FFFF0000"/>
      </font>
    </dxf>
    <dxf>
      <font>
        <color rgb="FFFF0000"/>
      </font>
    </dxf>
    <dxf>
      <font>
        <b val="0"/>
        <i/>
        <color rgb="FFFF0000"/>
      </font>
    </dxf>
    <dxf>
      <font>
        <b/>
        <i val="0"/>
        <color rgb="FFFF0000"/>
      </font>
    </dxf>
    <dxf>
      <font>
        <b/>
        <i val="0"/>
      </font>
    </dxf>
    <dxf>
      <font>
        <b/>
        <i val="0"/>
        <color rgb="FFFF0000"/>
      </font>
    </dxf>
    <dxf>
      <font>
        <b/>
        <i val="0"/>
        <condense val="0"/>
        <extend val="0"/>
      </font>
    </dxf>
    <dxf>
      <font>
        <b/>
        <i val="0"/>
      </font>
    </dxf>
    <dxf>
      <font>
        <b/>
        <i val="0"/>
        <color rgb="FFFF0000"/>
      </font>
    </dxf>
    <dxf>
      <font>
        <b/>
        <i val="0"/>
        <color rgb="FFFF0000"/>
      </font>
    </dxf>
    <dxf>
      <font>
        <color rgb="FFFF0000"/>
      </font>
    </dxf>
    <dxf>
      <font>
        <b/>
        <i val="0"/>
      </font>
    </dxf>
    <dxf>
      <font>
        <b/>
        <i val="0"/>
        <condense val="0"/>
        <extend val="0"/>
        <color indexed="16"/>
      </font>
    </dxf>
    <dxf>
      <font>
        <color rgb="FFFF0000"/>
      </font>
    </dxf>
    <dxf>
      <font>
        <b/>
        <i val="0"/>
      </font>
    </dxf>
    <dxf>
      <font>
        <color rgb="FFFF0000"/>
      </font>
    </dxf>
    <dxf>
      <font>
        <b/>
        <i val="0"/>
        <condense val="0"/>
        <extend val="0"/>
      </font>
    </dxf>
    <dxf>
      <font>
        <b/>
        <i val="0"/>
        <condense val="0"/>
        <extend val="0"/>
        <color indexed="16"/>
      </font>
    </dxf>
    <dxf>
      <font>
        <b/>
        <i val="0"/>
        <color rgb="FFFF0000"/>
      </font>
    </dxf>
    <dxf>
      <font>
        <b/>
        <i val="0"/>
        <color rgb="FFFF0000"/>
      </font>
    </dxf>
    <dxf>
      <font>
        <color rgb="FFFF0000"/>
      </font>
    </dxf>
    <dxf>
      <font>
        <b/>
        <i val="0"/>
      </font>
    </dxf>
    <dxf>
      <font>
        <b/>
        <i val="0"/>
        <color rgb="FFFF0000"/>
      </font>
    </dxf>
    <dxf>
      <font>
        <b/>
        <i val="0"/>
      </font>
    </dxf>
    <dxf>
      <font>
        <b/>
        <i val="0"/>
        <color rgb="FFFF0000"/>
      </font>
    </dxf>
    <dxf>
      <font>
        <color rgb="FFFF0000"/>
      </font>
    </dxf>
    <dxf>
      <font>
        <b/>
        <i val="0"/>
        <color rgb="FFFF0000"/>
      </font>
    </dxf>
    <dxf>
      <font>
        <color rgb="FFFF0000"/>
      </font>
    </dxf>
    <dxf>
      <font>
        <b/>
        <i val="0"/>
      </font>
    </dxf>
    <dxf>
      <font>
        <b/>
        <i val="0"/>
        <condense val="0"/>
        <extend val="0"/>
        <color indexed="16"/>
      </font>
    </dxf>
    <dxf>
      <font>
        <b/>
        <i val="0"/>
        <condense val="0"/>
        <extend val="0"/>
      </font>
    </dxf>
    <dxf>
      <font>
        <b/>
        <i val="0"/>
        <color rgb="FFFF0000"/>
      </font>
    </dxf>
    <dxf>
      <font>
        <b/>
        <i val="0"/>
      </font>
    </dxf>
    <dxf>
      <font>
        <color rgb="FFFF0000"/>
      </font>
    </dxf>
    <dxf>
      <font>
        <b/>
        <i val="0"/>
        <color rgb="FFFF0000"/>
      </font>
    </dxf>
    <dxf>
      <font>
        <b/>
        <i val="0"/>
        <condense val="0"/>
        <extend val="0"/>
      </font>
    </dxf>
    <dxf>
      <font>
        <b/>
        <i val="0"/>
        <color rgb="FFFF0000"/>
      </font>
    </dxf>
    <dxf>
      <font>
        <color rgb="FFFF0000"/>
      </font>
    </dxf>
    <dxf>
      <font>
        <b/>
        <i val="0"/>
      </font>
    </dxf>
    <dxf>
      <font>
        <b/>
        <i val="0"/>
        <condense val="0"/>
        <extend val="0"/>
        <color indexed="16"/>
      </font>
    </dxf>
    <dxf>
      <font>
        <b/>
        <i val="0"/>
      </font>
    </dxf>
    <dxf>
      <font>
        <b/>
        <i val="0"/>
      </font>
    </dxf>
    <dxf>
      <font>
        <b/>
        <i val="0"/>
        <color rgb="FFFF0000"/>
      </font>
    </dxf>
    <dxf>
      <font>
        <color rgb="FFFF0000"/>
      </font>
    </dxf>
    <dxf>
      <font>
        <b/>
        <i val="0"/>
        <color rgb="FFFF0000"/>
      </font>
    </dxf>
    <dxf>
      <font>
        <color rgb="FFFF0000"/>
      </font>
    </dxf>
    <dxf>
      <font>
        <b/>
        <i val="0"/>
      </font>
    </dxf>
    <dxf>
      <font>
        <b/>
        <i val="0"/>
        <condense val="0"/>
        <extend val="0"/>
        <color indexed="16"/>
      </font>
    </dxf>
    <dxf>
      <font>
        <b/>
        <i val="0"/>
        <condense val="0"/>
        <extend val="0"/>
      </font>
    </dxf>
    <dxf>
      <font>
        <b/>
        <i val="0"/>
        <color rgb="FFFF0000"/>
      </font>
    </dxf>
    <dxf>
      <font>
        <color rgb="FFFF0000"/>
      </font>
    </dxf>
    <dxf>
      <font>
        <b/>
        <i val="0"/>
        <color rgb="FFFF0000"/>
      </font>
    </dxf>
    <dxf>
      <font>
        <color rgb="FFFF0000"/>
      </font>
    </dxf>
    <dxf>
      <font>
        <b/>
        <i val="0"/>
        <color rgb="FFFF0000"/>
      </font>
    </dxf>
    <dxf>
      <font>
        <b/>
        <i val="0"/>
      </font>
    </dxf>
    <dxf>
      <font>
        <b/>
        <i val="0"/>
        <condense val="0"/>
        <extend val="0"/>
      </font>
    </dxf>
    <dxf>
      <font>
        <b/>
        <i val="0"/>
        <condense val="0"/>
        <extend val="0"/>
        <color indexed="16"/>
      </font>
    </dxf>
    <dxf>
      <font>
        <b/>
        <i val="0"/>
      </font>
    </dxf>
    <dxf>
      <font>
        <b/>
        <i val="0"/>
        <color rgb="FFFF0000"/>
      </font>
    </dxf>
    <dxf>
      <font>
        <b/>
        <i val="0"/>
      </font>
    </dxf>
    <dxf>
      <font>
        <color rgb="FFFF0000"/>
      </font>
    </dxf>
    <dxf>
      <font>
        <b/>
        <i val="0"/>
        <color rgb="FFFF0000"/>
      </font>
    </dxf>
    <dxf>
      <font>
        <b/>
        <i val="0"/>
        <color rgb="FFFF0000"/>
      </font>
    </dxf>
    <dxf>
      <font>
        <b/>
        <i val="0"/>
        <condense val="0"/>
        <extend val="0"/>
      </font>
    </dxf>
    <dxf>
      <font>
        <b/>
        <i val="0"/>
        <condense val="0"/>
        <extend val="0"/>
        <color indexed="16"/>
      </font>
    </dxf>
    <dxf>
      <font>
        <b/>
        <i val="0"/>
        <color rgb="FFFF0000"/>
      </font>
    </dxf>
    <dxf>
      <font>
        <b/>
        <i val="0"/>
      </font>
    </dxf>
    <dxf>
      <font>
        <b/>
        <i val="0"/>
      </font>
    </dxf>
    <dxf>
      <font>
        <color rgb="FFFF0000"/>
      </font>
    </dxf>
    <dxf>
      <font>
        <b/>
        <i val="0"/>
        <color rgb="FFFF0000"/>
      </font>
    </dxf>
    <dxf>
      <font>
        <b/>
        <i val="0"/>
      </font>
    </dxf>
    <dxf>
      <font>
        <b/>
        <i val="0"/>
        <condense val="0"/>
        <extend val="0"/>
      </font>
    </dxf>
    <dxf>
      <font>
        <b/>
        <i val="0"/>
        <color rgb="FFFF0000"/>
      </font>
    </dxf>
    <dxf>
      <font>
        <color rgb="FFFF0000"/>
      </font>
    </dxf>
    <dxf>
      <font>
        <b/>
        <i val="0"/>
        <color rgb="FFFF0000"/>
      </font>
    </dxf>
    <dxf>
      <font>
        <color rgb="FFFF0000"/>
      </font>
    </dxf>
    <dxf>
      <font>
        <b/>
        <i val="0"/>
      </font>
    </dxf>
    <dxf>
      <font>
        <b/>
        <i val="0"/>
        <condense val="0"/>
        <extend val="0"/>
        <color indexed="16"/>
      </font>
    </dxf>
    <dxf>
      <font>
        <b/>
        <i val="0"/>
      </font>
    </dxf>
    <dxf>
      <font>
        <b/>
        <i val="0"/>
        <color rgb="FFFF0000"/>
      </font>
    </dxf>
    <dxf>
      <font>
        <color rgb="FFFF0000"/>
      </font>
    </dxf>
    <dxf>
      <font>
        <b/>
        <i val="0"/>
        <color rgb="FFFF0000"/>
      </font>
    </dxf>
    <dxf>
      <font>
        <color rgb="FFFF0000"/>
      </font>
    </dxf>
    <dxf>
      <font>
        <b/>
        <i val="0"/>
        <condense val="0"/>
        <extend val="0"/>
        <color indexed="16"/>
      </font>
    </dxf>
    <dxf>
      <font>
        <b/>
        <i val="0"/>
        <condense val="0"/>
        <extend val="0"/>
      </font>
    </dxf>
    <dxf>
      <font>
        <b/>
        <i val="0"/>
      </font>
    </dxf>
    <dxf>
      <font>
        <b/>
        <i val="0"/>
      </font>
    </dxf>
    <dxf>
      <font>
        <b/>
        <i val="0"/>
        <color rgb="FFFF0000"/>
      </font>
    </dxf>
    <dxf>
      <font>
        <b/>
        <i val="0"/>
      </font>
    </dxf>
    <dxf>
      <font>
        <b/>
        <i val="0"/>
        <color rgb="FFFF0000"/>
      </font>
    </dxf>
    <dxf>
      <font>
        <color rgb="FFFF0000"/>
      </font>
    </dxf>
    <dxf>
      <font>
        <b/>
        <i val="0"/>
        <color rgb="FFFF0000"/>
      </font>
    </dxf>
    <dxf>
      <font>
        <color rgb="FFFF0000"/>
      </font>
    </dxf>
    <dxf>
      <font>
        <b/>
        <i val="0"/>
      </font>
    </dxf>
    <dxf>
      <font>
        <b/>
        <i val="0"/>
        <condense val="0"/>
        <extend val="0"/>
        <color indexed="16"/>
      </font>
    </dxf>
    <dxf>
      <font>
        <b/>
        <i val="0"/>
        <condense val="0"/>
        <extend val="0"/>
      </font>
    </dxf>
    <dxf>
      <font>
        <color rgb="FFFF0000"/>
      </font>
    </dxf>
    <dxf>
      <font>
        <b/>
        <i val="0"/>
        <color rgb="FFFF0000"/>
      </font>
    </dxf>
    <dxf>
      <font>
        <b/>
        <i val="0"/>
        <color rgb="FFFF0000"/>
      </font>
    </dxf>
    <dxf>
      <font>
        <b/>
        <i val="0"/>
      </font>
    </dxf>
    <dxf>
      <font>
        <b/>
        <i val="0"/>
      </font>
    </dxf>
    <dxf>
      <font>
        <condense val="0"/>
        <extend val="0"/>
        <color rgb="FF9C0006"/>
      </font>
    </dxf>
    <dxf>
      <font>
        <b/>
        <i val="0"/>
      </font>
    </dxf>
    <dxf>
      <font>
        <b/>
        <i val="0"/>
      </font>
    </dxf>
    <dxf>
      <font>
        <b/>
        <i val="0"/>
        <color rgb="FFFF0000"/>
      </font>
    </dxf>
    <dxf>
      <font>
        <color rgb="FFFF0000"/>
      </font>
    </dxf>
    <dxf>
      <font>
        <color rgb="FFFF0000"/>
      </font>
    </dxf>
    <dxf>
      <font>
        <b/>
        <i val="0"/>
        <color rgb="FFFF0000"/>
      </font>
    </dxf>
    <dxf>
      <font>
        <color rgb="FFFF0000"/>
      </font>
    </dxf>
    <dxf>
      <font>
        <b/>
        <i val="0"/>
      </font>
    </dxf>
    <dxf>
      <font>
        <b/>
        <i val="0"/>
        <condense val="0"/>
        <extend val="0"/>
        <color indexed="16"/>
      </font>
    </dxf>
    <dxf>
      <font>
        <b/>
        <i val="0"/>
        <condense val="0"/>
        <extend val="0"/>
      </font>
    </dxf>
    <dxf>
      <font>
        <b/>
        <i val="0"/>
        <color rgb="FFFF0000"/>
      </font>
    </dxf>
    <dxf>
      <font>
        <b/>
        <i val="0"/>
      </font>
    </dxf>
    <dxf>
      <font>
        <b/>
        <i val="0"/>
        <color rgb="FFFF0000"/>
      </font>
    </dxf>
    <dxf>
      <font>
        <b/>
        <i val="0"/>
        <color rgb="FFFF0000"/>
      </font>
    </dxf>
    <dxf>
      <font>
        <b/>
        <i val="0"/>
        <color rgb="FFFF0000"/>
      </font>
    </dxf>
    <dxf>
      <font>
        <b/>
        <i val="0"/>
      </font>
    </dxf>
    <dxf>
      <font>
        <b/>
        <i val="0"/>
        <color rgb="FFFF0000"/>
      </font>
    </dxf>
    <dxf>
      <font>
        <b/>
        <i val="0"/>
        <condense val="0"/>
        <extend val="0"/>
      </font>
    </dxf>
    <dxf>
      <font>
        <b/>
        <i val="0"/>
        <condense val="0"/>
        <extend val="0"/>
        <color indexed="16"/>
      </font>
    </dxf>
    <dxf>
      <font>
        <b/>
        <i val="0"/>
      </font>
    </dxf>
    <dxf>
      <font>
        <color rgb="FFFF0000"/>
      </font>
    </dxf>
    <dxf>
      <font>
        <color rgb="FFFF0000"/>
      </font>
    </dxf>
    <dxf>
      <font>
        <b/>
        <i val="0"/>
      </font>
    </dxf>
    <dxf>
      <font>
        <color rgb="FFFF0000"/>
      </font>
    </dxf>
    <dxf>
      <font>
        <b/>
        <i val="0"/>
      </font>
    </dxf>
    <dxf>
      <font>
        <b/>
        <i val="0"/>
        <color rgb="FFFF0000"/>
      </font>
    </dxf>
    <dxf>
      <font>
        <b/>
        <i val="0"/>
        <condense val="0"/>
        <extend val="0"/>
      </font>
    </dxf>
    <dxf>
      <font>
        <b/>
        <i val="0"/>
        <condense val="0"/>
        <extend val="0"/>
        <color indexed="16"/>
      </font>
    </dxf>
    <dxf>
      <font>
        <b/>
        <i val="0"/>
      </font>
    </dxf>
    <dxf>
      <font>
        <b/>
        <i val="0"/>
        <color rgb="FFFF0000"/>
      </font>
    </dxf>
    <dxf>
      <font>
        <color rgb="FFFF0000"/>
      </font>
    </dxf>
    <dxf>
      <font>
        <b/>
        <i val="0"/>
        <color rgb="FFFF0000"/>
      </font>
    </dxf>
    <dxf>
      <font>
        <b/>
        <i val="0"/>
      </font>
    </dxf>
    <dxf>
      <font>
        <color rgb="FFC00000"/>
      </font>
    </dxf>
    <dxf>
      <font>
        <color auto="1"/>
      </font>
    </dxf>
    <dxf>
      <font>
        <color rgb="FFC00000"/>
      </font>
    </dxf>
    <dxf>
      <font>
        <color rgb="FFC00000"/>
      </font>
    </dxf>
    <dxf>
      <font>
        <b/>
        <i val="0"/>
        <color rgb="FFFF0000"/>
      </font>
    </dxf>
    <dxf>
      <font>
        <b/>
        <i val="0"/>
      </font>
    </dxf>
    <dxf>
      <font>
        <b val="0"/>
        <i val="0"/>
        <strike val="0"/>
      </font>
    </dxf>
    <dxf>
      <font>
        <b val="0"/>
        <i val="0"/>
        <u val="none"/>
      </font>
    </dxf>
    <dxf>
      <font>
        <b/>
        <i val="0"/>
        <color rgb="FFFF0000"/>
      </font>
    </dxf>
    <dxf>
      <font>
        <b val="0"/>
        <i val="0"/>
        <color rgb="FFFF0000"/>
      </font>
    </dxf>
    <dxf>
      <font>
        <b/>
        <i val="0"/>
      </font>
    </dxf>
    <dxf>
      <font>
        <b val="0"/>
        <i val="0"/>
        <color rgb="FFFF0000"/>
      </font>
    </dxf>
    <dxf>
      <font>
        <b/>
        <i val="0"/>
        <color rgb="FFFF0000"/>
      </font>
    </dxf>
    <dxf>
      <font>
        <color rgb="FFFF0000"/>
      </font>
    </dxf>
    <dxf>
      <font>
        <b/>
        <i val="0"/>
      </font>
    </dxf>
    <dxf>
      <font>
        <b/>
        <i val="0"/>
        <color rgb="FFFF0000"/>
      </font>
    </dxf>
    <dxf>
      <font>
        <color rgb="FFFF0000"/>
      </font>
    </dxf>
    <dxf>
      <font>
        <b/>
        <i val="0"/>
      </font>
    </dxf>
    <dxf>
      <font>
        <b/>
        <i val="0"/>
        <color rgb="FFFF0000"/>
      </font>
    </dxf>
    <dxf>
      <font>
        <b/>
        <i val="0"/>
      </font>
    </dxf>
    <dxf>
      <font>
        <b/>
        <i val="0"/>
        <color rgb="FFFF0000"/>
      </font>
    </dxf>
    <dxf>
      <font>
        <b/>
        <i val="0"/>
        <color rgb="FFFF0000"/>
      </font>
    </dxf>
    <dxf>
      <font>
        <b/>
        <i val="0"/>
      </font>
    </dxf>
    <dxf>
      <font>
        <b val="0"/>
        <i/>
        <color rgb="FFFF0000"/>
      </font>
    </dxf>
    <dxf>
      <font>
        <b/>
        <i val="0"/>
        <color rgb="FFFF0000"/>
      </font>
    </dxf>
    <dxf>
      <font>
        <b/>
        <i val="0"/>
      </font>
    </dxf>
    <dxf>
      <font>
        <b val="0"/>
        <i/>
        <color rgb="FFFF0000"/>
      </font>
    </dxf>
    <dxf>
      <font>
        <b/>
        <i val="0"/>
        <color rgb="FFFF0000"/>
      </font>
    </dxf>
    <dxf>
      <font>
        <b/>
        <i val="0"/>
      </font>
    </dxf>
    <dxf>
      <font>
        <b/>
        <i val="0"/>
        <color rgb="FFFF0000"/>
      </font>
    </dxf>
    <dxf>
      <font>
        <color rgb="FFFF0000"/>
      </font>
    </dxf>
    <dxf>
      <font>
        <color rgb="FFC0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C00000"/>
      </font>
    </dxf>
    <dxf>
      <font>
        <b/>
        <i val="0"/>
      </font>
    </dxf>
    <dxf>
      <font>
        <color rgb="FFFF0000"/>
      </font>
    </dxf>
    <dxf>
      <font>
        <b/>
        <i val="0"/>
        <color rgb="FFFF0000"/>
      </font>
    </dxf>
    <dxf>
      <font>
        <b/>
        <i val="0"/>
      </font>
    </dxf>
    <dxf>
      <font>
        <color rgb="FFFF0000"/>
      </font>
    </dxf>
    <dxf>
      <font>
        <b/>
        <i val="0"/>
        <color rgb="FFFF0000"/>
      </font>
    </dxf>
    <dxf>
      <font>
        <b val="0"/>
        <i val="0"/>
        <color rgb="FFFF0000"/>
      </font>
    </dxf>
    <dxf>
      <font>
        <b/>
        <i val="0"/>
      </font>
    </dxf>
    <dxf>
      <font>
        <b/>
        <i val="0"/>
        <color rgb="FFFF0000"/>
      </font>
    </dxf>
    <dxf>
      <font>
        <b val="0"/>
        <i val="0"/>
        <color rgb="FFFF0000"/>
      </font>
    </dxf>
    <dxf>
      <font>
        <b/>
        <i val="0"/>
      </font>
    </dxf>
    <dxf>
      <font>
        <color rgb="FFC00000"/>
      </font>
    </dxf>
    <dxf>
      <font>
        <color rgb="FFC00000"/>
      </font>
    </dxf>
    <dxf>
      <font>
        <b/>
        <i val="0"/>
        <color rgb="FFFF0000"/>
      </font>
    </dxf>
    <dxf>
      <font>
        <b val="0"/>
        <i val="0"/>
        <u val="none"/>
      </font>
    </dxf>
    <dxf>
      <font>
        <b val="0"/>
        <i val="0"/>
        <strike val="0"/>
      </font>
    </dxf>
    <dxf>
      <font>
        <b/>
        <i val="0"/>
      </font>
    </dxf>
    <dxf>
      <font>
        <b/>
        <i val="0"/>
      </font>
    </dxf>
    <dxf>
      <font>
        <b/>
        <i val="0"/>
        <color rgb="FFFF0000"/>
      </font>
    </dxf>
    <dxf>
      <font>
        <b/>
        <i val="0"/>
      </font>
    </dxf>
    <dxf>
      <font>
        <b val="0"/>
        <i/>
        <color rgb="FFFF0000"/>
      </font>
    </dxf>
    <dxf>
      <font>
        <b/>
        <i val="0"/>
        <color rgb="FFFF0000"/>
      </font>
    </dxf>
    <dxf>
      <font>
        <b/>
        <i val="0"/>
      </font>
    </dxf>
    <dxf>
      <font>
        <b/>
        <i val="0"/>
        <color rgb="FFFF0000"/>
      </font>
    </dxf>
    <dxf>
      <font>
        <b val="0"/>
        <i/>
        <color rgb="FFFF0000"/>
      </font>
    </dxf>
    <dxf>
      <font>
        <b/>
        <i val="0"/>
        <color rgb="FFFF0000"/>
      </font>
    </dxf>
    <dxf>
      <font>
        <b/>
        <i val="0"/>
      </font>
    </dxf>
    <dxf>
      <font>
        <color rgb="FFFF0000"/>
      </font>
    </dxf>
    <dxf>
      <font>
        <b/>
        <i val="0"/>
        <color rgb="FFFF0000"/>
      </font>
    </dxf>
    <dxf>
      <font>
        <color rgb="FFFF0000"/>
      </font>
    </dxf>
    <dxf>
      <font>
        <color auto="1"/>
      </font>
    </dxf>
    <dxf>
      <font>
        <color rgb="FFC00000"/>
      </font>
    </dxf>
    <dxf>
      <font>
        <color rgb="FFFF0000"/>
      </font>
    </dxf>
    <dxf>
      <font>
        <color rgb="FFFF0000"/>
      </font>
    </dxf>
    <dxf>
      <font>
        <b/>
        <i val="0"/>
        <color rgb="FFFF0000"/>
      </font>
    </dxf>
    <dxf>
      <font>
        <condense val="0"/>
        <extend val="0"/>
        <color rgb="FF9C0006"/>
      </font>
    </dxf>
    <dxf>
      <font>
        <color rgb="FFFF0000"/>
      </font>
    </dxf>
    <dxf>
      <font>
        <b/>
        <i val="0"/>
        <color rgb="FFFF0000"/>
      </font>
    </dxf>
    <dxf>
      <font>
        <b/>
        <i val="0"/>
      </font>
    </dxf>
    <dxf>
      <font>
        <b val="0"/>
        <i/>
        <color rgb="FFFF0000"/>
      </font>
    </dxf>
    <dxf>
      <font>
        <b/>
        <i val="0"/>
        <color rgb="FFFF0000"/>
      </font>
    </dxf>
    <dxf>
      <font>
        <color rgb="FFFF0000"/>
      </font>
    </dxf>
    <dxf>
      <font>
        <b/>
        <i val="0"/>
        <color rgb="FFFF0000"/>
      </font>
    </dxf>
    <dxf>
      <font>
        <b/>
        <i val="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color rgb="FFFF0000"/>
      </font>
    </dxf>
    <dxf>
      <font>
        <b/>
        <i val="0"/>
      </font>
    </dxf>
    <dxf>
      <font>
        <color rgb="FFFF0000"/>
      </font>
    </dxf>
    <dxf>
      <font>
        <b/>
        <i val="0"/>
        <color rgb="FFFF0000"/>
      </font>
    </dxf>
    <dxf>
      <font>
        <color rgb="FFFF0000"/>
      </font>
    </dxf>
    <dxf>
      <font>
        <b/>
        <i val="0"/>
      </font>
    </dxf>
    <dxf>
      <font>
        <b/>
        <i val="0"/>
      </font>
    </dxf>
    <dxf>
      <font>
        <b/>
        <i val="0"/>
        <color rgb="FFFF0000"/>
      </font>
    </dxf>
    <dxf>
      <font>
        <b/>
        <i val="0"/>
        <condense val="0"/>
        <extend val="0"/>
      </font>
    </dxf>
    <dxf>
      <font>
        <b/>
        <i val="0"/>
        <condense val="0"/>
        <extend val="0"/>
        <color indexed="16"/>
      </font>
    </dxf>
    <dxf>
      <font>
        <b/>
        <i val="0"/>
      </font>
    </dxf>
    <dxf>
      <font>
        <color rgb="FFFF0000"/>
      </font>
    </dxf>
    <dxf>
      <font>
        <b/>
        <i val="0"/>
        <color rgb="FFFF0000"/>
      </font>
    </dxf>
    <dxf>
      <font>
        <color rgb="FFFF0000"/>
      </font>
    </dxf>
    <dxf>
      <font>
        <b/>
        <i val="0"/>
        <color rgb="FFFF0000"/>
      </font>
    </dxf>
    <dxf>
      <font>
        <color rgb="FFFF0000"/>
      </font>
    </dxf>
    <dxf>
      <font>
        <b/>
        <i val="0"/>
        <color auto="1"/>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b/>
        <i val="0"/>
        <color rgb="FFFF0000"/>
      </font>
    </dxf>
    <dxf>
      <font>
        <b/>
        <i val="0"/>
      </font>
    </dxf>
    <dxf>
      <font>
        <b/>
        <i val="0"/>
        <color rgb="FFFF0000"/>
      </font>
    </dxf>
    <dxf>
      <font>
        <b/>
        <i val="0"/>
      </font>
    </dxf>
    <dxf>
      <font>
        <b/>
        <i val="0"/>
        <condense val="0"/>
        <extend val="0"/>
        <color indexed="10"/>
      </font>
    </dxf>
    <dxf>
      <font>
        <condense val="0"/>
        <extend val="0"/>
        <color rgb="FF9C0006"/>
      </font>
    </dxf>
    <dxf>
      <font>
        <condense val="0"/>
        <extend val="0"/>
        <color rgb="FF9C0006"/>
      </font>
    </dxf>
    <dxf>
      <font>
        <color rgb="FFFF0000"/>
      </font>
    </dxf>
    <dxf>
      <font>
        <b/>
        <i val="0"/>
        <color rgb="FFFF0000"/>
      </font>
    </dxf>
    <dxf>
      <font>
        <color rgb="FFFF0000"/>
      </font>
    </dxf>
    <dxf>
      <font>
        <b/>
        <i val="0"/>
        <color rgb="FFFF0000"/>
      </font>
    </dxf>
    <dxf>
      <font>
        <b val="0"/>
        <i/>
        <color rgb="FFFF0000"/>
      </font>
    </dxf>
    <dxf>
      <font>
        <b/>
        <i val="0"/>
      </font>
    </dxf>
    <dxf>
      <font>
        <b/>
        <i val="0"/>
        <color rgb="FFFF0000"/>
      </font>
    </dxf>
    <dxf>
      <font>
        <b/>
        <i val="0"/>
      </font>
    </dxf>
    <dxf>
      <font>
        <color rgb="FFFF0000"/>
      </font>
    </dxf>
    <dxf>
      <font>
        <b/>
        <i val="0"/>
      </font>
    </dxf>
    <dxf>
      <font>
        <b/>
        <i val="0"/>
        <color rgb="FFFF0000"/>
      </font>
    </dxf>
    <dxf>
      <font>
        <color rgb="FFFF0000"/>
      </font>
    </dxf>
    <dxf>
      <font>
        <b/>
        <i val="0"/>
        <color rgb="FFFF0000"/>
      </font>
    </dxf>
    <dxf>
      <font>
        <b/>
        <i val="0"/>
      </font>
    </dxf>
    <dxf>
      <font>
        <b/>
        <i val="0"/>
        <condense val="0"/>
        <extend val="0"/>
        <color indexed="16"/>
      </font>
    </dxf>
    <dxf>
      <font>
        <b/>
        <i val="0"/>
      </font>
    </dxf>
    <dxf>
      <font>
        <b/>
        <i val="0"/>
        <condense val="0"/>
        <extend val="0"/>
      </font>
    </dxf>
    <dxf>
      <font>
        <color rgb="FFFF0000"/>
      </font>
    </dxf>
    <dxf>
      <font>
        <color rgb="FFFF0000"/>
      </font>
    </dxf>
    <dxf>
      <font>
        <b/>
        <i val="0"/>
        <color rgb="FFFF0000"/>
      </font>
    </dxf>
    <dxf>
      <font>
        <b/>
        <i val="0"/>
      </font>
    </dxf>
    <dxf>
      <font>
        <b/>
        <i val="0"/>
        <color rgb="FFFF0000"/>
      </font>
    </dxf>
    <dxf>
      <font>
        <b/>
        <i val="0"/>
      </font>
    </dxf>
    <dxf>
      <font>
        <color rgb="FFFF0000"/>
      </font>
    </dxf>
    <dxf>
      <font>
        <color rgb="FFFF0000"/>
      </font>
    </dxf>
    <dxf>
      <font>
        <color rgb="FFFF0000"/>
      </font>
    </dxf>
    <dxf>
      <font>
        <b/>
        <i val="0"/>
      </font>
    </dxf>
    <dxf>
      <font>
        <b val="0"/>
        <i/>
        <color rgb="FFFF0000"/>
      </font>
    </dxf>
    <dxf>
      <font>
        <b/>
        <i val="0"/>
        <color rgb="FFFF0000"/>
      </font>
    </dxf>
    <dxf>
      <font>
        <b/>
        <i val="0"/>
      </font>
    </dxf>
    <dxf>
      <font>
        <b/>
        <i val="0"/>
        <color rgb="FFFF0000"/>
      </font>
    </dxf>
    <dxf>
      <font>
        <b val="0"/>
        <i/>
        <color rgb="FFFF0000"/>
      </font>
    </dxf>
    <dxf>
      <font>
        <b/>
        <i val="0"/>
        <color rgb="FFFF0000"/>
      </font>
    </dxf>
    <dxf>
      <font>
        <color rgb="FFFF0000"/>
      </font>
    </dxf>
    <dxf>
      <font>
        <color rgb="FFFF0000"/>
      </font>
    </dxf>
    <dxf>
      <font>
        <color rgb="FFFF0000"/>
      </font>
    </dxf>
    <dxf>
      <font>
        <b/>
        <i val="0"/>
        <color rgb="FFFF0000"/>
      </font>
    </dxf>
    <dxf>
      <font>
        <b/>
        <i val="0"/>
      </font>
    </dxf>
    <dxf>
      <font>
        <b/>
        <i val="0"/>
        <color rgb="FFFF0000"/>
      </font>
    </dxf>
    <dxf>
      <font>
        <color rgb="FFFF0000"/>
      </font>
    </dxf>
    <dxf>
      <font>
        <b/>
        <i val="0"/>
      </font>
    </dxf>
    <dxf>
      <font>
        <b/>
        <i val="0"/>
        <condense val="0"/>
        <extend val="0"/>
        <color indexed="16"/>
      </font>
    </dxf>
    <dxf>
      <font>
        <b/>
        <i val="0"/>
        <condense val="0"/>
        <extend val="0"/>
      </font>
    </dxf>
    <dxf>
      <font>
        <color rgb="FFFF0000"/>
      </font>
    </dxf>
    <dxf>
      <font>
        <b/>
        <i val="0"/>
        <color rgb="FFFF0000"/>
      </font>
    </dxf>
    <dxf>
      <font>
        <b/>
        <i val="0"/>
      </font>
    </dxf>
    <dxf>
      <font>
        <b/>
        <i val="0"/>
        <color rgb="FFFF0000"/>
      </font>
    </dxf>
    <dxf>
      <font>
        <color rgb="FFFF0000"/>
      </font>
    </dxf>
    <dxf>
      <font>
        <color rgb="FFFF0000"/>
      </font>
    </dxf>
    <dxf>
      <font>
        <b/>
        <i val="0"/>
        <condense val="0"/>
        <extend val="0"/>
      </font>
    </dxf>
    <dxf>
      <font>
        <b/>
        <i val="0"/>
        <condense val="0"/>
        <extend val="0"/>
        <color indexed="16"/>
      </font>
    </dxf>
    <dxf>
      <font>
        <b/>
        <i val="0"/>
      </font>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C00000"/>
      </font>
    </dxf>
    <dxf>
      <font>
        <color rgb="FFC00000"/>
      </font>
    </dxf>
    <dxf>
      <font>
        <color rgb="FFC00000"/>
      </font>
    </dxf>
    <dxf>
      <font>
        <color rgb="FFFF0000"/>
      </font>
    </dxf>
    <dxf>
      <font>
        <color rgb="FFFF0000"/>
      </font>
    </dxf>
    <dxf>
      <font>
        <b/>
        <i val="0"/>
      </font>
    </dxf>
    <dxf>
      <font>
        <b/>
        <i val="0"/>
        <color rgb="FFFF0000"/>
      </font>
    </dxf>
    <dxf>
      <font>
        <color rgb="FFC00000"/>
      </font>
    </dxf>
    <dxf>
      <font>
        <b/>
        <i val="0"/>
      </font>
    </dxf>
    <dxf>
      <font>
        <b/>
        <i val="0"/>
      </font>
    </dxf>
    <dxf>
      <font>
        <b/>
        <i val="0"/>
        <color rgb="FFFF0000"/>
      </font>
    </dxf>
    <dxf>
      <font>
        <b val="0"/>
        <i val="0"/>
        <u val="none"/>
      </font>
    </dxf>
    <dxf>
      <font>
        <color rgb="FFFF0000"/>
      </font>
    </dxf>
    <dxf>
      <font>
        <color rgb="FFFF0000"/>
      </font>
    </dxf>
    <dxf>
      <font>
        <b val="0"/>
        <i val="0"/>
        <strike val="0"/>
      </font>
    </dxf>
    <dxf>
      <font>
        <b/>
        <i val="0"/>
      </font>
    </dxf>
    <dxf>
      <font>
        <b val="0"/>
        <i val="0"/>
        <color rgb="FFFF0000"/>
      </font>
    </dxf>
    <dxf>
      <font>
        <b val="0"/>
        <i val="0"/>
        <color rgb="FFFF0000"/>
      </font>
    </dxf>
    <dxf>
      <font>
        <color rgb="FFFF0000"/>
      </font>
    </dxf>
    <dxf>
      <font>
        <b/>
        <i val="0"/>
        <color rgb="FFFF0000"/>
      </font>
    </dxf>
    <dxf>
      <font>
        <b/>
        <i val="0"/>
      </font>
    </dxf>
    <dxf>
      <font>
        <b/>
        <i val="0"/>
        <color rgb="FFFF0000"/>
      </font>
    </dxf>
    <dxf>
      <font>
        <color auto="1"/>
      </font>
    </dxf>
    <dxf>
      <font>
        <condense val="0"/>
        <extend val="0"/>
        <color rgb="FF9C0006"/>
      </font>
    </dxf>
    <dxf>
      <font>
        <condense val="0"/>
        <extend val="0"/>
        <color rgb="FF9C0006"/>
      </font>
    </dxf>
    <dxf>
      <font>
        <color rgb="FFFF0000"/>
      </font>
    </dxf>
    <dxf>
      <font>
        <color rgb="FFFF0000"/>
      </font>
    </dxf>
    <dxf>
      <font>
        <color rgb="FFFF0000"/>
      </font>
    </dxf>
    <dxf>
      <font>
        <b/>
        <i val="0"/>
        <color rgb="FFFF0000"/>
      </font>
    </dxf>
    <dxf>
      <font>
        <b val="0"/>
        <i/>
        <color rgb="FFFF0000"/>
      </font>
    </dxf>
    <dxf>
      <font>
        <b/>
        <i val="0"/>
      </font>
    </dxf>
    <dxf>
      <font>
        <color rgb="FFFF0000"/>
      </font>
    </dxf>
    <dxf>
      <font>
        <color rgb="FFFF0000"/>
      </font>
    </dxf>
    <dxf>
      <font>
        <b/>
        <i val="0"/>
        <condense val="0"/>
        <extend val="0"/>
      </font>
    </dxf>
    <dxf>
      <font>
        <b/>
        <i val="0"/>
        <condense val="0"/>
        <extend val="0"/>
        <color indexed="16"/>
      </font>
    </dxf>
    <dxf>
      <font>
        <b/>
        <i val="0"/>
        <color rgb="FFFF0000"/>
      </font>
    </dxf>
    <dxf>
      <font>
        <b/>
        <i val="0"/>
        <color rgb="FFFF0000"/>
      </font>
    </dxf>
    <dxf>
      <font>
        <b/>
        <i val="0"/>
      </font>
    </dxf>
    <dxf>
      <font>
        <b/>
        <i val="0"/>
        <color rgb="FFFF0000"/>
      </font>
    </dxf>
    <dxf>
      <font>
        <b/>
        <i val="0"/>
      </font>
    </dxf>
    <dxf>
      <font>
        <color rgb="FFFF0000"/>
      </font>
    </dxf>
    <dxf>
      <font>
        <b/>
        <i val="0"/>
        <color rgb="FFFF0000"/>
      </font>
    </dxf>
    <dxf>
      <font>
        <b/>
        <i val="0"/>
        <color auto="1"/>
      </font>
    </dxf>
    <dxf>
      <font>
        <b/>
        <i val="0"/>
        <color rgb="FFFF0000"/>
      </font>
    </dxf>
    <dxf>
      <font>
        <b/>
        <i val="0"/>
      </font>
    </dxf>
    <dxf>
      <font>
        <b/>
        <i val="0"/>
      </font>
    </dxf>
    <dxf>
      <font>
        <b/>
        <i val="0"/>
        <color rgb="FFFF0000"/>
      </font>
    </dxf>
    <dxf>
      <font>
        <b/>
        <i val="0"/>
        <color rgb="FFFF0000"/>
      </font>
    </dxf>
    <dxf>
      <font>
        <b val="0"/>
        <i/>
        <color rgb="FFFF0000"/>
      </font>
    </dxf>
    <dxf>
      <font>
        <b/>
        <i val="0"/>
      </font>
    </dxf>
    <dxf>
      <font>
        <b/>
        <i val="0"/>
        <condense val="0"/>
        <extend val="0"/>
        <color indexed="16"/>
      </font>
    </dxf>
    <dxf>
      <font>
        <b/>
        <i val="0"/>
        <condense val="0"/>
        <extend val="0"/>
      </font>
    </dxf>
    <dxf>
      <font>
        <b/>
        <i val="0"/>
        <color rgb="FFFF0000"/>
      </font>
    </dxf>
    <dxf>
      <font>
        <b/>
        <i val="0"/>
        <color rgb="FFFF0000"/>
      </font>
    </dxf>
    <dxf>
      <font>
        <b/>
        <i val="0"/>
        <color rgb="FFFF0000"/>
      </font>
    </dxf>
    <dxf>
      <font>
        <color rgb="FFFF0000"/>
      </font>
    </dxf>
    <dxf>
      <font>
        <b/>
        <i val="0"/>
        <color rgb="FFFF0000"/>
      </font>
    </dxf>
    <dxf>
      <font>
        <b/>
        <i val="0"/>
      </font>
    </dxf>
    <dxf>
      <font>
        <b/>
        <i val="0"/>
      </font>
    </dxf>
    <dxf>
      <font>
        <b/>
        <i val="0"/>
        <color rgb="FFFF0000"/>
      </font>
    </dxf>
    <dxf>
      <font>
        <b/>
        <i val="0"/>
        <color rgb="FFFF0000"/>
      </font>
    </dxf>
    <dxf>
      <font>
        <b val="0"/>
        <i/>
        <color rgb="FFFF0000"/>
      </font>
    </dxf>
    <dxf>
      <font>
        <b/>
        <i val="0"/>
        <color rgb="FFFF0000"/>
      </font>
    </dxf>
    <dxf>
      <font>
        <b/>
        <i val="0"/>
      </font>
    </dxf>
    <dxf>
      <font>
        <b/>
        <i val="0"/>
        <color auto="1"/>
      </font>
    </dxf>
    <dxf>
      <font>
        <b/>
        <i val="0"/>
        <color rgb="FFFF0000"/>
      </font>
    </dxf>
    <dxf>
      <font>
        <b/>
        <i val="0"/>
      </font>
    </dxf>
    <dxf>
      <font>
        <b/>
        <i val="0"/>
      </font>
    </dxf>
    <dxf>
      <font>
        <b/>
        <i val="0"/>
        <color rgb="FFFF0000"/>
      </font>
    </dxf>
    <dxf>
      <font>
        <color rgb="FFFF0000"/>
      </font>
    </dxf>
    <dxf>
      <font>
        <b/>
        <i val="0"/>
      </font>
    </dxf>
    <dxf>
      <font>
        <b/>
        <i val="0"/>
        <color rgb="FFFF0000"/>
      </font>
    </dxf>
    <dxf>
      <font>
        <b/>
        <i val="0"/>
      </font>
    </dxf>
    <dxf>
      <font>
        <b/>
        <i val="0"/>
        <color rgb="FFFF0000"/>
      </font>
    </dxf>
    <dxf>
      <font>
        <color rgb="FFFF0000"/>
      </font>
    </dxf>
    <dxf>
      <font>
        <b/>
        <i val="0"/>
      </font>
    </dxf>
    <dxf>
      <font>
        <color rgb="FFFF0000"/>
      </font>
    </dxf>
    <dxf>
      <font>
        <b/>
        <i val="0"/>
        <condense val="0"/>
        <extend val="0"/>
        <color indexed="16"/>
      </font>
    </dxf>
    <dxf>
      <font>
        <b/>
        <i val="0"/>
        <condense val="0"/>
        <extend val="0"/>
      </font>
    </dxf>
    <dxf>
      <font>
        <b/>
        <i val="0"/>
        <color rgb="FFFF0000"/>
      </font>
    </dxf>
    <dxf>
      <font>
        <b/>
        <i val="0"/>
      </font>
    </dxf>
    <dxf>
      <font>
        <b/>
        <i val="0"/>
        <color rgb="FFFF0000"/>
      </font>
    </dxf>
    <dxf>
      <font>
        <b/>
        <i val="0"/>
        <color rgb="FFFF0000"/>
      </font>
    </dxf>
    <dxf>
      <font>
        <b/>
        <i val="0"/>
        <color rgb="FFFF0000"/>
      </font>
    </dxf>
    <dxf>
      <font>
        <b/>
        <i val="0"/>
        <color rgb="FFFF0000"/>
      </font>
    </dxf>
    <dxf>
      <font>
        <b/>
        <i val="0"/>
      </font>
    </dxf>
    <dxf>
      <font>
        <b/>
        <i val="0"/>
      </font>
    </dxf>
    <dxf>
      <font>
        <b/>
        <i val="0"/>
      </font>
    </dxf>
    <dxf>
      <font>
        <b/>
        <i val="0"/>
        <color rgb="FFFF0000"/>
      </font>
    </dxf>
    <dxf>
      <font>
        <b/>
        <i val="0"/>
        <condense val="0"/>
        <extend val="0"/>
        <color indexed="16"/>
      </font>
    </dxf>
    <dxf>
      <font>
        <b/>
        <i val="0"/>
        <color rgb="FFFF0000"/>
      </font>
    </dxf>
    <dxf>
      <font>
        <b/>
        <i val="0"/>
        <condense val="0"/>
        <extend val="0"/>
      </font>
    </dxf>
    <dxf>
      <font>
        <b/>
        <i val="0"/>
      </font>
    </dxf>
    <dxf>
      <font>
        <b/>
        <i val="0"/>
        <color rgb="FFFF0000"/>
      </font>
    </dxf>
    <dxf>
      <font>
        <color rgb="FFFF0000"/>
      </font>
    </dxf>
    <dxf>
      <font>
        <b/>
        <i val="0"/>
        <color auto="1"/>
      </font>
    </dxf>
    <dxf>
      <font>
        <b/>
        <i val="0"/>
      </font>
    </dxf>
    <dxf>
      <font>
        <b/>
        <i val="0"/>
      </font>
    </dxf>
    <dxf>
      <font>
        <b/>
        <i val="0"/>
        <color rgb="FFFF0000"/>
      </font>
    </dxf>
    <dxf>
      <font>
        <b/>
        <i val="0"/>
        <color rgb="FFFF0000"/>
      </font>
    </dxf>
    <dxf>
      <font>
        <color rgb="FFFF0000"/>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245F6F0-17BC-4E5E-8BBF-8604760D5CE4}"/>
            </a:ext>
          </a:extLst>
        </xdr:cNvPr>
        <xdr:cNvSpPr/>
      </xdr:nvSpPr>
      <xdr:spPr>
        <a:xfrm>
          <a:off x="10116014820" y="60960"/>
          <a:ext cx="571500" cy="259080"/>
        </a:xfrm>
        <a:prstGeom prst="leftArrow">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6</xdr:col>
      <xdr:colOff>533400</xdr:colOff>
      <xdr:row>7</xdr:row>
      <xdr:rowOff>106680</xdr:rowOff>
    </xdr:from>
    <xdr:to>
      <xdr:col>7</xdr:col>
      <xdr:colOff>304800</xdr:colOff>
      <xdr:row>7</xdr:row>
      <xdr:rowOff>365760</xdr:rowOff>
    </xdr:to>
    <xdr:sp macro="" textlink="">
      <xdr:nvSpPr>
        <xdr:cNvPr id="3" name="سهم: لليسار 2">
          <a:extLst>
            <a:ext uri="{FF2B5EF4-FFF2-40B4-BE49-F238E27FC236}">
              <a16:creationId xmlns:a16="http://schemas.microsoft.com/office/drawing/2014/main" id="{70679D2B-38D9-492F-8162-F8CF816290AC}"/>
            </a:ext>
          </a:extLst>
        </xdr:cNvPr>
        <xdr:cNvSpPr/>
      </xdr:nvSpPr>
      <xdr:spPr>
        <a:xfrm rot="10800000">
          <a:off x="10095357000" y="26517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7</xdr:col>
      <xdr:colOff>45720</xdr:colOff>
      <xdr:row>10</xdr:row>
      <xdr:rowOff>114300</xdr:rowOff>
    </xdr:from>
    <xdr:to>
      <xdr:col>7</xdr:col>
      <xdr:colOff>617220</xdr:colOff>
      <xdr:row>10</xdr:row>
      <xdr:rowOff>373380</xdr:rowOff>
    </xdr:to>
    <xdr:sp macro="" textlink="">
      <xdr:nvSpPr>
        <xdr:cNvPr id="5" name="سهم: لليسار 4">
          <a:extLst>
            <a:ext uri="{FF2B5EF4-FFF2-40B4-BE49-F238E27FC236}">
              <a16:creationId xmlns:a16="http://schemas.microsoft.com/office/drawing/2014/main" id="{92930B41-0E49-4ECD-8D61-2ADC915FB20E}"/>
            </a:ext>
          </a:extLst>
        </xdr:cNvPr>
        <xdr:cNvSpPr/>
      </xdr:nvSpPr>
      <xdr:spPr>
        <a:xfrm rot="10800000">
          <a:off x="10097383920" y="3802380"/>
          <a:ext cx="16002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34</xdr:col>
      <xdr:colOff>19050</xdr:colOff>
      <xdr:row>7</xdr:row>
      <xdr:rowOff>38100</xdr:rowOff>
    </xdr:from>
    <xdr:to>
      <xdr:col>34</xdr:col>
      <xdr:colOff>19050</xdr:colOff>
      <xdr:row>9</xdr:row>
      <xdr:rowOff>173439</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23115</xdr:colOff>
      <xdr:row>7</xdr:row>
      <xdr:rowOff>38879</xdr:rowOff>
    </xdr:from>
    <xdr:to>
      <xdr:col>34</xdr:col>
      <xdr:colOff>23115</xdr:colOff>
      <xdr:row>9</xdr:row>
      <xdr:rowOff>168968</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34</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44</xdr:row>
      <xdr:rowOff>99060</xdr:rowOff>
    </xdr:from>
    <xdr:to>
      <xdr:col>37</xdr:col>
      <xdr:colOff>6667</xdr:colOff>
      <xdr:row>47</xdr:row>
      <xdr:rowOff>114350</xdr:rowOff>
    </xdr:to>
    <xdr:pic>
      <xdr:nvPicPr>
        <xdr:cNvPr id="6" name="صورة 5">
          <a:extLst>
            <a:ext uri="{FF2B5EF4-FFF2-40B4-BE49-F238E27FC236}">
              <a16:creationId xmlns:a16="http://schemas.microsoft.com/office/drawing/2014/main" id="{D83B8354-8714-4361-B7DB-66A6D216A540}"/>
            </a:ext>
          </a:extLst>
        </xdr:cNvPr>
        <xdr:cNvPicPr>
          <a:picLocks noChangeAspect="1"/>
        </xdr:cNvPicPr>
      </xdr:nvPicPr>
      <xdr:blipFill>
        <a:blip xmlns:r="http://schemas.openxmlformats.org/officeDocument/2006/relationships" r:embed="rId1" cstate="print"/>
        <a:stretch>
          <a:fillRect/>
        </a:stretch>
      </xdr:blipFill>
      <xdr:spPr>
        <a:xfrm>
          <a:off x="10093384373" y="9273540"/>
          <a:ext cx="6590347" cy="5791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605;&#1593;&#1575;&#1604;&#1580;&#1577;%20&#1575;&#1604;&#1583;&#1576;&#1604;&#1608;&#1605;&#1575;&#1587;&#1610;&#15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ورقة4 نهائية"/>
      <sheetName val="منقطعين"/>
      <sheetName val="ورقة4 ف1"/>
      <sheetName val="منقطعين ورقة4"/>
      <sheetName val="ورقة2ف1"/>
      <sheetName val="Sheet9"/>
    </sheetNames>
    <sheetDataSet>
      <sheetData sheetId="0"/>
      <sheetData sheetId="1"/>
      <sheetData sheetId="2">
        <row r="2">
          <cell r="A2">
            <v>707743</v>
          </cell>
          <cell r="B2" t="str">
            <v>سدره صطوف</v>
          </cell>
          <cell r="C2" t="str">
            <v>مصطفى</v>
          </cell>
          <cell r="D2" t="str">
            <v>الثالثة</v>
          </cell>
        </row>
        <row r="3">
          <cell r="A3">
            <v>707744</v>
          </cell>
          <cell r="B3" t="str">
            <v>رولا الشعار</v>
          </cell>
          <cell r="C3" t="str">
            <v>شاهين</v>
          </cell>
          <cell r="D3" t="str">
            <v>الأولى حديث</v>
          </cell>
        </row>
        <row r="4">
          <cell r="A4">
            <v>707742</v>
          </cell>
          <cell r="B4" t="str">
            <v>ريما عوض</v>
          </cell>
          <cell r="C4" t="str">
            <v>محمد علي</v>
          </cell>
          <cell r="D4" t="str">
            <v>الأولى حديث</v>
          </cell>
        </row>
        <row r="5">
          <cell r="A5">
            <v>707741</v>
          </cell>
          <cell r="B5" t="str">
            <v>يزن الخطيب ابوفخر</v>
          </cell>
          <cell r="C5" t="str">
            <v>عاصم</v>
          </cell>
          <cell r="D5" t="str">
            <v>الأولى حديث</v>
          </cell>
        </row>
        <row r="6">
          <cell r="A6">
            <v>707740</v>
          </cell>
          <cell r="B6" t="str">
            <v>وائل الموعد</v>
          </cell>
          <cell r="C6" t="str">
            <v>محمود</v>
          </cell>
          <cell r="D6" t="str">
            <v>الأولى حديث</v>
          </cell>
        </row>
        <row r="7">
          <cell r="A7">
            <v>707739</v>
          </cell>
          <cell r="B7" t="str">
            <v>هوازن عامر</v>
          </cell>
          <cell r="C7" t="str">
            <v>اديب</v>
          </cell>
          <cell r="D7" t="str">
            <v>الأولى حديث</v>
          </cell>
          <cell r="F7" t="str">
            <v>إيقاف</v>
          </cell>
          <cell r="G7">
            <v>100000</v>
          </cell>
        </row>
        <row r="8">
          <cell r="A8">
            <v>707738</v>
          </cell>
          <cell r="B8" t="str">
            <v>نهاده رسلان</v>
          </cell>
          <cell r="C8" t="str">
            <v>خالد</v>
          </cell>
          <cell r="D8" t="str">
            <v>الأولى حديث</v>
          </cell>
        </row>
        <row r="9">
          <cell r="A9">
            <v>707737</v>
          </cell>
          <cell r="B9" t="str">
            <v>نديمه شعبان</v>
          </cell>
          <cell r="C9" t="str">
            <v>نديم</v>
          </cell>
          <cell r="D9" t="str">
            <v>الأولى حديث</v>
          </cell>
        </row>
        <row r="10">
          <cell r="A10">
            <v>707736</v>
          </cell>
          <cell r="B10" t="str">
            <v>نجاة الحماد</v>
          </cell>
          <cell r="C10" t="str">
            <v>احمد</v>
          </cell>
          <cell r="D10" t="str">
            <v>الأولى حديث</v>
          </cell>
          <cell r="F10" t="str">
            <v>إيقاف</v>
          </cell>
          <cell r="G10">
            <v>150000</v>
          </cell>
        </row>
        <row r="11">
          <cell r="A11">
            <v>707735</v>
          </cell>
          <cell r="B11" t="str">
            <v>ميس ابوشعر</v>
          </cell>
          <cell r="C11" t="str">
            <v>محمدرضوان</v>
          </cell>
          <cell r="D11" t="str">
            <v>الأولى حديث</v>
          </cell>
        </row>
        <row r="12">
          <cell r="A12">
            <v>707734</v>
          </cell>
          <cell r="B12" t="str">
            <v>ملكانا احمد</v>
          </cell>
          <cell r="C12" t="str">
            <v>حكمت</v>
          </cell>
          <cell r="D12" t="str">
            <v>الأولى حديث</v>
          </cell>
        </row>
        <row r="13">
          <cell r="A13">
            <v>707733</v>
          </cell>
          <cell r="B13" t="str">
            <v>ملاك الحصيني</v>
          </cell>
          <cell r="C13" t="str">
            <v>ابراهيم</v>
          </cell>
          <cell r="D13" t="str">
            <v>الأولى حديث</v>
          </cell>
        </row>
        <row r="14">
          <cell r="A14">
            <v>707732</v>
          </cell>
          <cell r="B14" t="str">
            <v>مضر محفوض</v>
          </cell>
          <cell r="C14" t="str">
            <v>عيسى</v>
          </cell>
          <cell r="D14" t="str">
            <v>الأولى حديث</v>
          </cell>
        </row>
        <row r="15">
          <cell r="A15">
            <v>707731</v>
          </cell>
          <cell r="B15" t="str">
            <v>محمد ماهر ضاهر</v>
          </cell>
          <cell r="C15" t="str">
            <v>محمد زياد</v>
          </cell>
          <cell r="D15" t="str">
            <v>الأولى حديث</v>
          </cell>
        </row>
        <row r="16">
          <cell r="A16">
            <v>707730</v>
          </cell>
          <cell r="B16" t="str">
            <v>محمدقصي المصطفى</v>
          </cell>
          <cell r="C16" t="str">
            <v>محمد</v>
          </cell>
          <cell r="D16" t="str">
            <v>الأولى حديث</v>
          </cell>
        </row>
        <row r="17">
          <cell r="A17">
            <v>707729</v>
          </cell>
          <cell r="B17" t="str">
            <v>محمدسرور الحمصي</v>
          </cell>
          <cell r="C17" t="str">
            <v>احمد</v>
          </cell>
          <cell r="D17" t="str">
            <v>الأولى حديث</v>
          </cell>
        </row>
        <row r="18">
          <cell r="A18">
            <v>707728</v>
          </cell>
          <cell r="B18" t="str">
            <v>محمد خالد الصلاحي</v>
          </cell>
          <cell r="C18" t="str">
            <v>محمد اياد</v>
          </cell>
          <cell r="D18" t="str">
            <v>الأولى حديث</v>
          </cell>
        </row>
        <row r="19">
          <cell r="A19">
            <v>707727</v>
          </cell>
          <cell r="B19" t="str">
            <v>محمد حميدو</v>
          </cell>
          <cell r="C19" t="str">
            <v>حسين</v>
          </cell>
          <cell r="D19" t="str">
            <v>الأولى حديث</v>
          </cell>
        </row>
        <row r="20">
          <cell r="A20">
            <v>707726</v>
          </cell>
          <cell r="B20" t="str">
            <v>محمد أنس بدر</v>
          </cell>
          <cell r="C20" t="str">
            <v>موفق</v>
          </cell>
          <cell r="D20" t="str">
            <v>الأولى حديث</v>
          </cell>
        </row>
        <row r="21">
          <cell r="A21">
            <v>707725</v>
          </cell>
          <cell r="B21" t="str">
            <v>محمد المجتبى البغا</v>
          </cell>
          <cell r="C21" t="str">
            <v>محمد الحسن</v>
          </cell>
          <cell r="D21" t="str">
            <v>الأولى حديث</v>
          </cell>
        </row>
        <row r="22">
          <cell r="A22">
            <v>707724</v>
          </cell>
          <cell r="B22" t="str">
            <v>محمد الجرك</v>
          </cell>
          <cell r="C22" t="str">
            <v>خليل</v>
          </cell>
          <cell r="D22" t="str">
            <v>الأولى حديث</v>
          </cell>
        </row>
        <row r="23">
          <cell r="A23">
            <v>707723</v>
          </cell>
          <cell r="B23" t="str">
            <v>مجد جبارة</v>
          </cell>
          <cell r="C23" t="str">
            <v>شاكر</v>
          </cell>
          <cell r="D23" t="str">
            <v>الأولى حديث</v>
          </cell>
        </row>
        <row r="24">
          <cell r="A24">
            <v>707722</v>
          </cell>
          <cell r="B24" t="str">
            <v>لارا عباس</v>
          </cell>
          <cell r="C24" t="str">
            <v>علي</v>
          </cell>
          <cell r="D24" t="str">
            <v>الأولى حديث</v>
          </cell>
        </row>
        <row r="25">
          <cell r="A25">
            <v>707721</v>
          </cell>
          <cell r="B25" t="str">
            <v>كنان الفاعوري</v>
          </cell>
          <cell r="C25" t="str">
            <v>خلدون</v>
          </cell>
          <cell r="D25" t="str">
            <v>الأولى حديث</v>
          </cell>
        </row>
        <row r="26">
          <cell r="A26">
            <v>707720</v>
          </cell>
          <cell r="B26" t="str">
            <v>كرستين كحول</v>
          </cell>
          <cell r="C26" t="str">
            <v>نوفل</v>
          </cell>
          <cell r="D26" t="str">
            <v>الأولى حديث</v>
          </cell>
        </row>
        <row r="27">
          <cell r="A27">
            <v>707719</v>
          </cell>
          <cell r="B27" t="str">
            <v>فيصل عماد</v>
          </cell>
          <cell r="C27" t="str">
            <v>شبلي</v>
          </cell>
          <cell r="D27" t="str">
            <v>الأولى حديث</v>
          </cell>
        </row>
        <row r="28">
          <cell r="A28">
            <v>707718</v>
          </cell>
          <cell r="B28" t="str">
            <v>فهد اسماعيل</v>
          </cell>
          <cell r="C28" t="str">
            <v>صالح</v>
          </cell>
          <cell r="D28" t="str">
            <v>الأولى حديث</v>
          </cell>
        </row>
        <row r="29">
          <cell r="A29">
            <v>707717</v>
          </cell>
          <cell r="B29" t="str">
            <v>فراس الدرويش</v>
          </cell>
          <cell r="C29" t="str">
            <v>خضر</v>
          </cell>
          <cell r="D29" t="str">
            <v>الأولى حديث</v>
          </cell>
          <cell r="F29" t="str">
            <v>إيقاف</v>
          </cell>
          <cell r="G29">
            <v>25000</v>
          </cell>
        </row>
        <row r="30">
          <cell r="A30">
            <v>707716</v>
          </cell>
          <cell r="B30" t="str">
            <v>فاطمة العباسي</v>
          </cell>
          <cell r="C30" t="str">
            <v>سعيد</v>
          </cell>
          <cell r="D30" t="str">
            <v>الأولى حديث</v>
          </cell>
        </row>
        <row r="31">
          <cell r="A31">
            <v>707715</v>
          </cell>
          <cell r="B31" t="str">
            <v>غدير حاج حسن</v>
          </cell>
          <cell r="C31" t="str">
            <v>حسين</v>
          </cell>
          <cell r="D31" t="str">
            <v>الأولى حديث</v>
          </cell>
        </row>
        <row r="32">
          <cell r="A32">
            <v>707714</v>
          </cell>
          <cell r="B32" t="str">
            <v>عمرو قسوم</v>
          </cell>
          <cell r="C32" t="str">
            <v>محمود</v>
          </cell>
          <cell r="D32" t="str">
            <v>الأولى حديث</v>
          </cell>
        </row>
        <row r="33">
          <cell r="A33">
            <v>707713</v>
          </cell>
          <cell r="B33" t="str">
            <v>علي موسى</v>
          </cell>
          <cell r="C33" t="str">
            <v>حاتم</v>
          </cell>
          <cell r="D33" t="str">
            <v>الأولى حديث</v>
          </cell>
        </row>
        <row r="34">
          <cell r="A34">
            <v>707712</v>
          </cell>
          <cell r="B34" t="str">
            <v>علي قاسم</v>
          </cell>
          <cell r="C34" t="str">
            <v>جابر</v>
          </cell>
          <cell r="D34" t="str">
            <v>الأولى حديث</v>
          </cell>
        </row>
        <row r="35">
          <cell r="A35">
            <v>707711</v>
          </cell>
          <cell r="B35" t="str">
            <v>علاء الخطيب</v>
          </cell>
          <cell r="C35" t="str">
            <v>أحمد</v>
          </cell>
          <cell r="D35" t="str">
            <v>الأولى حديث</v>
          </cell>
        </row>
        <row r="36">
          <cell r="A36">
            <v>707710</v>
          </cell>
          <cell r="B36" t="str">
            <v>سيف الدين الصالح</v>
          </cell>
          <cell r="C36" t="str">
            <v>علي</v>
          </cell>
          <cell r="D36" t="str">
            <v>الأولى حديث</v>
          </cell>
        </row>
        <row r="37">
          <cell r="A37">
            <v>707709</v>
          </cell>
          <cell r="B37" t="str">
            <v>سوزي قرعوني</v>
          </cell>
          <cell r="C37" t="str">
            <v>نبيل</v>
          </cell>
          <cell r="D37" t="str">
            <v>الأولى حديث</v>
          </cell>
        </row>
        <row r="38">
          <cell r="A38">
            <v>707708</v>
          </cell>
          <cell r="B38" t="str">
            <v>سها الدوماني</v>
          </cell>
          <cell r="C38" t="str">
            <v>صلاح</v>
          </cell>
          <cell r="D38" t="str">
            <v>الأولى حديث</v>
          </cell>
        </row>
        <row r="39">
          <cell r="A39">
            <v>707707</v>
          </cell>
          <cell r="B39" t="str">
            <v>سمير لوند</v>
          </cell>
          <cell r="C39" t="str">
            <v>محمود</v>
          </cell>
          <cell r="D39" t="str">
            <v>الأولى حديث</v>
          </cell>
        </row>
        <row r="40">
          <cell r="A40">
            <v>707706</v>
          </cell>
          <cell r="B40" t="str">
            <v>سمير حلاوة</v>
          </cell>
          <cell r="C40" t="str">
            <v>اسماعيل</v>
          </cell>
          <cell r="D40" t="str">
            <v>الأولى حديث</v>
          </cell>
        </row>
        <row r="41">
          <cell r="A41">
            <v>707705</v>
          </cell>
          <cell r="B41" t="str">
            <v>سعيد أحمدكنو</v>
          </cell>
          <cell r="C41" t="str">
            <v>ياسر</v>
          </cell>
          <cell r="D41" t="str">
            <v>الأولى حديث</v>
          </cell>
        </row>
        <row r="42">
          <cell r="A42">
            <v>707704</v>
          </cell>
          <cell r="B42" t="str">
            <v>سامح رمضان</v>
          </cell>
          <cell r="C42" t="str">
            <v>حسن</v>
          </cell>
          <cell r="D42" t="str">
            <v>الأولى حديث</v>
          </cell>
        </row>
        <row r="43">
          <cell r="A43">
            <v>707703</v>
          </cell>
          <cell r="B43" t="str">
            <v>رهام ناصيف</v>
          </cell>
          <cell r="C43" t="str">
            <v>حسام</v>
          </cell>
          <cell r="D43" t="str">
            <v>الأولى حديث</v>
          </cell>
        </row>
        <row r="44">
          <cell r="A44">
            <v>707702</v>
          </cell>
          <cell r="B44" t="str">
            <v>رند سويدان</v>
          </cell>
          <cell r="C44" t="str">
            <v>محمد</v>
          </cell>
          <cell r="D44" t="str">
            <v>الأولى حديث</v>
          </cell>
        </row>
        <row r="45">
          <cell r="A45">
            <v>707701</v>
          </cell>
          <cell r="B45" t="str">
            <v>رغد المسالمه</v>
          </cell>
          <cell r="C45" t="str">
            <v>قاسم</v>
          </cell>
          <cell r="D45" t="str">
            <v>الأولى حديث</v>
          </cell>
        </row>
        <row r="46">
          <cell r="A46">
            <v>707700</v>
          </cell>
          <cell r="B46" t="str">
            <v>رضا القضماني</v>
          </cell>
          <cell r="C46" t="str">
            <v>صالح</v>
          </cell>
          <cell r="D46" t="str">
            <v>الأولى حديث</v>
          </cell>
        </row>
        <row r="47">
          <cell r="A47">
            <v>707699</v>
          </cell>
          <cell r="B47" t="str">
            <v>رشدي البحرة</v>
          </cell>
          <cell r="C47" t="str">
            <v>غياث</v>
          </cell>
          <cell r="D47" t="str">
            <v>الأولى حديث</v>
          </cell>
        </row>
        <row r="48">
          <cell r="A48">
            <v>707698</v>
          </cell>
          <cell r="B48" t="str">
            <v>دعاء سكافي</v>
          </cell>
          <cell r="C48" t="str">
            <v>علي</v>
          </cell>
          <cell r="D48" t="str">
            <v>الأولى حديث</v>
          </cell>
        </row>
        <row r="49">
          <cell r="A49">
            <v>707697</v>
          </cell>
          <cell r="B49" t="str">
            <v>خضر الحسين الشاهر</v>
          </cell>
          <cell r="C49" t="str">
            <v>حسين</v>
          </cell>
          <cell r="D49" t="str">
            <v>الأولى حديث</v>
          </cell>
        </row>
        <row r="50">
          <cell r="A50">
            <v>707696</v>
          </cell>
          <cell r="B50" t="str">
            <v>خالد قهوه جي</v>
          </cell>
          <cell r="C50" t="str">
            <v>جمال</v>
          </cell>
          <cell r="D50" t="str">
            <v>الأولى حديث</v>
          </cell>
        </row>
        <row r="51">
          <cell r="A51">
            <v>707695</v>
          </cell>
          <cell r="B51" t="str">
            <v>حمزه يوسف</v>
          </cell>
          <cell r="C51" t="str">
            <v>امين</v>
          </cell>
          <cell r="D51" t="str">
            <v>الأولى حديث</v>
          </cell>
          <cell r="F51" t="str">
            <v>إيقاف</v>
          </cell>
          <cell r="G51">
            <v>150000</v>
          </cell>
        </row>
        <row r="52">
          <cell r="A52">
            <v>707694</v>
          </cell>
          <cell r="B52" t="str">
            <v>حمدي ياسين</v>
          </cell>
          <cell r="C52" t="str">
            <v>فراس</v>
          </cell>
          <cell r="D52" t="str">
            <v>الأولى حديث</v>
          </cell>
        </row>
        <row r="53">
          <cell r="A53">
            <v>707693</v>
          </cell>
          <cell r="B53" t="str">
            <v>حسين الذياب</v>
          </cell>
          <cell r="C53" t="str">
            <v>ذياب</v>
          </cell>
          <cell r="D53" t="str">
            <v>الأولى حديث</v>
          </cell>
        </row>
        <row r="54">
          <cell r="A54">
            <v>707692</v>
          </cell>
          <cell r="B54" t="str">
            <v>جوليا عساف</v>
          </cell>
          <cell r="C54" t="str">
            <v>محمود</v>
          </cell>
          <cell r="D54" t="str">
            <v>الأولى حديث</v>
          </cell>
          <cell r="F54" t="str">
            <v>إيقاف</v>
          </cell>
          <cell r="G54">
            <v>150000</v>
          </cell>
        </row>
        <row r="55">
          <cell r="A55">
            <v>707691</v>
          </cell>
          <cell r="B55" t="str">
            <v>تولين نجمه</v>
          </cell>
          <cell r="C55" t="str">
            <v>مأمون</v>
          </cell>
          <cell r="D55" t="str">
            <v>الأولى حديث</v>
          </cell>
        </row>
        <row r="56">
          <cell r="A56">
            <v>707690</v>
          </cell>
          <cell r="B56" t="str">
            <v>تالا القاسم</v>
          </cell>
          <cell r="C56" t="str">
            <v>سعيد</v>
          </cell>
          <cell r="D56" t="str">
            <v>الأولى حديث</v>
          </cell>
        </row>
        <row r="57">
          <cell r="A57">
            <v>707689</v>
          </cell>
          <cell r="B57" t="str">
            <v>بيريفان درويش</v>
          </cell>
          <cell r="C57" t="str">
            <v>جميل</v>
          </cell>
          <cell r="D57" t="str">
            <v>الأولى حديث</v>
          </cell>
        </row>
        <row r="58">
          <cell r="A58">
            <v>707688</v>
          </cell>
          <cell r="B58" t="str">
            <v>بشار يوسف</v>
          </cell>
          <cell r="C58" t="str">
            <v>وائل</v>
          </cell>
          <cell r="D58" t="str">
            <v>الأولى حديث</v>
          </cell>
        </row>
        <row r="59">
          <cell r="A59">
            <v>707687</v>
          </cell>
          <cell r="B59" t="str">
            <v>آيه عثمان</v>
          </cell>
          <cell r="C59" t="str">
            <v>فريد</v>
          </cell>
          <cell r="D59" t="str">
            <v>الأولى حديث</v>
          </cell>
        </row>
        <row r="60">
          <cell r="A60">
            <v>707686</v>
          </cell>
          <cell r="B60" t="str">
            <v>ايناس سلامه</v>
          </cell>
          <cell r="C60" t="str">
            <v>ابراهيم</v>
          </cell>
          <cell r="D60" t="str">
            <v>الأولى حديث</v>
          </cell>
        </row>
        <row r="61">
          <cell r="A61">
            <v>707685</v>
          </cell>
          <cell r="B61" t="str">
            <v>إياد شيخ الحارة</v>
          </cell>
          <cell r="C61" t="str">
            <v>موفق</v>
          </cell>
          <cell r="D61" t="str">
            <v>الأولى حديث</v>
          </cell>
        </row>
        <row r="62">
          <cell r="A62">
            <v>707684</v>
          </cell>
          <cell r="B62" t="str">
            <v>انعام عساف</v>
          </cell>
          <cell r="C62" t="str">
            <v>صالح</v>
          </cell>
          <cell r="D62" t="str">
            <v>الأولى حديث</v>
          </cell>
        </row>
        <row r="63">
          <cell r="A63">
            <v>707683</v>
          </cell>
          <cell r="B63" t="str">
            <v>الياس الحنا</v>
          </cell>
          <cell r="C63" t="str">
            <v>أكرم</v>
          </cell>
          <cell r="D63" t="str">
            <v>الأولى حديث</v>
          </cell>
        </row>
        <row r="64">
          <cell r="A64">
            <v>707682</v>
          </cell>
          <cell r="B64" t="str">
            <v>الليث الخضر</v>
          </cell>
          <cell r="C64" t="str">
            <v>عبد السلام</v>
          </cell>
          <cell r="D64" t="str">
            <v>الأولى حديث</v>
          </cell>
        </row>
        <row r="65">
          <cell r="A65">
            <v>707681</v>
          </cell>
          <cell r="B65" t="str">
            <v>الحمزه الدرويش</v>
          </cell>
          <cell r="C65" t="str">
            <v>موسى</v>
          </cell>
          <cell r="D65" t="str">
            <v>الأولى حديث</v>
          </cell>
          <cell r="F65" t="str">
            <v>إيقاف</v>
          </cell>
          <cell r="G65">
            <v>50000</v>
          </cell>
        </row>
        <row r="66">
          <cell r="A66">
            <v>707680</v>
          </cell>
          <cell r="B66" t="str">
            <v>اسامه شريدى</v>
          </cell>
          <cell r="C66" t="str">
            <v>عبدالمجيد</v>
          </cell>
          <cell r="D66" t="str">
            <v>الأولى حديث</v>
          </cell>
        </row>
        <row r="67">
          <cell r="A67">
            <v>707679</v>
          </cell>
          <cell r="B67" t="str">
            <v>ادمون الازرعي</v>
          </cell>
          <cell r="C67" t="str">
            <v>اكرم</v>
          </cell>
          <cell r="D67" t="str">
            <v>الأولى حديث</v>
          </cell>
        </row>
        <row r="68">
          <cell r="A68">
            <v>707678</v>
          </cell>
          <cell r="B68" t="str">
            <v>احمد الأسد</v>
          </cell>
          <cell r="C68" t="str">
            <v>عبد الهادي</v>
          </cell>
          <cell r="D68" t="str">
            <v>الأولى حديث</v>
          </cell>
        </row>
        <row r="69">
          <cell r="A69">
            <v>706756</v>
          </cell>
          <cell r="B69" t="str">
            <v>احمد الفضلي</v>
          </cell>
          <cell r="C69" t="str">
            <v>يوسف</v>
          </cell>
          <cell r="D69" t="str">
            <v>الأولى</v>
          </cell>
        </row>
        <row r="70">
          <cell r="A70">
            <v>706631</v>
          </cell>
          <cell r="B70" t="str">
            <v>مصطفى درويش</v>
          </cell>
          <cell r="C70" t="str">
            <v xml:space="preserve">محمدكامل </v>
          </cell>
          <cell r="D70" t="str">
            <v>الأولى</v>
          </cell>
          <cell r="E70" t="str">
            <v>مستنفذ</v>
          </cell>
        </row>
        <row r="71">
          <cell r="A71">
            <v>706469</v>
          </cell>
          <cell r="B71" t="str">
            <v xml:space="preserve">عبد الستار حسين </v>
          </cell>
          <cell r="C71" t="str">
            <v xml:space="preserve">حسين </v>
          </cell>
          <cell r="D71" t="str">
            <v>الأولى</v>
          </cell>
          <cell r="E71" t="str">
            <v>مستنفذ</v>
          </cell>
        </row>
        <row r="72">
          <cell r="A72">
            <v>706413</v>
          </cell>
          <cell r="B72" t="str">
            <v>سحر ابو علوان</v>
          </cell>
          <cell r="C72" t="str">
            <v>سعد</v>
          </cell>
          <cell r="D72" t="str">
            <v>الأولى</v>
          </cell>
          <cell r="E72" t="str">
            <v>مستنفذ</v>
          </cell>
        </row>
        <row r="73">
          <cell r="A73">
            <v>706364</v>
          </cell>
          <cell r="B73" t="str">
            <v>رنده حمو</v>
          </cell>
          <cell r="C73" t="str">
            <v xml:space="preserve">يوسف </v>
          </cell>
          <cell r="D73" t="str">
            <v>الثانية حديث</v>
          </cell>
        </row>
        <row r="74">
          <cell r="A74">
            <v>706171</v>
          </cell>
          <cell r="B74" t="str">
            <v xml:space="preserve">ابراهيم قرياقص </v>
          </cell>
          <cell r="C74" t="str">
            <v xml:space="preserve">يعقوب </v>
          </cell>
          <cell r="D74" t="str">
            <v>الأولى</v>
          </cell>
          <cell r="E74" t="str">
            <v>مستنفذ</v>
          </cell>
        </row>
        <row r="75">
          <cell r="A75">
            <v>706137</v>
          </cell>
          <cell r="B75" t="str">
            <v>هلا سليمان</v>
          </cell>
          <cell r="C75" t="str">
            <v>عبدالكريم</v>
          </cell>
          <cell r="D75" t="str">
            <v>الأولى</v>
          </cell>
          <cell r="E75" t="str">
            <v>مستنفذ</v>
          </cell>
        </row>
        <row r="76">
          <cell r="A76">
            <v>706117</v>
          </cell>
          <cell r="B76" t="str">
            <v>نايا الحمدان</v>
          </cell>
          <cell r="C76" t="str">
            <v>محمد</v>
          </cell>
          <cell r="D76" t="str">
            <v>الأولى</v>
          </cell>
          <cell r="E76" t="str">
            <v>مستنفذ</v>
          </cell>
        </row>
        <row r="77">
          <cell r="A77">
            <v>704783</v>
          </cell>
          <cell r="B77" t="str">
            <v>احمد الحلاق</v>
          </cell>
          <cell r="C77" t="str">
            <v>غياث</v>
          </cell>
          <cell r="D77" t="str">
            <v>الثانية</v>
          </cell>
          <cell r="E77" t="str">
            <v>مستنفذ</v>
          </cell>
        </row>
        <row r="78">
          <cell r="A78">
            <v>704691</v>
          </cell>
          <cell r="B78" t="str">
            <v>نورس خزاعي</v>
          </cell>
          <cell r="C78" t="str">
            <v>احمد</v>
          </cell>
          <cell r="D78" t="str">
            <v>الأولى</v>
          </cell>
          <cell r="E78" t="str">
            <v>مستنفذ</v>
          </cell>
        </row>
        <row r="79">
          <cell r="A79">
            <v>704373</v>
          </cell>
          <cell r="B79" t="str">
            <v>عمار الفحل</v>
          </cell>
          <cell r="C79" t="str">
            <v>فيصل</v>
          </cell>
          <cell r="D79" t="str">
            <v>الأولى</v>
          </cell>
        </row>
        <row r="80">
          <cell r="A80">
            <v>702633</v>
          </cell>
          <cell r="B80" t="str">
            <v>خلود  لطف الله السكاف</v>
          </cell>
          <cell r="C80" t="str">
            <v>جورج</v>
          </cell>
          <cell r="D80" t="str">
            <v>الثانية</v>
          </cell>
          <cell r="E80" t="str">
            <v>مستنفذ</v>
          </cell>
        </row>
        <row r="81">
          <cell r="A81">
            <v>701753</v>
          </cell>
          <cell r="B81" t="str">
            <v>وهاب البشار</v>
          </cell>
          <cell r="C81" t="str">
            <v>احمد</v>
          </cell>
          <cell r="D81" t="str">
            <v>الثانية</v>
          </cell>
        </row>
        <row r="82">
          <cell r="A82">
            <v>700917</v>
          </cell>
          <cell r="B82" t="str">
            <v>سوزان الخطيب</v>
          </cell>
          <cell r="C82" t="str">
            <v>احمد</v>
          </cell>
          <cell r="D82" t="str">
            <v>الرابعة حديث</v>
          </cell>
          <cell r="E82" t="str">
            <v>مستنفذ</v>
          </cell>
        </row>
        <row r="83">
          <cell r="A83">
            <v>700761</v>
          </cell>
          <cell r="B83" t="str">
            <v>وفاء الكردي</v>
          </cell>
          <cell r="C83" t="str">
            <v>صالح</v>
          </cell>
          <cell r="D83" t="str">
            <v>الأولى</v>
          </cell>
        </row>
        <row r="84">
          <cell r="A84">
            <v>700673</v>
          </cell>
          <cell r="B84" t="str">
            <v>مازن البلخي</v>
          </cell>
          <cell r="C84" t="str">
            <v>يوسف</v>
          </cell>
          <cell r="D84" t="str">
            <v>الثانية</v>
          </cell>
        </row>
        <row r="85">
          <cell r="A85">
            <v>707677</v>
          </cell>
          <cell r="B85" t="str">
            <v>غزل الغضبان</v>
          </cell>
          <cell r="C85" t="str">
            <v>باسم</v>
          </cell>
          <cell r="D85" t="str">
            <v>الأولى</v>
          </cell>
        </row>
        <row r="86">
          <cell r="A86">
            <v>707675</v>
          </cell>
          <cell r="B86" t="str">
            <v>فاطمه شيتي</v>
          </cell>
          <cell r="C86" t="str">
            <v>يحيى</v>
          </cell>
          <cell r="D86" t="str">
            <v>الأولى</v>
          </cell>
        </row>
        <row r="87">
          <cell r="A87">
            <v>707674</v>
          </cell>
          <cell r="B87" t="str">
            <v>محمود تركية</v>
          </cell>
          <cell r="C87" t="str">
            <v>مالك</v>
          </cell>
          <cell r="D87" t="str">
            <v>الأولى</v>
          </cell>
        </row>
        <row r="88">
          <cell r="A88">
            <v>707673</v>
          </cell>
          <cell r="B88" t="str">
            <v>مازن طربوش</v>
          </cell>
          <cell r="C88" t="str">
            <v>منذر</v>
          </cell>
          <cell r="D88" t="str">
            <v>الأولى</v>
          </cell>
        </row>
        <row r="89">
          <cell r="A89">
            <v>707672</v>
          </cell>
          <cell r="B89" t="str">
            <v>علي ميهوب</v>
          </cell>
          <cell r="C89" t="str">
            <v>صالح</v>
          </cell>
          <cell r="D89" t="str">
            <v>الأولى</v>
          </cell>
        </row>
        <row r="90">
          <cell r="A90">
            <v>707671</v>
          </cell>
          <cell r="B90" t="str">
            <v>حسين البياع</v>
          </cell>
          <cell r="C90" t="str">
            <v>علي</v>
          </cell>
          <cell r="D90" t="str">
            <v>الأولى</v>
          </cell>
        </row>
        <row r="91">
          <cell r="A91">
            <v>707670</v>
          </cell>
          <cell r="B91" t="str">
            <v>يحيى زين</v>
          </cell>
          <cell r="C91" t="str">
            <v>احمد</v>
          </cell>
          <cell r="D91" t="str">
            <v>الأولى</v>
          </cell>
        </row>
        <row r="92">
          <cell r="A92">
            <v>707669</v>
          </cell>
          <cell r="B92" t="str">
            <v>يحيى الكضيب العبودي</v>
          </cell>
          <cell r="C92" t="str">
            <v>غسان</v>
          </cell>
          <cell r="D92" t="str">
            <v>الأولى</v>
          </cell>
        </row>
        <row r="93">
          <cell r="A93">
            <v>707668</v>
          </cell>
          <cell r="B93" t="str">
            <v>يحيى الاحمد</v>
          </cell>
          <cell r="C93" t="str">
            <v>احمد</v>
          </cell>
          <cell r="D93" t="str">
            <v>الأولى</v>
          </cell>
        </row>
        <row r="94">
          <cell r="A94">
            <v>707667</v>
          </cell>
          <cell r="B94" t="str">
            <v>يارا محفوض</v>
          </cell>
          <cell r="C94" t="str">
            <v>زياد</v>
          </cell>
          <cell r="D94" t="str">
            <v>الأولى</v>
          </cell>
        </row>
        <row r="95">
          <cell r="A95">
            <v>707666</v>
          </cell>
          <cell r="B95" t="str">
            <v>يارا حمدان</v>
          </cell>
          <cell r="C95" t="str">
            <v>ايمن</v>
          </cell>
          <cell r="D95" t="str">
            <v>الأولى</v>
          </cell>
        </row>
        <row r="96">
          <cell r="A96">
            <v>707665</v>
          </cell>
          <cell r="B96" t="str">
            <v>ولام طليعه</v>
          </cell>
          <cell r="C96" t="str">
            <v>عصام</v>
          </cell>
          <cell r="D96" t="str">
            <v>الأولى</v>
          </cell>
        </row>
        <row r="97">
          <cell r="A97">
            <v>707664</v>
          </cell>
          <cell r="B97" t="str">
            <v>ولاء الحمزاوي</v>
          </cell>
          <cell r="C97" t="str">
            <v>سامر</v>
          </cell>
          <cell r="D97" t="str">
            <v>الأولى</v>
          </cell>
        </row>
        <row r="98">
          <cell r="A98">
            <v>707663</v>
          </cell>
          <cell r="B98" t="str">
            <v>وفاء نجق</v>
          </cell>
          <cell r="C98" t="str">
            <v>علي</v>
          </cell>
          <cell r="D98" t="str">
            <v>الأولى</v>
          </cell>
        </row>
        <row r="99">
          <cell r="A99">
            <v>707662</v>
          </cell>
          <cell r="B99" t="str">
            <v>هناء حمود</v>
          </cell>
          <cell r="C99" t="str">
            <v>تميم</v>
          </cell>
          <cell r="D99" t="str">
            <v>الأولى</v>
          </cell>
        </row>
        <row r="100">
          <cell r="A100">
            <v>707661</v>
          </cell>
          <cell r="B100" t="str">
            <v>هناء جاروش</v>
          </cell>
          <cell r="C100" t="str">
            <v>جميل</v>
          </cell>
          <cell r="D100" t="str">
            <v>الأولى</v>
          </cell>
        </row>
        <row r="101">
          <cell r="A101">
            <v>707660</v>
          </cell>
          <cell r="B101" t="str">
            <v>هلال العلي</v>
          </cell>
          <cell r="C101" t="str">
            <v>موسى</v>
          </cell>
          <cell r="D101" t="str">
            <v>الأولى</v>
          </cell>
        </row>
        <row r="102">
          <cell r="A102">
            <v>707659</v>
          </cell>
          <cell r="B102" t="str">
            <v>هبة الشيخ الطباخ</v>
          </cell>
          <cell r="C102" t="str">
            <v>محمد</v>
          </cell>
          <cell r="D102" t="str">
            <v>الثانية حديث</v>
          </cell>
        </row>
        <row r="103">
          <cell r="A103">
            <v>707658</v>
          </cell>
          <cell r="B103" t="str">
            <v>نور الصلخدي</v>
          </cell>
          <cell r="C103" t="str">
            <v>حسان</v>
          </cell>
          <cell r="D103" t="str">
            <v>الثانية</v>
          </cell>
        </row>
        <row r="104">
          <cell r="A104">
            <v>707657</v>
          </cell>
          <cell r="B104" t="str">
            <v>نور الجاسم</v>
          </cell>
          <cell r="C104" t="str">
            <v>حسين</v>
          </cell>
          <cell r="D104" t="str">
            <v>الأولى</v>
          </cell>
        </row>
        <row r="105">
          <cell r="A105">
            <v>707656</v>
          </cell>
          <cell r="B105" t="str">
            <v>نسرين الف</v>
          </cell>
          <cell r="C105" t="str">
            <v>وحيد</v>
          </cell>
          <cell r="D105" t="str">
            <v>الأولى</v>
          </cell>
        </row>
        <row r="106">
          <cell r="A106">
            <v>707655</v>
          </cell>
          <cell r="B106" t="str">
            <v>نالين سليمان</v>
          </cell>
          <cell r="C106" t="str">
            <v>عصمت</v>
          </cell>
          <cell r="D106" t="str">
            <v>الأولى</v>
          </cell>
        </row>
        <row r="107">
          <cell r="A107">
            <v>707654</v>
          </cell>
          <cell r="B107" t="str">
            <v>ميشيل المسبر</v>
          </cell>
          <cell r="C107" t="str">
            <v>كمال</v>
          </cell>
          <cell r="D107" t="str">
            <v>الأولى</v>
          </cell>
        </row>
        <row r="108">
          <cell r="A108">
            <v>707653</v>
          </cell>
          <cell r="B108" t="str">
            <v>ميره الفجاري الجابر</v>
          </cell>
          <cell r="C108" t="str">
            <v>محمد عيد</v>
          </cell>
          <cell r="D108" t="str">
            <v>الأولى</v>
          </cell>
        </row>
        <row r="109">
          <cell r="A109">
            <v>707652</v>
          </cell>
          <cell r="B109" t="str">
            <v>منذر عرسان</v>
          </cell>
          <cell r="C109" t="str">
            <v>محمد</v>
          </cell>
          <cell r="D109" t="str">
            <v>الأولى</v>
          </cell>
        </row>
        <row r="110">
          <cell r="A110">
            <v>707651</v>
          </cell>
          <cell r="B110" t="str">
            <v>منال برنيك</v>
          </cell>
          <cell r="C110" t="str">
            <v>منير</v>
          </cell>
          <cell r="D110" t="str">
            <v>الأولى</v>
          </cell>
        </row>
        <row r="111">
          <cell r="A111">
            <v>707650</v>
          </cell>
          <cell r="B111" t="str">
            <v>مناف العيدان</v>
          </cell>
          <cell r="C111" t="str">
            <v>جمال</v>
          </cell>
          <cell r="D111" t="str">
            <v>الأولى</v>
          </cell>
        </row>
        <row r="112">
          <cell r="A112">
            <v>707649</v>
          </cell>
          <cell r="B112" t="str">
            <v>مصطفى اصطيلة</v>
          </cell>
          <cell r="C112" t="str">
            <v>فريد</v>
          </cell>
          <cell r="D112" t="str">
            <v>الأولى</v>
          </cell>
        </row>
        <row r="113">
          <cell r="A113">
            <v>707648</v>
          </cell>
          <cell r="B113" t="str">
            <v>مريم شندين</v>
          </cell>
          <cell r="C113" t="str">
            <v>محمد</v>
          </cell>
          <cell r="D113" t="str">
            <v>الأولى</v>
          </cell>
        </row>
        <row r="114">
          <cell r="A114">
            <v>707647</v>
          </cell>
          <cell r="B114" t="str">
            <v>مروه عبدربه</v>
          </cell>
          <cell r="C114" t="str">
            <v>طارق</v>
          </cell>
          <cell r="D114" t="str">
            <v>الثانية</v>
          </cell>
        </row>
        <row r="115">
          <cell r="A115">
            <v>707646</v>
          </cell>
          <cell r="B115" t="str">
            <v>مرهف عبيدو</v>
          </cell>
          <cell r="C115" t="str">
            <v>غسان</v>
          </cell>
          <cell r="D115" t="str">
            <v>الثانية</v>
          </cell>
        </row>
        <row r="116">
          <cell r="A116">
            <v>707645</v>
          </cell>
          <cell r="B116" t="str">
            <v>محي الدين العتوم</v>
          </cell>
          <cell r="C116" t="str">
            <v>ايوب</v>
          </cell>
          <cell r="D116" t="str">
            <v>الأولى</v>
          </cell>
        </row>
        <row r="117">
          <cell r="A117">
            <v>707644</v>
          </cell>
          <cell r="B117" t="str">
            <v>محمود المصطفى</v>
          </cell>
          <cell r="C117" t="str">
            <v>عبدالله</v>
          </cell>
          <cell r="D117" t="str">
            <v>الأولى</v>
          </cell>
        </row>
        <row r="118">
          <cell r="A118">
            <v>707643</v>
          </cell>
          <cell r="B118" t="str">
            <v>محمود العيفان</v>
          </cell>
          <cell r="C118" t="str">
            <v>علي</v>
          </cell>
          <cell r="D118" t="str">
            <v>الأولى</v>
          </cell>
          <cell r="F118" t="str">
            <v>إيقاف</v>
          </cell>
          <cell r="G118">
            <v>175000</v>
          </cell>
        </row>
        <row r="119">
          <cell r="A119">
            <v>707642</v>
          </cell>
          <cell r="B119" t="str">
            <v>محمدهيثم الفلاحه</v>
          </cell>
          <cell r="C119" t="str">
            <v>محمد</v>
          </cell>
          <cell r="D119" t="str">
            <v>الأولى</v>
          </cell>
        </row>
        <row r="120">
          <cell r="A120">
            <v>707641</v>
          </cell>
          <cell r="B120" t="str">
            <v>محمدهاشم بارود</v>
          </cell>
          <cell r="C120" t="str">
            <v>عبدالمنعم</v>
          </cell>
          <cell r="D120" t="str">
            <v>الثانية حديث</v>
          </cell>
        </row>
        <row r="121">
          <cell r="A121">
            <v>707640</v>
          </cell>
          <cell r="B121" t="str">
            <v>محمد مطر</v>
          </cell>
          <cell r="C121" t="str">
            <v>ياسين</v>
          </cell>
          <cell r="D121" t="str">
            <v>الثانية حديث</v>
          </cell>
        </row>
        <row r="122">
          <cell r="A122">
            <v>707639</v>
          </cell>
          <cell r="B122" t="str">
            <v>محمد طارق تقوى</v>
          </cell>
          <cell r="C122" t="str">
            <v>حمود</v>
          </cell>
          <cell r="D122" t="str">
            <v>الأولى</v>
          </cell>
        </row>
        <row r="123">
          <cell r="A123">
            <v>707638</v>
          </cell>
          <cell r="B123" t="str">
            <v>محمد بشير</v>
          </cell>
          <cell r="C123" t="str">
            <v>حسن</v>
          </cell>
          <cell r="D123" t="str">
            <v>الثانية حديث</v>
          </cell>
        </row>
        <row r="124">
          <cell r="A124">
            <v>707637</v>
          </cell>
          <cell r="B124" t="str">
            <v>محمد العبيد</v>
          </cell>
          <cell r="C124" t="str">
            <v>خليل</v>
          </cell>
          <cell r="D124" t="str">
            <v>الأولى</v>
          </cell>
        </row>
        <row r="125">
          <cell r="A125">
            <v>707636</v>
          </cell>
          <cell r="B125" t="str">
            <v>محمد البريدي</v>
          </cell>
          <cell r="C125" t="str">
            <v>ابراهيم</v>
          </cell>
          <cell r="D125" t="str">
            <v>الأولى</v>
          </cell>
        </row>
        <row r="126">
          <cell r="A126">
            <v>707635</v>
          </cell>
          <cell r="B126" t="str">
            <v>محمد ابو الريش</v>
          </cell>
          <cell r="C126" t="str">
            <v>عبدالله</v>
          </cell>
          <cell r="D126" t="str">
            <v>الأولى</v>
          </cell>
        </row>
        <row r="127">
          <cell r="A127">
            <v>707634</v>
          </cell>
          <cell r="B127" t="str">
            <v>ماهر هناوي</v>
          </cell>
          <cell r="C127" t="str">
            <v>صابر</v>
          </cell>
          <cell r="D127" t="str">
            <v>الأولى</v>
          </cell>
        </row>
        <row r="128">
          <cell r="A128">
            <v>707633</v>
          </cell>
          <cell r="B128" t="str">
            <v>ماسة سلهب</v>
          </cell>
          <cell r="C128" t="str">
            <v>اياد</v>
          </cell>
          <cell r="D128" t="str">
            <v>الأولى</v>
          </cell>
        </row>
        <row r="129">
          <cell r="A129">
            <v>707632</v>
          </cell>
          <cell r="B129" t="str">
            <v>مادلين سليمان</v>
          </cell>
          <cell r="C129" t="str">
            <v>محمود</v>
          </cell>
          <cell r="D129" t="str">
            <v>الأولى</v>
          </cell>
        </row>
        <row r="130">
          <cell r="A130">
            <v>707631</v>
          </cell>
          <cell r="B130" t="str">
            <v>ليدا يوسف</v>
          </cell>
          <cell r="C130" t="str">
            <v>احمد</v>
          </cell>
          <cell r="D130" t="str">
            <v>الثانية</v>
          </cell>
        </row>
        <row r="131">
          <cell r="A131">
            <v>707630</v>
          </cell>
          <cell r="B131" t="str">
            <v>لؤي شنودي</v>
          </cell>
          <cell r="C131" t="str">
            <v>جورج</v>
          </cell>
          <cell r="D131" t="str">
            <v>الأولى</v>
          </cell>
        </row>
        <row r="132">
          <cell r="A132">
            <v>707629</v>
          </cell>
          <cell r="B132" t="str">
            <v>لمى صالح</v>
          </cell>
          <cell r="C132" t="str">
            <v>فريد</v>
          </cell>
          <cell r="D132" t="str">
            <v>الأولى</v>
          </cell>
        </row>
        <row r="133">
          <cell r="A133">
            <v>707628</v>
          </cell>
          <cell r="B133" t="str">
            <v>كفى الزامل</v>
          </cell>
          <cell r="C133" t="str">
            <v>موسى</v>
          </cell>
          <cell r="D133" t="str">
            <v>الأولى</v>
          </cell>
        </row>
        <row r="134">
          <cell r="A134">
            <v>707627</v>
          </cell>
          <cell r="B134" t="str">
            <v>قصي عزيزة</v>
          </cell>
          <cell r="C134" t="str">
            <v>خالد</v>
          </cell>
          <cell r="D134" t="str">
            <v>الأولى</v>
          </cell>
        </row>
        <row r="135">
          <cell r="A135">
            <v>707626</v>
          </cell>
          <cell r="B135" t="str">
            <v>فضل الله عقل</v>
          </cell>
          <cell r="C135" t="str">
            <v>احمد</v>
          </cell>
          <cell r="D135" t="str">
            <v>الأولى</v>
          </cell>
        </row>
        <row r="136">
          <cell r="A136">
            <v>707625</v>
          </cell>
          <cell r="B136" t="str">
            <v>فاطر خضور</v>
          </cell>
          <cell r="C136" t="str">
            <v>محمد</v>
          </cell>
          <cell r="D136" t="str">
            <v>الأولى</v>
          </cell>
        </row>
        <row r="137">
          <cell r="A137">
            <v>707624</v>
          </cell>
          <cell r="B137" t="str">
            <v>فاتنة شقوف</v>
          </cell>
          <cell r="C137" t="str">
            <v>علي</v>
          </cell>
          <cell r="D137" t="str">
            <v>الأولى</v>
          </cell>
        </row>
        <row r="138">
          <cell r="A138">
            <v>707623</v>
          </cell>
          <cell r="B138" t="str">
            <v>عمار نادر</v>
          </cell>
          <cell r="C138" t="str">
            <v>علي</v>
          </cell>
          <cell r="D138" t="str">
            <v>الأولى</v>
          </cell>
        </row>
        <row r="139">
          <cell r="A139">
            <v>707622</v>
          </cell>
          <cell r="B139" t="str">
            <v>عمار زيدان</v>
          </cell>
          <cell r="C139" t="str">
            <v>جميل</v>
          </cell>
          <cell r="D139" t="str">
            <v>الأولى</v>
          </cell>
        </row>
        <row r="140">
          <cell r="A140">
            <v>707621</v>
          </cell>
          <cell r="B140" t="str">
            <v>عماد العواد</v>
          </cell>
          <cell r="C140" t="str">
            <v>محمد</v>
          </cell>
          <cell r="D140" t="str">
            <v>الأولى</v>
          </cell>
        </row>
        <row r="141">
          <cell r="A141">
            <v>707619</v>
          </cell>
          <cell r="B141" t="str">
            <v>علي ناعمه</v>
          </cell>
          <cell r="C141" t="str">
            <v>عبدالنافع</v>
          </cell>
          <cell r="D141" t="str">
            <v>الثانية</v>
          </cell>
        </row>
        <row r="142">
          <cell r="A142">
            <v>707618</v>
          </cell>
          <cell r="B142" t="str">
            <v>علي زيدان</v>
          </cell>
          <cell r="C142" t="str">
            <v>جميل</v>
          </cell>
          <cell r="D142" t="str">
            <v>الأولى</v>
          </cell>
        </row>
        <row r="143">
          <cell r="A143">
            <v>707617</v>
          </cell>
          <cell r="B143" t="str">
            <v>علي الشيخ</v>
          </cell>
          <cell r="C143" t="str">
            <v>يوسف</v>
          </cell>
          <cell r="D143" t="str">
            <v>الثانية</v>
          </cell>
        </row>
        <row r="144">
          <cell r="A144">
            <v>707616</v>
          </cell>
          <cell r="B144" t="str">
            <v>علاء عيسى</v>
          </cell>
          <cell r="C144" t="str">
            <v>محمد</v>
          </cell>
          <cell r="D144" t="str">
            <v>الأولى</v>
          </cell>
        </row>
        <row r="145">
          <cell r="A145">
            <v>707615</v>
          </cell>
          <cell r="B145" t="str">
            <v>عزالدين المنجد</v>
          </cell>
          <cell r="C145" t="str">
            <v>احمد</v>
          </cell>
          <cell r="D145" t="str">
            <v>الأولى</v>
          </cell>
        </row>
        <row r="146">
          <cell r="A146">
            <v>707614</v>
          </cell>
          <cell r="B146" t="str">
            <v>عبدالله سلخو</v>
          </cell>
          <cell r="C146" t="str">
            <v>محمود</v>
          </cell>
          <cell r="D146" t="str">
            <v>الأولى</v>
          </cell>
        </row>
        <row r="147">
          <cell r="A147">
            <v>707613</v>
          </cell>
          <cell r="B147" t="str">
            <v>عبدالرحمن هنانو</v>
          </cell>
          <cell r="C147" t="str">
            <v>رضا</v>
          </cell>
          <cell r="D147" t="str">
            <v>الأولى</v>
          </cell>
        </row>
        <row r="148">
          <cell r="A148">
            <v>707612</v>
          </cell>
          <cell r="B148" t="str">
            <v>عبدالحسيب النعيمي</v>
          </cell>
          <cell r="C148" t="str">
            <v>احمد</v>
          </cell>
          <cell r="D148" t="str">
            <v>الأولى</v>
          </cell>
        </row>
        <row r="149">
          <cell r="A149">
            <v>707611</v>
          </cell>
          <cell r="B149" t="str">
            <v>عبد الرزاق العبد الله</v>
          </cell>
          <cell r="C149" t="str">
            <v>محمد</v>
          </cell>
          <cell r="D149" t="str">
            <v>الأولى</v>
          </cell>
        </row>
        <row r="150">
          <cell r="A150">
            <v>707610</v>
          </cell>
          <cell r="B150" t="str">
            <v>عبد الرحمن المصري</v>
          </cell>
          <cell r="C150" t="str">
            <v>محمد بشير</v>
          </cell>
          <cell r="D150" t="str">
            <v>الأولى</v>
          </cell>
          <cell r="F150" t="str">
            <v>إيقاف</v>
          </cell>
          <cell r="G150">
            <v>70000</v>
          </cell>
        </row>
        <row r="151">
          <cell r="A151">
            <v>707609</v>
          </cell>
          <cell r="B151" t="str">
            <v>طارق علي</v>
          </cell>
          <cell r="C151" t="str">
            <v>نضال</v>
          </cell>
          <cell r="D151" t="str">
            <v>الأولى</v>
          </cell>
        </row>
        <row r="152">
          <cell r="A152">
            <v>707608</v>
          </cell>
          <cell r="B152" t="str">
            <v>صفاء الابراهيم</v>
          </cell>
          <cell r="C152" t="str">
            <v>عمر</v>
          </cell>
          <cell r="D152" t="str">
            <v>الأولى</v>
          </cell>
        </row>
        <row r="153">
          <cell r="A153">
            <v>707607</v>
          </cell>
          <cell r="B153" t="str">
            <v>صبحي سويلم</v>
          </cell>
          <cell r="C153" t="str">
            <v>مازن</v>
          </cell>
          <cell r="D153" t="str">
            <v>الأولى</v>
          </cell>
        </row>
        <row r="154">
          <cell r="A154">
            <v>707606</v>
          </cell>
          <cell r="B154" t="str">
            <v>شيرين عثمان</v>
          </cell>
          <cell r="C154" t="str">
            <v>أحمد</v>
          </cell>
          <cell r="D154" t="str">
            <v>الأولى</v>
          </cell>
        </row>
        <row r="155">
          <cell r="A155">
            <v>707605</v>
          </cell>
          <cell r="B155" t="str">
            <v>شهد الدنحه</v>
          </cell>
          <cell r="C155" t="str">
            <v>خلف</v>
          </cell>
          <cell r="D155" t="str">
            <v>الأولى</v>
          </cell>
        </row>
        <row r="156">
          <cell r="A156">
            <v>707604</v>
          </cell>
          <cell r="B156" t="str">
            <v>شعله العبود الخاروف</v>
          </cell>
          <cell r="C156" t="str">
            <v>عبد الواحد</v>
          </cell>
          <cell r="D156" t="str">
            <v>الأولى</v>
          </cell>
        </row>
        <row r="157">
          <cell r="A157">
            <v>707603</v>
          </cell>
          <cell r="B157" t="str">
            <v>سيلفارت سلوم</v>
          </cell>
          <cell r="C157" t="str">
            <v>كريم</v>
          </cell>
          <cell r="D157" t="str">
            <v>الأولى</v>
          </cell>
        </row>
        <row r="158">
          <cell r="A158">
            <v>707602</v>
          </cell>
          <cell r="B158" t="str">
            <v>سومر العزاوي</v>
          </cell>
          <cell r="C158" t="str">
            <v>رحيم</v>
          </cell>
          <cell r="D158" t="str">
            <v>الثانية</v>
          </cell>
        </row>
        <row r="159">
          <cell r="A159">
            <v>707601</v>
          </cell>
          <cell r="B159" t="str">
            <v>سوسن نبهان</v>
          </cell>
          <cell r="C159" t="str">
            <v>عموري</v>
          </cell>
          <cell r="D159" t="str">
            <v>الأولى</v>
          </cell>
        </row>
        <row r="160">
          <cell r="A160">
            <v>707600</v>
          </cell>
          <cell r="B160" t="str">
            <v>سوزان العلي</v>
          </cell>
          <cell r="C160" t="str">
            <v>حسن</v>
          </cell>
          <cell r="D160" t="str">
            <v>الثانية</v>
          </cell>
        </row>
        <row r="161">
          <cell r="A161">
            <v>707599</v>
          </cell>
          <cell r="B161" t="str">
            <v>سميح ديروان</v>
          </cell>
          <cell r="C161" t="str">
            <v>صفوان</v>
          </cell>
          <cell r="D161" t="str">
            <v>الأولى</v>
          </cell>
        </row>
        <row r="162">
          <cell r="A162">
            <v>707598</v>
          </cell>
          <cell r="B162" t="str">
            <v>سمر نسيبة</v>
          </cell>
          <cell r="C162" t="str">
            <v>عمر</v>
          </cell>
          <cell r="D162" t="str">
            <v>الثانية</v>
          </cell>
        </row>
        <row r="163">
          <cell r="A163">
            <v>707597</v>
          </cell>
          <cell r="B163" t="str">
            <v>سليمان ديوب</v>
          </cell>
          <cell r="C163" t="str">
            <v>حسين</v>
          </cell>
          <cell r="D163" t="str">
            <v>الأولى</v>
          </cell>
        </row>
        <row r="164">
          <cell r="A164">
            <v>707596</v>
          </cell>
          <cell r="B164" t="str">
            <v>سعيد ابراهيم</v>
          </cell>
          <cell r="C164" t="str">
            <v>ناجح</v>
          </cell>
          <cell r="D164" t="str">
            <v>الأولى</v>
          </cell>
        </row>
        <row r="165">
          <cell r="A165">
            <v>707595</v>
          </cell>
          <cell r="B165" t="str">
            <v>ساره الصالح</v>
          </cell>
          <cell r="C165" t="str">
            <v>فاروق</v>
          </cell>
          <cell r="D165" t="str">
            <v>الأولى</v>
          </cell>
        </row>
        <row r="166">
          <cell r="A166">
            <v>707594</v>
          </cell>
          <cell r="B166" t="str">
            <v>ريم مداح</v>
          </cell>
          <cell r="C166" t="str">
            <v>محسن</v>
          </cell>
          <cell r="D166" t="str">
            <v>الأولى</v>
          </cell>
        </row>
        <row r="167">
          <cell r="A167">
            <v>707593</v>
          </cell>
          <cell r="B167" t="str">
            <v>ريم صبيحه</v>
          </cell>
          <cell r="C167" t="str">
            <v>رياض</v>
          </cell>
          <cell r="D167" t="str">
            <v>الأولى</v>
          </cell>
        </row>
        <row r="168">
          <cell r="A168">
            <v>707592</v>
          </cell>
          <cell r="B168" t="str">
            <v>ريم العدوي</v>
          </cell>
          <cell r="C168" t="str">
            <v>اكرم</v>
          </cell>
          <cell r="D168" t="str">
            <v>الأولى</v>
          </cell>
        </row>
        <row r="169">
          <cell r="A169">
            <v>707591</v>
          </cell>
          <cell r="B169" t="str">
            <v>رؤى الكيلاني</v>
          </cell>
          <cell r="C169" t="str">
            <v>محمد</v>
          </cell>
          <cell r="D169" t="str">
            <v>الثانية</v>
          </cell>
        </row>
        <row r="170">
          <cell r="A170">
            <v>707590</v>
          </cell>
          <cell r="B170" t="str">
            <v>رولا باش امام</v>
          </cell>
          <cell r="C170" t="str">
            <v>محمداسامه</v>
          </cell>
          <cell r="D170" t="str">
            <v>الأولى</v>
          </cell>
        </row>
        <row r="171">
          <cell r="A171">
            <v>707589</v>
          </cell>
          <cell r="B171" t="str">
            <v>روان قره جولي الكردي</v>
          </cell>
          <cell r="C171" t="str">
            <v>احمد</v>
          </cell>
          <cell r="D171" t="str">
            <v>الأولى</v>
          </cell>
        </row>
        <row r="172">
          <cell r="A172">
            <v>707588</v>
          </cell>
          <cell r="B172" t="str">
            <v>رنيم قدح سليم</v>
          </cell>
          <cell r="C172" t="str">
            <v>نزار</v>
          </cell>
          <cell r="D172" t="str">
            <v>الأولى</v>
          </cell>
          <cell r="E172" t="str">
            <v>لم تستكمل رسوم الإيقاف في الفصل الأول</v>
          </cell>
          <cell r="F172" t="str">
            <v>تمديد إيقاف</v>
          </cell>
          <cell r="G172" t="str">
            <v>عليها استكمال</v>
          </cell>
          <cell r="H172">
            <v>47000</v>
          </cell>
        </row>
        <row r="173">
          <cell r="A173">
            <v>707587</v>
          </cell>
          <cell r="B173" t="str">
            <v>رنا صالح</v>
          </cell>
          <cell r="C173" t="str">
            <v>معن</v>
          </cell>
          <cell r="D173" t="str">
            <v>الأولى</v>
          </cell>
        </row>
        <row r="174">
          <cell r="A174">
            <v>707586</v>
          </cell>
          <cell r="B174" t="str">
            <v>رشا حمود</v>
          </cell>
          <cell r="C174" t="str">
            <v>محمد</v>
          </cell>
          <cell r="D174" t="str">
            <v>الأولى</v>
          </cell>
        </row>
        <row r="175">
          <cell r="A175">
            <v>707585</v>
          </cell>
          <cell r="B175" t="str">
            <v>رزان اللافي</v>
          </cell>
          <cell r="C175" t="str">
            <v>فايز</v>
          </cell>
          <cell r="D175" t="str">
            <v>الأولى</v>
          </cell>
        </row>
        <row r="176">
          <cell r="A176">
            <v>707584</v>
          </cell>
          <cell r="B176" t="str">
            <v>رحاب الخلوف</v>
          </cell>
          <cell r="C176" t="str">
            <v>اسماعيل</v>
          </cell>
          <cell r="D176" t="str">
            <v>الأولى</v>
          </cell>
        </row>
        <row r="177">
          <cell r="A177">
            <v>707583</v>
          </cell>
          <cell r="B177" t="str">
            <v>راما رشيد</v>
          </cell>
          <cell r="C177" t="str">
            <v>قاسم</v>
          </cell>
          <cell r="D177" t="str">
            <v>الثانية</v>
          </cell>
        </row>
        <row r="178">
          <cell r="A178">
            <v>707582</v>
          </cell>
          <cell r="B178" t="str">
            <v>راما الحاج شاهر</v>
          </cell>
          <cell r="C178" t="str">
            <v>عامر</v>
          </cell>
          <cell r="D178" t="str">
            <v>الأولى</v>
          </cell>
        </row>
        <row r="179">
          <cell r="A179">
            <v>707581</v>
          </cell>
          <cell r="B179" t="str">
            <v>راغدة علي</v>
          </cell>
          <cell r="C179" t="str">
            <v>احمد</v>
          </cell>
          <cell r="D179" t="str">
            <v>الثانية</v>
          </cell>
        </row>
        <row r="180">
          <cell r="A180">
            <v>707580</v>
          </cell>
          <cell r="B180" t="str">
            <v>رابعه فلاح</v>
          </cell>
          <cell r="C180" t="str">
            <v>عبدالحكيم</v>
          </cell>
          <cell r="D180" t="str">
            <v>الأولى</v>
          </cell>
        </row>
        <row r="181">
          <cell r="A181">
            <v>707579</v>
          </cell>
          <cell r="B181" t="str">
            <v>ديالا بركات</v>
          </cell>
          <cell r="C181" t="str">
            <v>عيسى</v>
          </cell>
          <cell r="D181" t="str">
            <v>الثانية</v>
          </cell>
        </row>
        <row r="182">
          <cell r="A182">
            <v>707578</v>
          </cell>
          <cell r="B182" t="str">
            <v>دلع شهابي</v>
          </cell>
          <cell r="C182" t="str">
            <v>سعيد</v>
          </cell>
          <cell r="D182" t="str">
            <v>الأولى</v>
          </cell>
          <cell r="F182" t="str">
            <v>إيقاف</v>
          </cell>
          <cell r="G182">
            <v>50000</v>
          </cell>
        </row>
        <row r="183">
          <cell r="A183">
            <v>707576</v>
          </cell>
          <cell r="B183" t="str">
            <v>خولة رجب</v>
          </cell>
          <cell r="C183" t="str">
            <v>محمود</v>
          </cell>
          <cell r="D183" t="str">
            <v>الأولى</v>
          </cell>
        </row>
        <row r="184">
          <cell r="A184">
            <v>707575</v>
          </cell>
          <cell r="B184" t="str">
            <v>خديجه شنوان</v>
          </cell>
          <cell r="C184" t="str">
            <v>سعدو</v>
          </cell>
          <cell r="D184" t="str">
            <v>الأولى</v>
          </cell>
        </row>
        <row r="185">
          <cell r="A185">
            <v>707574</v>
          </cell>
          <cell r="B185" t="str">
            <v>خديجه الحمصي</v>
          </cell>
          <cell r="C185" t="str">
            <v>عماد</v>
          </cell>
          <cell r="D185" t="str">
            <v>الأولى</v>
          </cell>
        </row>
        <row r="186">
          <cell r="A186">
            <v>707573</v>
          </cell>
          <cell r="B186" t="str">
            <v>حيان قبلان</v>
          </cell>
          <cell r="C186" t="str">
            <v>زياد</v>
          </cell>
          <cell r="D186" t="str">
            <v>الثانية</v>
          </cell>
        </row>
        <row r="187">
          <cell r="A187">
            <v>707572</v>
          </cell>
          <cell r="B187" t="str">
            <v>حميدة الحسن</v>
          </cell>
          <cell r="C187" t="str">
            <v>محمد</v>
          </cell>
          <cell r="D187" t="str">
            <v>الأولى</v>
          </cell>
        </row>
        <row r="188">
          <cell r="A188">
            <v>707571</v>
          </cell>
          <cell r="B188" t="str">
            <v>حفيضه شحاده</v>
          </cell>
          <cell r="C188" t="str">
            <v>محسن</v>
          </cell>
          <cell r="D188" t="str">
            <v>الأولى</v>
          </cell>
        </row>
        <row r="189">
          <cell r="A189">
            <v>707570</v>
          </cell>
          <cell r="B189" t="str">
            <v>حسين شعبون</v>
          </cell>
          <cell r="C189" t="str">
            <v>محمود</v>
          </cell>
          <cell r="D189" t="str">
            <v>الأولى</v>
          </cell>
        </row>
        <row r="190">
          <cell r="A190">
            <v>707569</v>
          </cell>
          <cell r="B190" t="str">
            <v>حسين رميح</v>
          </cell>
          <cell r="C190" t="str">
            <v>ممدوح</v>
          </cell>
          <cell r="D190" t="str">
            <v>الأولى</v>
          </cell>
        </row>
        <row r="191">
          <cell r="A191">
            <v>707568</v>
          </cell>
          <cell r="B191" t="str">
            <v>حسين المحمد</v>
          </cell>
          <cell r="C191" t="str">
            <v>موسى</v>
          </cell>
          <cell r="D191" t="str">
            <v>الأولى</v>
          </cell>
        </row>
        <row r="192">
          <cell r="A192">
            <v>707567</v>
          </cell>
          <cell r="B192" t="str">
            <v>حسناء بدران</v>
          </cell>
          <cell r="C192" t="str">
            <v>محمد</v>
          </cell>
          <cell r="D192" t="str">
            <v>الأولى</v>
          </cell>
        </row>
        <row r="193">
          <cell r="A193">
            <v>707566</v>
          </cell>
          <cell r="B193" t="str">
            <v>حسن العجوز</v>
          </cell>
          <cell r="C193" t="str">
            <v>ابراهيم</v>
          </cell>
          <cell r="D193" t="str">
            <v>الأولى</v>
          </cell>
        </row>
        <row r="194">
          <cell r="A194">
            <v>707565</v>
          </cell>
          <cell r="B194" t="str">
            <v>حسن الخضور</v>
          </cell>
          <cell r="C194" t="str">
            <v>علي</v>
          </cell>
          <cell r="D194" t="str">
            <v>الأولى</v>
          </cell>
        </row>
        <row r="195">
          <cell r="A195">
            <v>707564</v>
          </cell>
          <cell r="B195" t="str">
            <v>جوانا شريقي</v>
          </cell>
          <cell r="C195" t="str">
            <v>ميلاد</v>
          </cell>
          <cell r="D195" t="str">
            <v>الأولى</v>
          </cell>
        </row>
        <row r="196">
          <cell r="A196">
            <v>707563</v>
          </cell>
          <cell r="B196" t="str">
            <v>جمال عزي</v>
          </cell>
          <cell r="C196" t="str">
            <v>يحيى</v>
          </cell>
          <cell r="D196" t="str">
            <v>الثانية</v>
          </cell>
        </row>
        <row r="197">
          <cell r="A197">
            <v>707562</v>
          </cell>
          <cell r="B197" t="str">
            <v>تميم النعسان</v>
          </cell>
          <cell r="C197" t="str">
            <v>عبدالرحمن</v>
          </cell>
          <cell r="D197" t="str">
            <v>الأولى</v>
          </cell>
        </row>
        <row r="198">
          <cell r="A198">
            <v>707561</v>
          </cell>
          <cell r="B198" t="str">
            <v>بشار طراف</v>
          </cell>
          <cell r="C198" t="str">
            <v>ياسين</v>
          </cell>
          <cell r="D198" t="str">
            <v>الأولى</v>
          </cell>
        </row>
        <row r="199">
          <cell r="A199">
            <v>707560</v>
          </cell>
          <cell r="B199" t="str">
            <v>براءه الحريري</v>
          </cell>
          <cell r="C199" t="str">
            <v>ابراهيم</v>
          </cell>
          <cell r="D199" t="str">
            <v>الأولى</v>
          </cell>
        </row>
        <row r="200">
          <cell r="A200">
            <v>707559</v>
          </cell>
          <cell r="B200" t="str">
            <v>بتول ابونبوت</v>
          </cell>
          <cell r="C200" t="str">
            <v>فريد</v>
          </cell>
          <cell r="D200" t="str">
            <v>الأولى</v>
          </cell>
        </row>
        <row r="201">
          <cell r="A201">
            <v>707558</v>
          </cell>
          <cell r="B201" t="str">
            <v>باهي الدين خانكان</v>
          </cell>
          <cell r="C201" t="str">
            <v>نهاد</v>
          </cell>
          <cell r="D201" t="str">
            <v>الأولى</v>
          </cell>
        </row>
        <row r="202">
          <cell r="A202">
            <v>707557</v>
          </cell>
          <cell r="B202" t="str">
            <v>باسل جهيم</v>
          </cell>
          <cell r="C202" t="str">
            <v>محمد</v>
          </cell>
          <cell r="D202" t="str">
            <v>الأولى</v>
          </cell>
        </row>
        <row r="203">
          <cell r="A203">
            <v>707556</v>
          </cell>
          <cell r="B203" t="str">
            <v>أنوار صالح</v>
          </cell>
          <cell r="C203" t="str">
            <v>هيثم</v>
          </cell>
          <cell r="D203" t="str">
            <v>الأولى</v>
          </cell>
        </row>
        <row r="204">
          <cell r="A204">
            <v>707555</v>
          </cell>
          <cell r="B204" t="str">
            <v>أمين المر</v>
          </cell>
          <cell r="C204" t="str">
            <v>عبدالرزاق</v>
          </cell>
          <cell r="D204" t="str">
            <v>الأولى</v>
          </cell>
        </row>
        <row r="205">
          <cell r="A205">
            <v>707554</v>
          </cell>
          <cell r="B205" t="str">
            <v>أمجد برهوم</v>
          </cell>
          <cell r="C205" t="str">
            <v>محمد</v>
          </cell>
          <cell r="D205" t="str">
            <v>الأولى</v>
          </cell>
        </row>
        <row r="206">
          <cell r="A206">
            <v>707553</v>
          </cell>
          <cell r="B206" t="str">
            <v>أمجد العلبي</v>
          </cell>
          <cell r="C206" t="str">
            <v>محمد</v>
          </cell>
          <cell r="D206" t="str">
            <v>الثانية</v>
          </cell>
        </row>
        <row r="207">
          <cell r="A207">
            <v>707552</v>
          </cell>
          <cell r="B207" t="str">
            <v>أزهار بلبل</v>
          </cell>
          <cell r="C207" t="str">
            <v>أحمد</v>
          </cell>
          <cell r="D207" t="str">
            <v>الأولى</v>
          </cell>
        </row>
        <row r="208">
          <cell r="A208">
            <v>707551</v>
          </cell>
          <cell r="B208" t="str">
            <v>أريج نقار</v>
          </cell>
          <cell r="C208" t="str">
            <v>سيف الدين</v>
          </cell>
          <cell r="D208" t="str">
            <v>الثانية</v>
          </cell>
        </row>
        <row r="209">
          <cell r="A209">
            <v>707550</v>
          </cell>
          <cell r="B209" t="str">
            <v>أروى الأحمر</v>
          </cell>
          <cell r="C209" t="str">
            <v>جمال</v>
          </cell>
          <cell r="D209" t="str">
            <v>الأولى</v>
          </cell>
        </row>
        <row r="210">
          <cell r="A210">
            <v>707549</v>
          </cell>
          <cell r="B210" t="str">
            <v>أحمد عزالدين</v>
          </cell>
          <cell r="C210" t="str">
            <v>علي</v>
          </cell>
          <cell r="D210" t="str">
            <v>الأولى</v>
          </cell>
        </row>
        <row r="211">
          <cell r="A211">
            <v>707548</v>
          </cell>
          <cell r="B211" t="str">
            <v>إسراء عبيد</v>
          </cell>
          <cell r="C211" t="str">
            <v>مهند</v>
          </cell>
          <cell r="D211" t="str">
            <v>الأولى</v>
          </cell>
        </row>
        <row r="212">
          <cell r="A212">
            <v>707547</v>
          </cell>
          <cell r="B212" t="str">
            <v>ايهم قدسيه</v>
          </cell>
          <cell r="C212" t="str">
            <v>احمد</v>
          </cell>
          <cell r="D212" t="str">
            <v>الأولى</v>
          </cell>
        </row>
        <row r="213">
          <cell r="A213">
            <v>707546</v>
          </cell>
          <cell r="B213" t="str">
            <v>ايناس الخطيب</v>
          </cell>
          <cell r="C213" t="str">
            <v>محمد</v>
          </cell>
          <cell r="D213" t="str">
            <v>الثانية حديث</v>
          </cell>
        </row>
        <row r="214">
          <cell r="A214">
            <v>707545</v>
          </cell>
          <cell r="B214" t="str">
            <v>اميمه علي</v>
          </cell>
          <cell r="C214" t="str">
            <v>ابراهيم</v>
          </cell>
          <cell r="D214" t="str">
            <v>الأولى</v>
          </cell>
        </row>
        <row r="215">
          <cell r="A215">
            <v>707544</v>
          </cell>
          <cell r="B215" t="str">
            <v>اليسار ابو كم</v>
          </cell>
          <cell r="C215" t="str">
            <v>عمار</v>
          </cell>
          <cell r="D215" t="str">
            <v>الأولى</v>
          </cell>
        </row>
        <row r="216">
          <cell r="A216">
            <v>707543</v>
          </cell>
          <cell r="B216" t="str">
            <v>الحسين محمد</v>
          </cell>
          <cell r="C216" t="str">
            <v>علي</v>
          </cell>
          <cell r="D216" t="str">
            <v>الأولى</v>
          </cell>
        </row>
        <row r="217">
          <cell r="A217">
            <v>707542</v>
          </cell>
          <cell r="B217" t="str">
            <v>اكرم المحمد</v>
          </cell>
          <cell r="C217" t="str">
            <v>عدنان</v>
          </cell>
          <cell r="D217" t="str">
            <v>الثانية</v>
          </cell>
        </row>
        <row r="218">
          <cell r="A218">
            <v>707541</v>
          </cell>
          <cell r="B218" t="str">
            <v>اسلام مرعي</v>
          </cell>
          <cell r="C218" t="str">
            <v>حسين</v>
          </cell>
          <cell r="D218" t="str">
            <v>الأولى</v>
          </cell>
        </row>
        <row r="219">
          <cell r="A219">
            <v>707540</v>
          </cell>
          <cell r="B219" t="str">
            <v>اديبه حسن</v>
          </cell>
          <cell r="C219" t="str">
            <v>علي</v>
          </cell>
          <cell r="D219" t="str">
            <v>الثانية</v>
          </cell>
        </row>
        <row r="220">
          <cell r="A220">
            <v>707539</v>
          </cell>
          <cell r="B220" t="str">
            <v>احمد شبلي</v>
          </cell>
          <cell r="C220" t="str">
            <v>محمد</v>
          </cell>
          <cell r="D220" t="str">
            <v>الثانية</v>
          </cell>
        </row>
        <row r="221">
          <cell r="A221">
            <v>707538</v>
          </cell>
          <cell r="B221" t="str">
            <v>احمد سريه</v>
          </cell>
          <cell r="C221" t="str">
            <v>عناد</v>
          </cell>
          <cell r="D221" t="str">
            <v>الأولى</v>
          </cell>
        </row>
        <row r="222">
          <cell r="A222">
            <v>707537</v>
          </cell>
          <cell r="B222" t="str">
            <v>احمد المصري</v>
          </cell>
          <cell r="C222" t="str">
            <v>حسن</v>
          </cell>
          <cell r="D222" t="str">
            <v>الأولى</v>
          </cell>
        </row>
        <row r="223">
          <cell r="A223">
            <v>707536</v>
          </cell>
          <cell r="B223" t="str">
            <v>احمد الفياض</v>
          </cell>
          <cell r="C223" t="str">
            <v>محمد</v>
          </cell>
          <cell r="D223" t="str">
            <v>الأولى</v>
          </cell>
        </row>
        <row r="224">
          <cell r="A224">
            <v>707535</v>
          </cell>
          <cell r="B224" t="str">
            <v>أميرة الفارس</v>
          </cell>
          <cell r="C224" t="str">
            <v>علي</v>
          </cell>
          <cell r="D224" t="str">
            <v>الأولى</v>
          </cell>
        </row>
        <row r="225">
          <cell r="A225">
            <v>707534</v>
          </cell>
          <cell r="B225" t="str">
            <v>مسهوج الأحمد العساف</v>
          </cell>
          <cell r="C225" t="str">
            <v>جربوع</v>
          </cell>
          <cell r="D225" t="str">
            <v>الأولى</v>
          </cell>
        </row>
        <row r="226">
          <cell r="A226">
            <v>707533</v>
          </cell>
          <cell r="B226" t="str">
            <v>سامي قرموشة</v>
          </cell>
          <cell r="C226" t="str">
            <v>يوسف</v>
          </cell>
          <cell r="D226" t="str">
            <v>الأولى</v>
          </cell>
        </row>
        <row r="227">
          <cell r="A227">
            <v>707532</v>
          </cell>
          <cell r="B227" t="str">
            <v>نوف الفندي</v>
          </cell>
          <cell r="C227" t="str">
            <v>نصر</v>
          </cell>
          <cell r="D227" t="str">
            <v>الأولى</v>
          </cell>
        </row>
        <row r="228">
          <cell r="A228">
            <v>707531</v>
          </cell>
          <cell r="B228" t="str">
            <v>يوسف الجداوي</v>
          </cell>
          <cell r="C228" t="str">
            <v>جميل</v>
          </cell>
          <cell r="D228" t="str">
            <v>الأولى</v>
          </cell>
        </row>
        <row r="229">
          <cell r="A229">
            <v>707530</v>
          </cell>
          <cell r="B229" t="str">
            <v>يسار الحلبي</v>
          </cell>
          <cell r="C229" t="str">
            <v>هايل</v>
          </cell>
          <cell r="D229" t="str">
            <v>الأولى</v>
          </cell>
        </row>
        <row r="230">
          <cell r="A230">
            <v>707529</v>
          </cell>
          <cell r="B230" t="str">
            <v>يزن غازي</v>
          </cell>
          <cell r="C230" t="str">
            <v>اياد</v>
          </cell>
          <cell r="D230" t="str">
            <v>الأولى</v>
          </cell>
        </row>
        <row r="231">
          <cell r="A231">
            <v>707528</v>
          </cell>
          <cell r="B231" t="str">
            <v>يزن صقور</v>
          </cell>
          <cell r="C231" t="str">
            <v>باسم</v>
          </cell>
          <cell r="D231" t="str">
            <v>الأولى</v>
          </cell>
        </row>
        <row r="232">
          <cell r="A232">
            <v>707527</v>
          </cell>
          <cell r="B232" t="str">
            <v>يزن الصفدي</v>
          </cell>
          <cell r="C232" t="str">
            <v>جمال</v>
          </cell>
          <cell r="D232" t="str">
            <v>الثالثة</v>
          </cell>
          <cell r="E232" t="str">
            <v>مستنفذ</v>
          </cell>
        </row>
        <row r="233">
          <cell r="A233">
            <v>707526</v>
          </cell>
          <cell r="B233" t="str">
            <v>ياسمين سوسو</v>
          </cell>
          <cell r="C233" t="str">
            <v>محمدديب</v>
          </cell>
          <cell r="D233" t="str">
            <v>الثانية</v>
          </cell>
        </row>
        <row r="234">
          <cell r="A234">
            <v>707525</v>
          </cell>
          <cell r="B234" t="str">
            <v>ولاء بدرة</v>
          </cell>
          <cell r="C234" t="str">
            <v>عرفان</v>
          </cell>
          <cell r="D234" t="str">
            <v>الأولى</v>
          </cell>
          <cell r="F234" t="str">
            <v>تمديد إيقاف</v>
          </cell>
          <cell r="G234">
            <v>50000</v>
          </cell>
        </row>
        <row r="235">
          <cell r="A235">
            <v>707524</v>
          </cell>
          <cell r="B235" t="str">
            <v>وفاء عبدالحفيظ</v>
          </cell>
          <cell r="C235" t="str">
            <v>هشام</v>
          </cell>
          <cell r="D235" t="str">
            <v>الأولى</v>
          </cell>
        </row>
        <row r="236">
          <cell r="A236">
            <v>707523</v>
          </cell>
          <cell r="B236" t="str">
            <v>وعد قنطار</v>
          </cell>
          <cell r="C236" t="str">
            <v>محمدعيد</v>
          </cell>
          <cell r="D236" t="str">
            <v>الأولى</v>
          </cell>
        </row>
        <row r="237">
          <cell r="A237">
            <v>707522</v>
          </cell>
          <cell r="B237" t="str">
            <v>وضاح صعب</v>
          </cell>
          <cell r="C237" t="str">
            <v>شكيب</v>
          </cell>
          <cell r="D237" t="str">
            <v>الثانية</v>
          </cell>
        </row>
        <row r="238">
          <cell r="A238">
            <v>707521</v>
          </cell>
          <cell r="B238" t="str">
            <v>وسيم عيسى</v>
          </cell>
          <cell r="C238" t="str">
            <v>محمد</v>
          </cell>
          <cell r="D238" t="str">
            <v>الأولى</v>
          </cell>
        </row>
        <row r="239">
          <cell r="A239">
            <v>707520</v>
          </cell>
          <cell r="B239" t="str">
            <v>هيه الشريف الحمدان</v>
          </cell>
          <cell r="C239" t="str">
            <v>فارس</v>
          </cell>
          <cell r="D239" t="str">
            <v>الأولى</v>
          </cell>
        </row>
        <row r="240">
          <cell r="A240">
            <v>707519</v>
          </cell>
          <cell r="B240" t="str">
            <v>هيثم شرم</v>
          </cell>
          <cell r="C240" t="str">
            <v>أحمد</v>
          </cell>
          <cell r="D240" t="str">
            <v>الأولى</v>
          </cell>
        </row>
        <row r="241">
          <cell r="A241">
            <v>707518</v>
          </cell>
          <cell r="B241" t="str">
            <v>هنادي عيسى</v>
          </cell>
          <cell r="C241" t="str">
            <v>فائز</v>
          </cell>
          <cell r="D241" t="str">
            <v>الأولى</v>
          </cell>
        </row>
        <row r="242">
          <cell r="A242">
            <v>707517</v>
          </cell>
          <cell r="B242" t="str">
            <v>هشام بعق</v>
          </cell>
          <cell r="C242" t="str">
            <v>محمد</v>
          </cell>
          <cell r="D242" t="str">
            <v>الأولى</v>
          </cell>
        </row>
        <row r="243">
          <cell r="A243">
            <v>707516</v>
          </cell>
          <cell r="B243" t="str">
            <v>هبة لحم العجنجي</v>
          </cell>
          <cell r="C243" t="str">
            <v>محمد بسام</v>
          </cell>
          <cell r="D243" t="str">
            <v>الثانية</v>
          </cell>
        </row>
        <row r="244">
          <cell r="A244">
            <v>707515</v>
          </cell>
          <cell r="B244" t="str">
            <v>هادي عثمان حسن</v>
          </cell>
          <cell r="C244" t="str">
            <v>عثمان</v>
          </cell>
          <cell r="D244" t="str">
            <v>الأولى</v>
          </cell>
        </row>
        <row r="245">
          <cell r="A245">
            <v>707514</v>
          </cell>
          <cell r="B245" t="str">
            <v>نورهان خريمه</v>
          </cell>
          <cell r="C245" t="str">
            <v>سليمان</v>
          </cell>
          <cell r="D245" t="str">
            <v>الأولى</v>
          </cell>
        </row>
        <row r="246">
          <cell r="A246">
            <v>707513</v>
          </cell>
          <cell r="B246" t="str">
            <v>نورس  ابن معط الله</v>
          </cell>
          <cell r="C246" t="str">
            <v>مبروك</v>
          </cell>
          <cell r="D246" t="str">
            <v>الأولى</v>
          </cell>
        </row>
        <row r="247">
          <cell r="A247">
            <v>707512</v>
          </cell>
          <cell r="B247" t="str">
            <v>نورا عوده</v>
          </cell>
          <cell r="C247" t="str">
            <v>احمد</v>
          </cell>
          <cell r="D247" t="str">
            <v>الثانية</v>
          </cell>
        </row>
        <row r="248">
          <cell r="A248">
            <v>707511</v>
          </cell>
          <cell r="B248" t="str">
            <v>نور حسن</v>
          </cell>
          <cell r="C248" t="str">
            <v>حسين</v>
          </cell>
          <cell r="D248" t="str">
            <v>الأولى</v>
          </cell>
        </row>
        <row r="249">
          <cell r="A249">
            <v>707510</v>
          </cell>
          <cell r="B249" t="str">
            <v>نور بدران</v>
          </cell>
          <cell r="C249" t="str">
            <v>معين</v>
          </cell>
          <cell r="D249" t="str">
            <v>الأولى</v>
          </cell>
        </row>
        <row r="250">
          <cell r="A250">
            <v>707509</v>
          </cell>
          <cell r="B250" t="str">
            <v>نور الهدى بيطار</v>
          </cell>
          <cell r="C250" t="str">
            <v>محمود</v>
          </cell>
          <cell r="D250" t="str">
            <v>الأولى</v>
          </cell>
        </row>
        <row r="251">
          <cell r="A251">
            <v>707508</v>
          </cell>
          <cell r="B251" t="str">
            <v>نوار اسماعيل</v>
          </cell>
          <cell r="C251" t="str">
            <v>عادل</v>
          </cell>
          <cell r="D251" t="str">
            <v>الأولى</v>
          </cell>
        </row>
        <row r="252">
          <cell r="A252">
            <v>707507</v>
          </cell>
          <cell r="B252" t="str">
            <v>نصوح  قبلان حرب</v>
          </cell>
          <cell r="C252" t="str">
            <v>علي</v>
          </cell>
          <cell r="D252" t="str">
            <v>الأولى</v>
          </cell>
        </row>
        <row r="253">
          <cell r="A253">
            <v>707506</v>
          </cell>
          <cell r="B253" t="str">
            <v>نسرين محمد</v>
          </cell>
          <cell r="C253" t="str">
            <v>سعيد</v>
          </cell>
          <cell r="D253" t="str">
            <v>الأولى</v>
          </cell>
        </row>
        <row r="254">
          <cell r="A254">
            <v>707505</v>
          </cell>
          <cell r="B254" t="str">
            <v>نسرين الحماده</v>
          </cell>
          <cell r="C254" t="str">
            <v>علي</v>
          </cell>
          <cell r="D254" t="str">
            <v>الأولى</v>
          </cell>
        </row>
        <row r="255">
          <cell r="A255">
            <v>707504</v>
          </cell>
          <cell r="B255" t="str">
            <v>نزهان عيسى</v>
          </cell>
          <cell r="C255" t="str">
            <v>محمد</v>
          </cell>
          <cell r="D255" t="str">
            <v>الثالثة</v>
          </cell>
        </row>
        <row r="256">
          <cell r="A256">
            <v>707502</v>
          </cell>
          <cell r="B256" t="str">
            <v>نبال الشمالي</v>
          </cell>
          <cell r="C256" t="str">
            <v>وحيد</v>
          </cell>
          <cell r="D256" t="str">
            <v>الأولى</v>
          </cell>
        </row>
        <row r="257">
          <cell r="A257">
            <v>707500</v>
          </cell>
          <cell r="B257" t="str">
            <v>مها عبدالكريم</v>
          </cell>
          <cell r="C257" t="str">
            <v>عبدالرحمن</v>
          </cell>
          <cell r="D257" t="str">
            <v>الأولى</v>
          </cell>
        </row>
        <row r="258">
          <cell r="A258">
            <v>707499</v>
          </cell>
          <cell r="B258" t="str">
            <v>مصعب النداف</v>
          </cell>
          <cell r="C258" t="str">
            <v>عبدالستار</v>
          </cell>
          <cell r="D258" t="str">
            <v>الثانية</v>
          </cell>
        </row>
        <row r="259">
          <cell r="A259">
            <v>707498</v>
          </cell>
          <cell r="B259" t="str">
            <v>مريم رجوب</v>
          </cell>
          <cell r="C259" t="str">
            <v>علي</v>
          </cell>
          <cell r="D259" t="str">
            <v>الأولى</v>
          </cell>
        </row>
        <row r="260">
          <cell r="A260">
            <v>707497</v>
          </cell>
          <cell r="B260" t="str">
            <v>مريم العبيد الذيب</v>
          </cell>
          <cell r="C260" t="str">
            <v>عبد الكريم</v>
          </cell>
          <cell r="D260" t="str">
            <v>الأولى</v>
          </cell>
        </row>
        <row r="261">
          <cell r="A261">
            <v>707496</v>
          </cell>
          <cell r="B261" t="str">
            <v>مريانا العزام</v>
          </cell>
          <cell r="C261" t="str">
            <v>نضال</v>
          </cell>
          <cell r="D261" t="str">
            <v>الأولى</v>
          </cell>
        </row>
        <row r="262">
          <cell r="A262">
            <v>707495</v>
          </cell>
          <cell r="B262" t="str">
            <v>محمدنبيل الحوشان</v>
          </cell>
          <cell r="C262" t="str">
            <v>قاسم</v>
          </cell>
          <cell r="D262" t="str">
            <v>الأولى</v>
          </cell>
        </row>
        <row r="263">
          <cell r="A263">
            <v>707494</v>
          </cell>
          <cell r="B263" t="str">
            <v>محمدعلاء  العايق</v>
          </cell>
          <cell r="C263" t="str">
            <v>سمير</v>
          </cell>
          <cell r="D263" t="str">
            <v>الأولى</v>
          </cell>
        </row>
        <row r="264">
          <cell r="A264">
            <v>707493</v>
          </cell>
          <cell r="B264" t="str">
            <v>محمدعدنان  صليبي</v>
          </cell>
          <cell r="C264" t="str">
            <v>احمد</v>
          </cell>
          <cell r="D264" t="str">
            <v>الأولى</v>
          </cell>
        </row>
        <row r="265">
          <cell r="A265">
            <v>707492</v>
          </cell>
          <cell r="B265" t="str">
            <v>محمدأيهم  طه</v>
          </cell>
          <cell r="C265" t="str">
            <v>ماجد</v>
          </cell>
          <cell r="D265" t="str">
            <v>الأولى</v>
          </cell>
        </row>
        <row r="266">
          <cell r="A266">
            <v>707491</v>
          </cell>
          <cell r="B266" t="str">
            <v>محمد قشقو</v>
          </cell>
          <cell r="C266" t="str">
            <v>احمد</v>
          </cell>
          <cell r="D266" t="str">
            <v>الأولى</v>
          </cell>
        </row>
        <row r="267">
          <cell r="A267">
            <v>707488</v>
          </cell>
          <cell r="B267" t="str">
            <v>محمد زهير  الطيان</v>
          </cell>
          <cell r="C267" t="str">
            <v>عبد الرزاق</v>
          </cell>
          <cell r="D267" t="str">
            <v>الأولى</v>
          </cell>
        </row>
        <row r="268">
          <cell r="A268">
            <v>707487</v>
          </cell>
          <cell r="B268" t="str">
            <v>محمد راشد</v>
          </cell>
          <cell r="C268" t="str">
            <v>احمد</v>
          </cell>
          <cell r="D268" t="str">
            <v>الأولى</v>
          </cell>
        </row>
        <row r="269">
          <cell r="A269">
            <v>707486</v>
          </cell>
          <cell r="B269" t="str">
            <v>مجد اللحام</v>
          </cell>
          <cell r="C269" t="str">
            <v>زهير</v>
          </cell>
          <cell r="D269" t="str">
            <v>الأولى</v>
          </cell>
          <cell r="F269" t="str">
            <v>تمديد إيقاف</v>
          </cell>
          <cell r="G269">
            <v>80000</v>
          </cell>
        </row>
        <row r="270">
          <cell r="A270">
            <v>707485</v>
          </cell>
          <cell r="B270" t="str">
            <v>مايا عبيدو</v>
          </cell>
          <cell r="C270" t="str">
            <v>عبد المعين</v>
          </cell>
          <cell r="D270" t="str">
            <v>الأولى</v>
          </cell>
        </row>
        <row r="271">
          <cell r="A271">
            <v>707484</v>
          </cell>
          <cell r="B271" t="str">
            <v>مايا سليمان</v>
          </cell>
          <cell r="C271" t="str">
            <v>علاء</v>
          </cell>
          <cell r="D271" t="str">
            <v>الأولى</v>
          </cell>
        </row>
        <row r="272">
          <cell r="A272">
            <v>707483</v>
          </cell>
          <cell r="B272" t="str">
            <v>مايا العلي</v>
          </cell>
          <cell r="C272" t="str">
            <v>محمد</v>
          </cell>
          <cell r="D272" t="str">
            <v>الأولى</v>
          </cell>
        </row>
        <row r="273">
          <cell r="A273">
            <v>707482</v>
          </cell>
          <cell r="B273" t="str">
            <v>مايا الجعل العبد الرزاق</v>
          </cell>
          <cell r="C273" t="str">
            <v>احمد</v>
          </cell>
          <cell r="D273" t="str">
            <v>الأولى</v>
          </cell>
        </row>
        <row r="274">
          <cell r="A274">
            <v>707481</v>
          </cell>
          <cell r="B274" t="str">
            <v>ماهر الجازي</v>
          </cell>
          <cell r="C274" t="str">
            <v>محمد</v>
          </cell>
          <cell r="D274" t="str">
            <v>الأولى</v>
          </cell>
        </row>
        <row r="275">
          <cell r="A275">
            <v>707480</v>
          </cell>
          <cell r="B275" t="str">
            <v>مازن الابراهيم</v>
          </cell>
          <cell r="C275" t="str">
            <v>رامز</v>
          </cell>
          <cell r="D275" t="str">
            <v>الأولى</v>
          </cell>
        </row>
        <row r="276">
          <cell r="A276">
            <v>707479</v>
          </cell>
          <cell r="B276" t="str">
            <v>مارينا خلوف</v>
          </cell>
          <cell r="C276" t="str">
            <v>حسام</v>
          </cell>
          <cell r="D276" t="str">
            <v>الأولى</v>
          </cell>
        </row>
        <row r="277">
          <cell r="A277">
            <v>707478</v>
          </cell>
          <cell r="B277" t="str">
            <v>مادلين شاهين</v>
          </cell>
          <cell r="C277" t="str">
            <v>شاهين</v>
          </cell>
          <cell r="D277" t="str">
            <v>الأولى</v>
          </cell>
        </row>
        <row r="278">
          <cell r="A278">
            <v>707477</v>
          </cell>
          <cell r="B278" t="str">
            <v>لؤى المتني</v>
          </cell>
          <cell r="C278" t="str">
            <v>سلامي</v>
          </cell>
          <cell r="D278" t="str">
            <v>الأولى</v>
          </cell>
        </row>
        <row r="279">
          <cell r="A279">
            <v>707476</v>
          </cell>
          <cell r="B279" t="str">
            <v>لونيت ناصر</v>
          </cell>
          <cell r="C279" t="str">
            <v>ناصر</v>
          </cell>
          <cell r="D279" t="str">
            <v>الأولى</v>
          </cell>
        </row>
        <row r="280">
          <cell r="A280">
            <v>707475</v>
          </cell>
          <cell r="B280" t="str">
            <v>لجين صندوق</v>
          </cell>
          <cell r="C280" t="str">
            <v>حسن</v>
          </cell>
          <cell r="D280" t="str">
            <v>الثانية</v>
          </cell>
        </row>
        <row r="281">
          <cell r="A281">
            <v>707474</v>
          </cell>
          <cell r="B281" t="str">
            <v>لبنى حداد</v>
          </cell>
          <cell r="C281" t="str">
            <v>بديع</v>
          </cell>
          <cell r="D281" t="str">
            <v>الثانية</v>
          </cell>
        </row>
        <row r="282">
          <cell r="A282">
            <v>707473</v>
          </cell>
          <cell r="B282" t="str">
            <v>كنان عويدات</v>
          </cell>
          <cell r="C282" t="str">
            <v>صالح</v>
          </cell>
          <cell r="D282" t="str">
            <v>الأولى</v>
          </cell>
        </row>
        <row r="283">
          <cell r="A283">
            <v>707472</v>
          </cell>
          <cell r="B283" t="str">
            <v>كرم ابو حلا</v>
          </cell>
          <cell r="C283" t="str">
            <v>هايل</v>
          </cell>
          <cell r="D283" t="str">
            <v>الأولى</v>
          </cell>
        </row>
        <row r="284">
          <cell r="A284">
            <v>707470</v>
          </cell>
          <cell r="B284" t="str">
            <v>فاطمه الزهراء موسى</v>
          </cell>
          <cell r="C284" t="str">
            <v>محمد بدوي</v>
          </cell>
          <cell r="D284" t="str">
            <v>الأولى</v>
          </cell>
        </row>
        <row r="285">
          <cell r="A285">
            <v>707469</v>
          </cell>
          <cell r="B285" t="str">
            <v>فارع  الحسين العلي</v>
          </cell>
          <cell r="C285" t="str">
            <v>حسن</v>
          </cell>
          <cell r="D285" t="str">
            <v>الأولى</v>
          </cell>
        </row>
        <row r="286">
          <cell r="A286">
            <v>707468</v>
          </cell>
          <cell r="B286" t="str">
            <v>غنى غنوم</v>
          </cell>
          <cell r="C286" t="str">
            <v>نهاد</v>
          </cell>
          <cell r="D286" t="str">
            <v>الثالثة</v>
          </cell>
          <cell r="E286" t="str">
            <v>مستنفذ</v>
          </cell>
        </row>
        <row r="287">
          <cell r="A287">
            <v>707467</v>
          </cell>
          <cell r="B287" t="str">
            <v>غنوه الاحمدالشيخ</v>
          </cell>
          <cell r="C287" t="str">
            <v>حيدر</v>
          </cell>
          <cell r="D287" t="str">
            <v>الأولى</v>
          </cell>
        </row>
        <row r="288">
          <cell r="A288">
            <v>707466</v>
          </cell>
          <cell r="B288" t="str">
            <v>عيسى مواس</v>
          </cell>
          <cell r="C288" t="str">
            <v>جودت</v>
          </cell>
          <cell r="D288" t="str">
            <v>الأولى</v>
          </cell>
        </row>
        <row r="289">
          <cell r="A289">
            <v>707465</v>
          </cell>
          <cell r="B289" t="str">
            <v>عمر ملاح</v>
          </cell>
          <cell r="C289" t="str">
            <v>صفوان</v>
          </cell>
          <cell r="D289" t="str">
            <v>الأولى</v>
          </cell>
        </row>
        <row r="290">
          <cell r="A290">
            <v>707464</v>
          </cell>
          <cell r="B290" t="str">
            <v>عمر الحسياني</v>
          </cell>
          <cell r="C290" t="str">
            <v>احمد</v>
          </cell>
          <cell r="D290" t="str">
            <v>الثانية</v>
          </cell>
        </row>
        <row r="291">
          <cell r="A291">
            <v>707463</v>
          </cell>
          <cell r="B291" t="str">
            <v>علي سليمان</v>
          </cell>
          <cell r="C291" t="str">
            <v>عيسى</v>
          </cell>
          <cell r="D291" t="str">
            <v>الأولى</v>
          </cell>
        </row>
        <row r="292">
          <cell r="A292">
            <v>707462</v>
          </cell>
          <cell r="B292" t="str">
            <v>علي حسن</v>
          </cell>
          <cell r="C292" t="str">
            <v>مدحت</v>
          </cell>
          <cell r="D292" t="str">
            <v>الأولى</v>
          </cell>
        </row>
        <row r="293">
          <cell r="A293">
            <v>707460</v>
          </cell>
          <cell r="B293" t="str">
            <v>علي الغزبير</v>
          </cell>
          <cell r="C293" t="str">
            <v>فواز</v>
          </cell>
          <cell r="D293" t="str">
            <v>الأولى</v>
          </cell>
        </row>
        <row r="294">
          <cell r="A294">
            <v>707459</v>
          </cell>
          <cell r="B294" t="str">
            <v>علا عطيه</v>
          </cell>
          <cell r="C294" t="str">
            <v>امين</v>
          </cell>
          <cell r="D294" t="str">
            <v>الأولى</v>
          </cell>
        </row>
        <row r="295">
          <cell r="A295">
            <v>707458</v>
          </cell>
          <cell r="B295" t="str">
            <v>علا النوري</v>
          </cell>
          <cell r="C295" t="str">
            <v>محمدنبيل</v>
          </cell>
          <cell r="D295" t="str">
            <v>الثانية</v>
          </cell>
        </row>
        <row r="296">
          <cell r="A296">
            <v>707457</v>
          </cell>
          <cell r="B296" t="str">
            <v>عفراء السيد</v>
          </cell>
          <cell r="C296" t="str">
            <v>محمدنور</v>
          </cell>
          <cell r="D296" t="str">
            <v>الأولى</v>
          </cell>
        </row>
        <row r="297">
          <cell r="A297">
            <v>707456</v>
          </cell>
          <cell r="B297" t="str">
            <v>عبير سنيور</v>
          </cell>
          <cell r="C297" t="str">
            <v>نواف</v>
          </cell>
          <cell r="D297" t="str">
            <v>الأولى</v>
          </cell>
        </row>
        <row r="298">
          <cell r="A298">
            <v>707455</v>
          </cell>
          <cell r="B298" t="str">
            <v>عبير حمدو</v>
          </cell>
          <cell r="C298" t="str">
            <v>عيسى</v>
          </cell>
          <cell r="D298" t="str">
            <v>الأولى</v>
          </cell>
        </row>
        <row r="299">
          <cell r="A299">
            <v>707454</v>
          </cell>
          <cell r="B299" t="str">
            <v>عبيدة الشرعان</v>
          </cell>
          <cell r="C299" t="str">
            <v>هلال</v>
          </cell>
          <cell r="D299" t="str">
            <v>الأولى</v>
          </cell>
        </row>
        <row r="300">
          <cell r="A300">
            <v>707453</v>
          </cell>
          <cell r="B300" t="str">
            <v>عبدالعزيز ادريس</v>
          </cell>
          <cell r="C300" t="str">
            <v>بركات</v>
          </cell>
          <cell r="D300" t="str">
            <v>الثانية حديث</v>
          </cell>
        </row>
        <row r="301">
          <cell r="A301">
            <v>707452</v>
          </cell>
          <cell r="B301" t="str">
            <v>عبد العزيز عدي</v>
          </cell>
          <cell r="C301" t="str">
            <v>حسام</v>
          </cell>
          <cell r="D301" t="str">
            <v>الأولى</v>
          </cell>
        </row>
        <row r="302">
          <cell r="A302">
            <v>707451</v>
          </cell>
          <cell r="B302" t="str">
            <v>عامر ريحان</v>
          </cell>
          <cell r="C302" t="str">
            <v>محمود</v>
          </cell>
          <cell r="D302" t="str">
            <v>الأولى</v>
          </cell>
        </row>
        <row r="303">
          <cell r="A303">
            <v>707450</v>
          </cell>
          <cell r="B303" t="str">
            <v>عامر اسعد</v>
          </cell>
          <cell r="C303" t="str">
            <v>محمد</v>
          </cell>
          <cell r="D303" t="str">
            <v>الأولى</v>
          </cell>
        </row>
        <row r="304">
          <cell r="A304">
            <v>707449</v>
          </cell>
          <cell r="B304" t="str">
            <v>ضياء الحمير</v>
          </cell>
          <cell r="C304" t="str">
            <v>يوسف</v>
          </cell>
          <cell r="D304" t="str">
            <v>الثانية</v>
          </cell>
        </row>
        <row r="305">
          <cell r="A305">
            <v>707448</v>
          </cell>
          <cell r="B305" t="str">
            <v>صلاح الاحمد</v>
          </cell>
          <cell r="C305" t="str">
            <v>صبحي</v>
          </cell>
          <cell r="D305" t="str">
            <v>الأولى</v>
          </cell>
        </row>
        <row r="306">
          <cell r="A306">
            <v>707447</v>
          </cell>
          <cell r="B306" t="str">
            <v>صفيه محمد</v>
          </cell>
          <cell r="C306" t="str">
            <v>حسين</v>
          </cell>
          <cell r="D306" t="str">
            <v>الثالثة</v>
          </cell>
          <cell r="F306" t="str">
            <v>إيقاف</v>
          </cell>
          <cell r="G306">
            <v>150000</v>
          </cell>
        </row>
        <row r="307">
          <cell r="A307">
            <v>707446</v>
          </cell>
          <cell r="B307" t="str">
            <v>صفاء مصطفى</v>
          </cell>
          <cell r="C307" t="str">
            <v>بوزان</v>
          </cell>
          <cell r="D307" t="str">
            <v>الأولى</v>
          </cell>
        </row>
        <row r="308">
          <cell r="A308">
            <v>707445</v>
          </cell>
          <cell r="B308" t="str">
            <v>صفاء اليوسف</v>
          </cell>
          <cell r="C308" t="str">
            <v>وهيب</v>
          </cell>
          <cell r="D308" t="str">
            <v>الأولى</v>
          </cell>
        </row>
        <row r="309">
          <cell r="A309">
            <v>707444</v>
          </cell>
          <cell r="B309" t="str">
            <v>صبا غره</v>
          </cell>
          <cell r="C309" t="str">
            <v>بدر</v>
          </cell>
          <cell r="D309" t="str">
            <v>الأولى</v>
          </cell>
        </row>
        <row r="310">
          <cell r="A310">
            <v>707443</v>
          </cell>
          <cell r="B310" t="str">
            <v>شهناز الحمود</v>
          </cell>
          <cell r="C310" t="str">
            <v>حسين</v>
          </cell>
          <cell r="D310" t="str">
            <v>الأولى</v>
          </cell>
        </row>
        <row r="311">
          <cell r="A311">
            <v>707442</v>
          </cell>
          <cell r="B311" t="str">
            <v>شهاب بربار</v>
          </cell>
          <cell r="C311" t="str">
            <v>محمود</v>
          </cell>
          <cell r="D311" t="str">
            <v>الأولى</v>
          </cell>
        </row>
        <row r="312">
          <cell r="A312">
            <v>707441</v>
          </cell>
          <cell r="B312" t="str">
            <v>شعبان عباس</v>
          </cell>
          <cell r="C312" t="str">
            <v>محمد</v>
          </cell>
          <cell r="D312" t="str">
            <v>الأولى</v>
          </cell>
        </row>
        <row r="313">
          <cell r="A313">
            <v>707440</v>
          </cell>
          <cell r="B313" t="str">
            <v>شربل خنيفس</v>
          </cell>
          <cell r="C313" t="str">
            <v>عماد</v>
          </cell>
          <cell r="D313" t="str">
            <v>الأولى</v>
          </cell>
        </row>
        <row r="314">
          <cell r="A314">
            <v>707439</v>
          </cell>
          <cell r="B314" t="str">
            <v>شادي كريم</v>
          </cell>
          <cell r="C314" t="str">
            <v>عباس</v>
          </cell>
          <cell r="D314" t="str">
            <v>الأولى</v>
          </cell>
        </row>
        <row r="315">
          <cell r="A315">
            <v>707437</v>
          </cell>
          <cell r="B315" t="str">
            <v>سماح قنوت</v>
          </cell>
          <cell r="C315" t="str">
            <v>محمدأديب</v>
          </cell>
          <cell r="D315" t="str">
            <v>الأولى</v>
          </cell>
        </row>
        <row r="316">
          <cell r="A316">
            <v>707436</v>
          </cell>
          <cell r="B316" t="str">
            <v>سماح اتمت</v>
          </cell>
          <cell r="C316" t="str">
            <v>وليد</v>
          </cell>
          <cell r="D316" t="str">
            <v>الأولى</v>
          </cell>
        </row>
        <row r="317">
          <cell r="A317">
            <v>707435</v>
          </cell>
          <cell r="B317" t="str">
            <v>سما بيبي</v>
          </cell>
          <cell r="C317" t="str">
            <v>بكري</v>
          </cell>
          <cell r="D317" t="str">
            <v>الأولى</v>
          </cell>
        </row>
        <row r="318">
          <cell r="A318">
            <v>707434</v>
          </cell>
          <cell r="B318" t="str">
            <v>سلام قاضي امين</v>
          </cell>
          <cell r="C318" t="str">
            <v>سامر</v>
          </cell>
          <cell r="D318" t="str">
            <v>الثالثة</v>
          </cell>
        </row>
        <row r="319">
          <cell r="A319">
            <v>707433</v>
          </cell>
          <cell r="B319" t="str">
            <v>سدرا بكز</v>
          </cell>
          <cell r="C319" t="str">
            <v>مروان</v>
          </cell>
          <cell r="D319" t="str">
            <v>الأولى</v>
          </cell>
        </row>
        <row r="320">
          <cell r="A320">
            <v>707432</v>
          </cell>
          <cell r="B320" t="str">
            <v>ساره العبيدالحسين</v>
          </cell>
          <cell r="C320" t="str">
            <v>فوزي</v>
          </cell>
          <cell r="D320" t="str">
            <v>الأولى</v>
          </cell>
        </row>
        <row r="321">
          <cell r="A321">
            <v>707431</v>
          </cell>
          <cell r="B321" t="str">
            <v>سارة القطان</v>
          </cell>
          <cell r="C321" t="str">
            <v>محمد سامح</v>
          </cell>
          <cell r="D321" t="str">
            <v>الأولى</v>
          </cell>
        </row>
        <row r="322">
          <cell r="A322">
            <v>707430</v>
          </cell>
          <cell r="B322" t="str">
            <v>زينه نعامي</v>
          </cell>
          <cell r="C322" t="str">
            <v>فايزعلاءالدين</v>
          </cell>
          <cell r="D322" t="str">
            <v>الأولى</v>
          </cell>
        </row>
        <row r="323">
          <cell r="A323">
            <v>707429</v>
          </cell>
          <cell r="B323" t="str">
            <v>زين سليمان</v>
          </cell>
          <cell r="C323" t="str">
            <v>محمد</v>
          </cell>
          <cell r="D323" t="str">
            <v>الأولى</v>
          </cell>
        </row>
        <row r="324">
          <cell r="A324">
            <v>707428</v>
          </cell>
          <cell r="B324" t="str">
            <v>زين العابدين علي</v>
          </cell>
          <cell r="C324" t="str">
            <v>مشهور</v>
          </cell>
          <cell r="D324" t="str">
            <v>الأولى</v>
          </cell>
        </row>
        <row r="325">
          <cell r="A325">
            <v>707427</v>
          </cell>
          <cell r="B325" t="str">
            <v>زهور المحضر</v>
          </cell>
          <cell r="C325" t="str">
            <v>حسن</v>
          </cell>
          <cell r="D325" t="str">
            <v>الأولى</v>
          </cell>
        </row>
        <row r="326">
          <cell r="A326">
            <v>707426</v>
          </cell>
          <cell r="B326" t="str">
            <v>زهرالدين الخلف</v>
          </cell>
          <cell r="C326" t="str">
            <v>احمد</v>
          </cell>
          <cell r="D326" t="str">
            <v>الثالثة</v>
          </cell>
        </row>
        <row r="327">
          <cell r="A327">
            <v>707425</v>
          </cell>
          <cell r="B327" t="str">
            <v>زكيه الحموي</v>
          </cell>
          <cell r="C327" t="str">
            <v>محمد</v>
          </cell>
          <cell r="D327" t="str">
            <v>الثانية</v>
          </cell>
        </row>
        <row r="328">
          <cell r="A328">
            <v>707424</v>
          </cell>
          <cell r="B328" t="str">
            <v>ريم يونس</v>
          </cell>
          <cell r="C328" t="str">
            <v>علي</v>
          </cell>
          <cell r="D328" t="str">
            <v>الأولى</v>
          </cell>
        </row>
        <row r="329">
          <cell r="A329">
            <v>707423</v>
          </cell>
          <cell r="B329" t="str">
            <v>ريم الحداد</v>
          </cell>
          <cell r="C329" t="str">
            <v>محمدفؤاد</v>
          </cell>
          <cell r="D329" t="str">
            <v>الأولى</v>
          </cell>
        </row>
        <row r="330">
          <cell r="A330">
            <v>707422</v>
          </cell>
          <cell r="B330" t="str">
            <v>روله جمعه</v>
          </cell>
          <cell r="C330" t="str">
            <v>نجيب</v>
          </cell>
          <cell r="D330" t="str">
            <v>الأولى</v>
          </cell>
        </row>
        <row r="331">
          <cell r="A331">
            <v>707421</v>
          </cell>
          <cell r="B331" t="str">
            <v>روز تقلا</v>
          </cell>
          <cell r="C331" t="str">
            <v>شحيده</v>
          </cell>
          <cell r="D331" t="str">
            <v>الأولى</v>
          </cell>
        </row>
        <row r="332">
          <cell r="A332">
            <v>707420</v>
          </cell>
          <cell r="B332" t="str">
            <v>رود الكويفي</v>
          </cell>
          <cell r="C332" t="str">
            <v>محمدديب</v>
          </cell>
          <cell r="D332" t="str">
            <v>الأولى</v>
          </cell>
        </row>
        <row r="333">
          <cell r="A333">
            <v>707419</v>
          </cell>
          <cell r="B333" t="str">
            <v>رنيم زيود</v>
          </cell>
          <cell r="C333" t="str">
            <v>منير</v>
          </cell>
          <cell r="D333" t="str">
            <v>الأولى</v>
          </cell>
        </row>
        <row r="334">
          <cell r="A334">
            <v>707418</v>
          </cell>
          <cell r="B334" t="str">
            <v>رنا ميا</v>
          </cell>
          <cell r="C334" t="str">
            <v>علي</v>
          </cell>
          <cell r="D334" t="str">
            <v>الأولى</v>
          </cell>
        </row>
        <row r="335">
          <cell r="A335">
            <v>707417</v>
          </cell>
          <cell r="B335" t="str">
            <v>رنا عثمان</v>
          </cell>
          <cell r="C335" t="str">
            <v>أحمد</v>
          </cell>
          <cell r="D335" t="str">
            <v>الثالثة</v>
          </cell>
        </row>
        <row r="336">
          <cell r="A336">
            <v>707416</v>
          </cell>
          <cell r="B336" t="str">
            <v>رغد مزعل</v>
          </cell>
          <cell r="C336" t="str">
            <v>تركي</v>
          </cell>
          <cell r="D336" t="str">
            <v>الأولى</v>
          </cell>
        </row>
        <row r="337">
          <cell r="A337">
            <v>707415</v>
          </cell>
          <cell r="B337" t="str">
            <v>رشا السمان</v>
          </cell>
          <cell r="C337" t="str">
            <v>حميد</v>
          </cell>
          <cell r="D337" t="str">
            <v>الأولى</v>
          </cell>
        </row>
        <row r="338">
          <cell r="A338">
            <v>707414</v>
          </cell>
          <cell r="B338" t="str">
            <v>ردينه مضهور</v>
          </cell>
          <cell r="C338" t="str">
            <v>مصطفى</v>
          </cell>
          <cell r="D338" t="str">
            <v>الأولى</v>
          </cell>
        </row>
        <row r="339">
          <cell r="A339">
            <v>707413</v>
          </cell>
          <cell r="B339" t="str">
            <v>رتيبة الحسن</v>
          </cell>
          <cell r="C339" t="str">
            <v>زكريا</v>
          </cell>
          <cell r="D339" t="str">
            <v>الثانية</v>
          </cell>
          <cell r="E339" t="str">
            <v>مستنفذ</v>
          </cell>
        </row>
        <row r="340">
          <cell r="A340">
            <v>707411</v>
          </cell>
          <cell r="B340" t="str">
            <v>ربا العجيل</v>
          </cell>
          <cell r="C340" t="str">
            <v>محمد</v>
          </cell>
          <cell r="D340" t="str">
            <v>الأولى</v>
          </cell>
        </row>
        <row r="341">
          <cell r="A341">
            <v>707410</v>
          </cell>
          <cell r="B341" t="str">
            <v>رانيه حداد</v>
          </cell>
          <cell r="C341" t="str">
            <v>علي</v>
          </cell>
          <cell r="D341" t="str">
            <v>الأولى</v>
          </cell>
        </row>
        <row r="342">
          <cell r="A342">
            <v>707409</v>
          </cell>
          <cell r="B342" t="str">
            <v>رانيه تقلا</v>
          </cell>
          <cell r="C342" t="str">
            <v>شحيده</v>
          </cell>
          <cell r="D342" t="str">
            <v>الأولى</v>
          </cell>
        </row>
        <row r="343">
          <cell r="A343">
            <v>707408</v>
          </cell>
          <cell r="B343" t="str">
            <v>ديانا سلمان</v>
          </cell>
          <cell r="C343" t="str">
            <v>محمد</v>
          </cell>
          <cell r="D343" t="str">
            <v>الثانية</v>
          </cell>
        </row>
        <row r="344">
          <cell r="A344">
            <v>707407</v>
          </cell>
          <cell r="B344" t="str">
            <v>ديانا الشلي</v>
          </cell>
          <cell r="C344" t="str">
            <v>ياسر</v>
          </cell>
          <cell r="D344" t="str">
            <v>الأولى</v>
          </cell>
        </row>
        <row r="345">
          <cell r="A345">
            <v>707406</v>
          </cell>
          <cell r="B345" t="str">
            <v>دلع الميهوب</v>
          </cell>
          <cell r="C345" t="str">
            <v>سليمان</v>
          </cell>
          <cell r="D345" t="str">
            <v>الأولى</v>
          </cell>
        </row>
        <row r="346">
          <cell r="A346">
            <v>707405</v>
          </cell>
          <cell r="B346" t="str">
            <v>دريد العبدالله</v>
          </cell>
          <cell r="C346" t="str">
            <v>محمدوليد</v>
          </cell>
          <cell r="D346" t="str">
            <v>الأولى</v>
          </cell>
        </row>
        <row r="347">
          <cell r="A347">
            <v>707404</v>
          </cell>
          <cell r="B347" t="str">
            <v>داليا معتوق</v>
          </cell>
          <cell r="C347" t="str">
            <v>نعمان</v>
          </cell>
          <cell r="D347" t="str">
            <v>الأولى</v>
          </cell>
        </row>
        <row r="348">
          <cell r="A348">
            <v>707403</v>
          </cell>
          <cell r="B348" t="str">
            <v>داليا حاج ياسين</v>
          </cell>
          <cell r="C348" t="str">
            <v>حسن</v>
          </cell>
          <cell r="D348" t="str">
            <v>الأولى</v>
          </cell>
        </row>
        <row r="349">
          <cell r="A349">
            <v>707402</v>
          </cell>
          <cell r="B349" t="str">
            <v>دارين صطوف القاسم</v>
          </cell>
          <cell r="C349" t="str">
            <v>محمود</v>
          </cell>
          <cell r="D349" t="str">
            <v>الأولى</v>
          </cell>
        </row>
        <row r="350">
          <cell r="A350">
            <v>707401</v>
          </cell>
          <cell r="B350" t="str">
            <v>خطار ملاك</v>
          </cell>
          <cell r="C350" t="str">
            <v>عقاب</v>
          </cell>
          <cell r="D350" t="str">
            <v>الأولى</v>
          </cell>
        </row>
        <row r="351">
          <cell r="A351">
            <v>707400</v>
          </cell>
          <cell r="B351" t="str">
            <v>ختام محمد</v>
          </cell>
          <cell r="C351" t="str">
            <v>يونس</v>
          </cell>
          <cell r="D351" t="str">
            <v>الأولى</v>
          </cell>
        </row>
        <row r="352">
          <cell r="A352">
            <v>707399</v>
          </cell>
          <cell r="B352" t="str">
            <v>حنين عامر</v>
          </cell>
          <cell r="C352" t="str">
            <v>حسن</v>
          </cell>
          <cell r="D352" t="str">
            <v>الأولى</v>
          </cell>
        </row>
        <row r="353">
          <cell r="A353">
            <v>707398</v>
          </cell>
          <cell r="B353" t="str">
            <v>حنان محمد</v>
          </cell>
          <cell r="C353" t="str">
            <v>ابراهيم</v>
          </cell>
          <cell r="D353" t="str">
            <v>الأولى</v>
          </cell>
        </row>
        <row r="354">
          <cell r="A354">
            <v>707397</v>
          </cell>
          <cell r="B354" t="str">
            <v>حنان شهاب</v>
          </cell>
          <cell r="C354" t="str">
            <v>خضر</v>
          </cell>
          <cell r="D354" t="str">
            <v>الثانية</v>
          </cell>
        </row>
        <row r="355">
          <cell r="A355">
            <v>707396</v>
          </cell>
          <cell r="B355" t="str">
            <v>حنان ديبو</v>
          </cell>
          <cell r="C355" t="str">
            <v>سعيد</v>
          </cell>
          <cell r="D355" t="str">
            <v>الأولى</v>
          </cell>
        </row>
        <row r="356">
          <cell r="A356">
            <v>707393</v>
          </cell>
          <cell r="B356" t="str">
            <v>حمزة الخليل</v>
          </cell>
          <cell r="C356" t="str">
            <v>تركي</v>
          </cell>
          <cell r="D356" t="str">
            <v>الثانية</v>
          </cell>
        </row>
        <row r="357">
          <cell r="A357">
            <v>707392</v>
          </cell>
          <cell r="B357" t="str">
            <v>حضيري الهيشان</v>
          </cell>
          <cell r="C357" t="str">
            <v>جاسم</v>
          </cell>
          <cell r="D357" t="str">
            <v>الأولى</v>
          </cell>
          <cell r="H357">
            <v>102000</v>
          </cell>
        </row>
        <row r="358">
          <cell r="A358">
            <v>707391</v>
          </cell>
          <cell r="B358" t="str">
            <v>حسين الشمالي</v>
          </cell>
          <cell r="C358" t="str">
            <v>علي</v>
          </cell>
          <cell r="D358" t="str">
            <v>الأولى</v>
          </cell>
        </row>
        <row r="359">
          <cell r="A359">
            <v>707390</v>
          </cell>
          <cell r="B359" t="str">
            <v>حسن ابراهيم</v>
          </cell>
          <cell r="C359" t="str">
            <v>يوسف</v>
          </cell>
          <cell r="D359" t="str">
            <v>الثالثة</v>
          </cell>
        </row>
        <row r="360">
          <cell r="A360">
            <v>707389</v>
          </cell>
          <cell r="B360" t="str">
            <v>حسام عازر</v>
          </cell>
          <cell r="C360" t="str">
            <v>سالم</v>
          </cell>
          <cell r="D360" t="str">
            <v>الأولى</v>
          </cell>
        </row>
        <row r="361">
          <cell r="A361">
            <v>707388</v>
          </cell>
          <cell r="B361" t="str">
            <v>حسام سليمان</v>
          </cell>
          <cell r="C361" t="str">
            <v>اياد</v>
          </cell>
          <cell r="D361" t="str">
            <v>الأولى</v>
          </cell>
        </row>
        <row r="362">
          <cell r="A362">
            <v>707387</v>
          </cell>
          <cell r="B362" t="str">
            <v>جنان رابعه</v>
          </cell>
          <cell r="C362" t="str">
            <v>محمدنذار</v>
          </cell>
          <cell r="D362" t="str">
            <v>الأولى</v>
          </cell>
        </row>
        <row r="363">
          <cell r="A363">
            <v>707386</v>
          </cell>
          <cell r="B363" t="str">
            <v>جنان العبد</v>
          </cell>
          <cell r="C363" t="str">
            <v>احمد</v>
          </cell>
          <cell r="D363" t="str">
            <v>الأولى</v>
          </cell>
        </row>
        <row r="364">
          <cell r="A364">
            <v>707385</v>
          </cell>
          <cell r="B364" t="str">
            <v>جمال المنصور</v>
          </cell>
          <cell r="C364" t="str">
            <v>محمد</v>
          </cell>
          <cell r="D364" t="str">
            <v>الأولى</v>
          </cell>
        </row>
        <row r="365">
          <cell r="A365">
            <v>707384</v>
          </cell>
          <cell r="B365" t="str">
            <v>جعفرالصادق البدراني</v>
          </cell>
          <cell r="C365" t="str">
            <v>محمد</v>
          </cell>
          <cell r="D365" t="str">
            <v>الأولى</v>
          </cell>
        </row>
        <row r="366">
          <cell r="A366">
            <v>707383</v>
          </cell>
          <cell r="B366" t="str">
            <v>ثريا الكنج</v>
          </cell>
          <cell r="C366" t="str">
            <v>موفق</v>
          </cell>
          <cell r="D366" t="str">
            <v>الأولى</v>
          </cell>
        </row>
        <row r="367">
          <cell r="A367">
            <v>707382</v>
          </cell>
          <cell r="B367" t="str">
            <v>تقى عثمان</v>
          </cell>
          <cell r="C367" t="str">
            <v>صالح</v>
          </cell>
          <cell r="D367" t="str">
            <v>الأولى</v>
          </cell>
        </row>
        <row r="368">
          <cell r="A368">
            <v>707381</v>
          </cell>
          <cell r="B368" t="str">
            <v>تبارك استانبولي</v>
          </cell>
          <cell r="C368" t="str">
            <v>محمد عيد</v>
          </cell>
          <cell r="D368" t="str">
            <v>الأولى</v>
          </cell>
        </row>
        <row r="369">
          <cell r="A369">
            <v>707380</v>
          </cell>
          <cell r="B369" t="str">
            <v>بيان الأحمد</v>
          </cell>
          <cell r="C369" t="str">
            <v>عبد السميع</v>
          </cell>
          <cell r="D369" t="str">
            <v>الأولى</v>
          </cell>
        </row>
        <row r="370">
          <cell r="A370">
            <v>707379</v>
          </cell>
          <cell r="B370" t="str">
            <v>بكري القصيباتي</v>
          </cell>
          <cell r="C370" t="str">
            <v>احمد</v>
          </cell>
          <cell r="D370" t="str">
            <v>الأولى</v>
          </cell>
        </row>
        <row r="371">
          <cell r="A371">
            <v>707378</v>
          </cell>
          <cell r="B371" t="str">
            <v>آلاء أرناؤط</v>
          </cell>
          <cell r="C371" t="str">
            <v>محمدفاروق</v>
          </cell>
          <cell r="D371" t="str">
            <v>الأولى</v>
          </cell>
        </row>
        <row r="372">
          <cell r="A372">
            <v>707377</v>
          </cell>
          <cell r="B372" t="str">
            <v>آسيا اللحام</v>
          </cell>
          <cell r="C372" t="str">
            <v>عصام</v>
          </cell>
          <cell r="D372" t="str">
            <v>الأولى</v>
          </cell>
        </row>
        <row r="373">
          <cell r="A373">
            <v>707375</v>
          </cell>
          <cell r="B373" t="str">
            <v>أسعد الاطرش</v>
          </cell>
          <cell r="C373" t="str">
            <v>عبدالكريم</v>
          </cell>
          <cell r="D373" t="str">
            <v>الأولى</v>
          </cell>
        </row>
        <row r="374">
          <cell r="A374">
            <v>707374</v>
          </cell>
          <cell r="B374" t="str">
            <v>أسامه ابراهيم</v>
          </cell>
          <cell r="C374" t="str">
            <v>عبدالقادر</v>
          </cell>
          <cell r="D374" t="str">
            <v>الأولى</v>
          </cell>
        </row>
        <row r="375">
          <cell r="A375">
            <v>707373</v>
          </cell>
          <cell r="B375" t="str">
            <v>أريج محمد</v>
          </cell>
          <cell r="C375" t="str">
            <v>يوسف</v>
          </cell>
          <cell r="D375" t="str">
            <v>الأولى</v>
          </cell>
        </row>
        <row r="376">
          <cell r="A376">
            <v>707372</v>
          </cell>
          <cell r="B376" t="str">
            <v>أحمد جوجو</v>
          </cell>
          <cell r="C376" t="str">
            <v>محمد سالم</v>
          </cell>
          <cell r="D376" t="str">
            <v>الأولى</v>
          </cell>
        </row>
        <row r="377">
          <cell r="A377">
            <v>707371</v>
          </cell>
          <cell r="B377" t="str">
            <v>ايناس علي</v>
          </cell>
          <cell r="C377" t="str">
            <v>محمود</v>
          </cell>
          <cell r="D377" t="str">
            <v>الثانية</v>
          </cell>
        </row>
        <row r="378">
          <cell r="A378">
            <v>707370</v>
          </cell>
          <cell r="B378" t="str">
            <v>ايمان اليوسف</v>
          </cell>
          <cell r="C378" t="str">
            <v>يونس</v>
          </cell>
          <cell r="D378" t="str">
            <v>الثانية</v>
          </cell>
        </row>
        <row r="379">
          <cell r="A379">
            <v>707369</v>
          </cell>
          <cell r="B379" t="str">
            <v>اويس ادريس</v>
          </cell>
          <cell r="C379" t="str">
            <v>بلال</v>
          </cell>
          <cell r="D379" t="str">
            <v>الأولى</v>
          </cell>
        </row>
        <row r="380">
          <cell r="A380">
            <v>707368</v>
          </cell>
          <cell r="B380" t="str">
            <v>انصاف احمد</v>
          </cell>
          <cell r="C380" t="str">
            <v>شريف</v>
          </cell>
          <cell r="D380" t="str">
            <v>الثالثة</v>
          </cell>
        </row>
        <row r="381">
          <cell r="A381">
            <v>707367</v>
          </cell>
          <cell r="B381" t="str">
            <v>امل اسبر</v>
          </cell>
          <cell r="C381" t="str">
            <v>حكمت</v>
          </cell>
          <cell r="D381" t="str">
            <v>الأولى</v>
          </cell>
        </row>
        <row r="382">
          <cell r="A382">
            <v>707366</v>
          </cell>
          <cell r="B382" t="str">
            <v>اغيد السوسي</v>
          </cell>
          <cell r="C382" t="str">
            <v>مجيب</v>
          </cell>
          <cell r="D382" t="str">
            <v>الثانية</v>
          </cell>
        </row>
        <row r="383">
          <cell r="A383">
            <v>707365</v>
          </cell>
          <cell r="B383" t="str">
            <v>اسماعيل البرهو</v>
          </cell>
          <cell r="C383" t="str">
            <v>عبدالرحيم</v>
          </cell>
          <cell r="D383" t="str">
            <v>الأولى</v>
          </cell>
        </row>
        <row r="384">
          <cell r="A384">
            <v>707364</v>
          </cell>
          <cell r="B384" t="str">
            <v>اسعد طه</v>
          </cell>
          <cell r="C384" t="str">
            <v>بدرالدين</v>
          </cell>
          <cell r="D384" t="str">
            <v>الأولى</v>
          </cell>
        </row>
        <row r="385">
          <cell r="A385">
            <v>707363</v>
          </cell>
          <cell r="B385" t="str">
            <v>اسامة علوان</v>
          </cell>
          <cell r="C385" t="str">
            <v>حسن</v>
          </cell>
          <cell r="D385" t="str">
            <v>الأولى</v>
          </cell>
        </row>
        <row r="386">
          <cell r="A386">
            <v>707362</v>
          </cell>
          <cell r="B386" t="str">
            <v>اريج قباقلي</v>
          </cell>
          <cell r="C386" t="str">
            <v>طالب</v>
          </cell>
          <cell r="D386" t="str">
            <v>الأولى</v>
          </cell>
        </row>
        <row r="387">
          <cell r="A387">
            <v>707361</v>
          </cell>
          <cell r="B387" t="str">
            <v>احمد ديبو</v>
          </cell>
          <cell r="C387" t="str">
            <v>علي</v>
          </cell>
          <cell r="D387" t="str">
            <v>الأولى</v>
          </cell>
        </row>
        <row r="388">
          <cell r="A388">
            <v>707360</v>
          </cell>
          <cell r="B388" t="str">
            <v>احمد حمزه</v>
          </cell>
          <cell r="C388" t="str">
            <v>محمد</v>
          </cell>
          <cell r="D388" t="str">
            <v>الثانية حديث</v>
          </cell>
        </row>
        <row r="389">
          <cell r="A389">
            <v>707359</v>
          </cell>
          <cell r="B389" t="str">
            <v>احمد المحمد</v>
          </cell>
          <cell r="C389" t="str">
            <v>قدري</v>
          </cell>
          <cell r="D389" t="str">
            <v>الثانية حديث</v>
          </cell>
        </row>
        <row r="390">
          <cell r="A390">
            <v>707358</v>
          </cell>
          <cell r="B390" t="str">
            <v>احمد السعيد</v>
          </cell>
          <cell r="C390" t="str">
            <v>علي</v>
          </cell>
          <cell r="D390" t="str">
            <v>الأولى</v>
          </cell>
        </row>
        <row r="391">
          <cell r="A391">
            <v>707357</v>
          </cell>
          <cell r="B391" t="str">
            <v>هيا بركات</v>
          </cell>
          <cell r="C391" t="str">
            <v>طارق</v>
          </cell>
          <cell r="D391" t="str">
            <v>الأولى</v>
          </cell>
        </row>
        <row r="392">
          <cell r="A392">
            <v>707354</v>
          </cell>
          <cell r="B392" t="str">
            <v>سلاف الخطيب</v>
          </cell>
          <cell r="C392" t="str">
            <v>صلاح</v>
          </cell>
          <cell r="D392" t="str">
            <v>الأولى</v>
          </cell>
          <cell r="E392" t="str">
            <v>مستنفذ</v>
          </cell>
        </row>
        <row r="393">
          <cell r="A393">
            <v>707353</v>
          </cell>
          <cell r="B393" t="str">
            <v>ايمن الطعمه</v>
          </cell>
          <cell r="C393" t="str">
            <v>عوض</v>
          </cell>
          <cell r="D393" t="str">
            <v>الأولى</v>
          </cell>
        </row>
        <row r="394">
          <cell r="A394">
            <v>707351</v>
          </cell>
          <cell r="B394" t="str">
            <v>يسره كيوان</v>
          </cell>
          <cell r="C394" t="str">
            <v>سليم</v>
          </cell>
          <cell r="D394" t="str">
            <v>الثانية</v>
          </cell>
        </row>
        <row r="395">
          <cell r="A395">
            <v>707349</v>
          </cell>
          <cell r="B395" t="str">
            <v>يارا علان</v>
          </cell>
          <cell r="C395" t="str">
            <v>ياسين</v>
          </cell>
          <cell r="D395" t="str">
            <v>الثانية</v>
          </cell>
        </row>
        <row r="396">
          <cell r="A396">
            <v>707347</v>
          </cell>
          <cell r="B396" t="str">
            <v>وصال بدور</v>
          </cell>
          <cell r="C396" t="str">
            <v>منجد</v>
          </cell>
          <cell r="D396" t="str">
            <v>الأولى</v>
          </cell>
          <cell r="E396" t="str">
            <v>مستنفذ</v>
          </cell>
        </row>
        <row r="397">
          <cell r="A397">
            <v>707344</v>
          </cell>
          <cell r="B397" t="str">
            <v>وسيم ابراهيم</v>
          </cell>
          <cell r="C397" t="str">
            <v>عدنان</v>
          </cell>
          <cell r="D397" t="str">
            <v>الثانية</v>
          </cell>
        </row>
        <row r="398">
          <cell r="A398">
            <v>707343</v>
          </cell>
          <cell r="B398" t="str">
            <v>وائل اسبر</v>
          </cell>
          <cell r="C398" t="str">
            <v xml:space="preserve">محمد </v>
          </cell>
          <cell r="D398" t="str">
            <v>الأولى</v>
          </cell>
        </row>
        <row r="399">
          <cell r="A399">
            <v>707341</v>
          </cell>
          <cell r="B399" t="str">
            <v>هنادي عزام</v>
          </cell>
          <cell r="C399" t="str">
            <v>ابراهيم</v>
          </cell>
          <cell r="D399" t="str">
            <v>الأولى</v>
          </cell>
        </row>
        <row r="400">
          <cell r="A400">
            <v>707339</v>
          </cell>
          <cell r="B400" t="str">
            <v>هشام العاسمي</v>
          </cell>
          <cell r="C400" t="str">
            <v>محمد</v>
          </cell>
          <cell r="D400" t="str">
            <v>الأولى</v>
          </cell>
          <cell r="E400" t="str">
            <v>مستنفذ</v>
          </cell>
        </row>
        <row r="401">
          <cell r="A401">
            <v>707337</v>
          </cell>
          <cell r="B401" t="str">
            <v>هديل الناصر</v>
          </cell>
          <cell r="C401" t="str">
            <v>محمد</v>
          </cell>
          <cell r="D401" t="str">
            <v>الأولى</v>
          </cell>
          <cell r="E401" t="str">
            <v>مستنفذ</v>
          </cell>
        </row>
        <row r="402">
          <cell r="A402">
            <v>707334</v>
          </cell>
          <cell r="B402" t="str">
            <v>هبه خضره</v>
          </cell>
          <cell r="C402" t="str">
            <v>عبدالرحمن</v>
          </cell>
          <cell r="D402" t="str">
            <v>الثالثة</v>
          </cell>
        </row>
        <row r="403">
          <cell r="A403">
            <v>707333</v>
          </cell>
          <cell r="B403" t="str">
            <v>هبا عربي</v>
          </cell>
          <cell r="C403" t="str">
            <v>يحيى</v>
          </cell>
          <cell r="D403" t="str">
            <v>الأولى</v>
          </cell>
          <cell r="E403" t="str">
            <v>مستنفذ</v>
          </cell>
        </row>
        <row r="404">
          <cell r="A404">
            <v>707332</v>
          </cell>
          <cell r="B404" t="str">
            <v>هاني فرجاني</v>
          </cell>
          <cell r="C404" t="str">
            <v>سعيد</v>
          </cell>
          <cell r="D404" t="str">
            <v>الثانية</v>
          </cell>
        </row>
        <row r="405">
          <cell r="A405">
            <v>707327</v>
          </cell>
          <cell r="B405" t="str">
            <v>نور عقيل</v>
          </cell>
          <cell r="C405" t="str">
            <v>احمد</v>
          </cell>
          <cell r="D405" t="str">
            <v>الأولى</v>
          </cell>
          <cell r="E405" t="str">
            <v>مستنفذ</v>
          </cell>
        </row>
        <row r="406">
          <cell r="A406">
            <v>707326</v>
          </cell>
          <cell r="B406" t="str">
            <v>نور شمص</v>
          </cell>
          <cell r="C406" t="str">
            <v>يوسف</v>
          </cell>
          <cell r="D406" t="str">
            <v>الأولى</v>
          </cell>
          <cell r="E406" t="str">
            <v>مستنفذ</v>
          </cell>
        </row>
        <row r="407">
          <cell r="A407">
            <v>707323</v>
          </cell>
          <cell r="B407" t="str">
            <v>نوال السعدي</v>
          </cell>
          <cell r="C407" t="str">
            <v>عبد الله</v>
          </cell>
          <cell r="D407" t="str">
            <v>الأولى</v>
          </cell>
          <cell r="E407" t="str">
            <v>مستنفذ</v>
          </cell>
        </row>
        <row r="408">
          <cell r="A408">
            <v>707322</v>
          </cell>
          <cell r="B408" t="str">
            <v>نوار اسماعيل</v>
          </cell>
          <cell r="C408" t="str">
            <v>جميل</v>
          </cell>
          <cell r="D408" t="str">
            <v>الثانية</v>
          </cell>
        </row>
        <row r="409">
          <cell r="A409">
            <v>707319</v>
          </cell>
          <cell r="B409" t="str">
            <v>نسرين الرافع</v>
          </cell>
          <cell r="C409" t="str">
            <v>مصطفى</v>
          </cell>
          <cell r="D409" t="str">
            <v>الثانية</v>
          </cell>
        </row>
        <row r="410">
          <cell r="A410">
            <v>707316</v>
          </cell>
          <cell r="B410" t="str">
            <v>ناصر العقيد</v>
          </cell>
          <cell r="C410" t="str">
            <v>ناصر</v>
          </cell>
          <cell r="D410" t="str">
            <v>الثانية</v>
          </cell>
        </row>
        <row r="411">
          <cell r="A411">
            <v>707314</v>
          </cell>
          <cell r="B411" t="str">
            <v>ميساء حبقه</v>
          </cell>
          <cell r="C411" t="str">
            <v>علي</v>
          </cell>
          <cell r="D411" t="str">
            <v>الثالثة</v>
          </cell>
        </row>
        <row r="412">
          <cell r="A412">
            <v>707313</v>
          </cell>
          <cell r="B412" t="str">
            <v>ميساء العلي</v>
          </cell>
          <cell r="C412" t="str">
            <v>ناصيف</v>
          </cell>
          <cell r="D412" t="str">
            <v>الأولى</v>
          </cell>
        </row>
        <row r="413">
          <cell r="A413">
            <v>707311</v>
          </cell>
          <cell r="B413" t="str">
            <v>مؤيد شاهين</v>
          </cell>
          <cell r="C413" t="str">
            <v>علي</v>
          </cell>
          <cell r="D413" t="str">
            <v>الأولى</v>
          </cell>
          <cell r="E413" t="str">
            <v>مستنفذ</v>
          </cell>
        </row>
        <row r="414">
          <cell r="A414">
            <v>707309</v>
          </cell>
          <cell r="B414" t="str">
            <v>منار اسماعيل</v>
          </cell>
          <cell r="C414" t="str">
            <v>عبدالكريم</v>
          </cell>
          <cell r="D414" t="str">
            <v>الثانية</v>
          </cell>
        </row>
        <row r="415">
          <cell r="A415">
            <v>707307</v>
          </cell>
          <cell r="B415" t="str">
            <v>معضاد ابو عمار</v>
          </cell>
          <cell r="C415" t="str">
            <v>صابر</v>
          </cell>
          <cell r="D415" t="str">
            <v>الأولى</v>
          </cell>
          <cell r="E415" t="str">
            <v>مستنفذ</v>
          </cell>
        </row>
        <row r="416">
          <cell r="A416">
            <v>707305</v>
          </cell>
          <cell r="B416" t="str">
            <v>مريم الدرج</v>
          </cell>
          <cell r="C416" t="str">
            <v>محمد</v>
          </cell>
          <cell r="D416" t="str">
            <v>الأولى</v>
          </cell>
          <cell r="E416" t="str">
            <v>مستنفذ</v>
          </cell>
        </row>
        <row r="417">
          <cell r="A417">
            <v>707304</v>
          </cell>
          <cell r="B417" t="str">
            <v>مروى أحمد</v>
          </cell>
          <cell r="C417" t="str">
            <v>خالد</v>
          </cell>
          <cell r="D417" t="str">
            <v>الأولى</v>
          </cell>
        </row>
        <row r="418">
          <cell r="A418">
            <v>707303</v>
          </cell>
          <cell r="B418" t="str">
            <v>مروه الحسن سيف</v>
          </cell>
          <cell r="C418" t="str">
            <v>عبد القادر</v>
          </cell>
          <cell r="D418" t="str">
            <v>الرابعة حديث</v>
          </cell>
        </row>
        <row r="419">
          <cell r="A419">
            <v>707300</v>
          </cell>
          <cell r="B419" t="str">
            <v>محمود درويش</v>
          </cell>
          <cell r="C419" t="str">
            <v>حسن</v>
          </cell>
          <cell r="D419" t="str">
            <v>الثالثة</v>
          </cell>
        </row>
        <row r="420">
          <cell r="A420">
            <v>707297</v>
          </cell>
          <cell r="B420" t="str">
            <v>محمدنزار بنيان</v>
          </cell>
          <cell r="C420" t="str">
            <v>محمود</v>
          </cell>
          <cell r="D420" t="str">
            <v>الأولى</v>
          </cell>
          <cell r="E420" t="str">
            <v>مستنفذ</v>
          </cell>
        </row>
        <row r="421">
          <cell r="A421">
            <v>707291</v>
          </cell>
          <cell r="B421" t="str">
            <v>محمد نور الشراره</v>
          </cell>
          <cell r="C421" t="str">
            <v>منذر</v>
          </cell>
          <cell r="D421" t="str">
            <v>الأولى</v>
          </cell>
          <cell r="E421" t="str">
            <v>مستنفذ</v>
          </cell>
        </row>
        <row r="422">
          <cell r="A422">
            <v>707286</v>
          </cell>
          <cell r="B422" t="str">
            <v>محمد حسين</v>
          </cell>
          <cell r="C422" t="str">
            <v>يوسف</v>
          </cell>
          <cell r="D422" t="str">
            <v>الثالثة</v>
          </cell>
        </row>
        <row r="423">
          <cell r="A423">
            <v>707284</v>
          </cell>
          <cell r="B423" t="str">
            <v>محمد الحمدان</v>
          </cell>
          <cell r="C423" t="str">
            <v>جمال</v>
          </cell>
          <cell r="D423" t="str">
            <v>الأولى</v>
          </cell>
          <cell r="E423" t="str">
            <v>مستنفذ</v>
          </cell>
        </row>
        <row r="424">
          <cell r="A424">
            <v>707283</v>
          </cell>
          <cell r="B424" t="str">
            <v>محمد اسماعيل</v>
          </cell>
          <cell r="C424" t="str">
            <v>احمد</v>
          </cell>
          <cell r="D424" t="str">
            <v>الأولى</v>
          </cell>
        </row>
        <row r="425">
          <cell r="A425">
            <v>707279</v>
          </cell>
          <cell r="B425" t="str">
            <v>مجد احمد</v>
          </cell>
          <cell r="C425" t="str">
            <v>هيثم</v>
          </cell>
          <cell r="D425" t="str">
            <v>الثانية</v>
          </cell>
        </row>
        <row r="426">
          <cell r="A426">
            <v>707276</v>
          </cell>
          <cell r="B426" t="str">
            <v>ليندا الدارس</v>
          </cell>
          <cell r="C426" t="str">
            <v>مازن</v>
          </cell>
          <cell r="D426" t="str">
            <v>الأولى</v>
          </cell>
          <cell r="E426" t="str">
            <v>مستنفذ</v>
          </cell>
        </row>
        <row r="427">
          <cell r="A427">
            <v>707274</v>
          </cell>
          <cell r="B427" t="str">
            <v>لين الكراد</v>
          </cell>
          <cell r="C427" t="str">
            <v>جمال</v>
          </cell>
          <cell r="D427" t="str">
            <v>الأولى</v>
          </cell>
          <cell r="E427" t="str">
            <v>مستنفذ</v>
          </cell>
        </row>
        <row r="428">
          <cell r="A428">
            <v>707272</v>
          </cell>
          <cell r="B428" t="str">
            <v>ليزا عرابي</v>
          </cell>
          <cell r="C428" t="str">
            <v>عادل</v>
          </cell>
          <cell r="D428" t="str">
            <v>الأولى</v>
          </cell>
          <cell r="E428" t="str">
            <v>مستنفذ</v>
          </cell>
        </row>
        <row r="429">
          <cell r="A429">
            <v>707271</v>
          </cell>
          <cell r="B429" t="str">
            <v>لؤي اليماني</v>
          </cell>
          <cell r="C429" t="str">
            <v>علي</v>
          </cell>
          <cell r="D429" t="str">
            <v>الأولى</v>
          </cell>
          <cell r="E429" t="str">
            <v>مستنفذ</v>
          </cell>
        </row>
        <row r="430">
          <cell r="A430">
            <v>707270</v>
          </cell>
          <cell r="B430" t="str">
            <v>لورانس فاخورى</v>
          </cell>
          <cell r="C430" t="str">
            <v>غسان</v>
          </cell>
          <cell r="D430" t="str">
            <v>الأولى</v>
          </cell>
        </row>
        <row r="431">
          <cell r="A431">
            <v>707268</v>
          </cell>
          <cell r="B431" t="str">
            <v>لانا شكير</v>
          </cell>
          <cell r="C431" t="str">
            <v xml:space="preserve">محمد حسام الدين </v>
          </cell>
          <cell r="D431" t="str">
            <v>الثانية</v>
          </cell>
        </row>
        <row r="432">
          <cell r="A432">
            <v>707265</v>
          </cell>
          <cell r="B432" t="str">
            <v>كريم حسن</v>
          </cell>
          <cell r="C432" t="str">
            <v>فيصل</v>
          </cell>
          <cell r="D432" t="str">
            <v>الأولى</v>
          </cell>
          <cell r="E432" t="str">
            <v>مستنفذ</v>
          </cell>
        </row>
        <row r="433">
          <cell r="A433">
            <v>707261</v>
          </cell>
          <cell r="B433" t="str">
            <v xml:space="preserve">فراس بلال </v>
          </cell>
          <cell r="C433" t="str">
            <v>جمال</v>
          </cell>
          <cell r="D433" t="str">
            <v>الثانية</v>
          </cell>
        </row>
        <row r="434">
          <cell r="A434">
            <v>707259</v>
          </cell>
          <cell r="B434" t="str">
            <v>فاديا الجوجو</v>
          </cell>
          <cell r="C434" t="str">
            <v>علي</v>
          </cell>
          <cell r="D434" t="str">
            <v>الأولى</v>
          </cell>
          <cell r="E434" t="str">
            <v>مستنفذ</v>
          </cell>
        </row>
        <row r="435">
          <cell r="A435">
            <v>707251</v>
          </cell>
          <cell r="B435" t="str">
            <v>علي سليمان</v>
          </cell>
          <cell r="C435" t="str">
            <v>سيف الدين</v>
          </cell>
          <cell r="D435" t="str">
            <v>الثالثة</v>
          </cell>
        </row>
        <row r="436">
          <cell r="A436">
            <v>707249</v>
          </cell>
          <cell r="B436" t="str">
            <v>علي الجمال</v>
          </cell>
          <cell r="C436" t="str">
            <v xml:space="preserve">فارس </v>
          </cell>
          <cell r="D436" t="str">
            <v>الأولى</v>
          </cell>
          <cell r="E436" t="str">
            <v>مستنفذ</v>
          </cell>
        </row>
        <row r="437">
          <cell r="A437">
            <v>707247</v>
          </cell>
          <cell r="B437" t="str">
            <v>علاء عيسى</v>
          </cell>
          <cell r="C437" t="str">
            <v>يحيى</v>
          </cell>
          <cell r="D437" t="str">
            <v>الثالثة</v>
          </cell>
        </row>
        <row r="438">
          <cell r="A438">
            <v>707246</v>
          </cell>
          <cell r="B438" t="str">
            <v>علا نقار</v>
          </cell>
          <cell r="C438" t="str">
            <v>سيف الدين</v>
          </cell>
          <cell r="D438" t="str">
            <v>الرابعة حديث</v>
          </cell>
        </row>
        <row r="439">
          <cell r="A439">
            <v>707245</v>
          </cell>
          <cell r="B439" t="str">
            <v>علا سلمان</v>
          </cell>
          <cell r="C439" t="str">
            <v>شعبان</v>
          </cell>
          <cell r="D439" t="str">
            <v>الأولى</v>
          </cell>
        </row>
        <row r="440">
          <cell r="A440">
            <v>707242</v>
          </cell>
          <cell r="B440" t="str">
            <v>عصام عامر</v>
          </cell>
          <cell r="C440" t="str">
            <v>غالب</v>
          </cell>
          <cell r="D440" t="str">
            <v>الأولى</v>
          </cell>
          <cell r="E440" t="str">
            <v>مستنفذ</v>
          </cell>
        </row>
        <row r="441">
          <cell r="A441">
            <v>707240</v>
          </cell>
          <cell r="B441" t="str">
            <v>عبير عقل</v>
          </cell>
          <cell r="C441" t="str">
            <v>سليم</v>
          </cell>
          <cell r="D441" t="str">
            <v>الأولى</v>
          </cell>
          <cell r="E441" t="str">
            <v>مستنفذ</v>
          </cell>
        </row>
        <row r="442">
          <cell r="A442">
            <v>707238</v>
          </cell>
          <cell r="B442" t="str">
            <v>عبدالله المحيميد</v>
          </cell>
          <cell r="C442" t="str">
            <v>عاطف</v>
          </cell>
          <cell r="D442" t="str">
            <v>الرابعة حديث</v>
          </cell>
        </row>
        <row r="443">
          <cell r="A443">
            <v>707237</v>
          </cell>
          <cell r="B443" t="str">
            <v>عبد الله اسماعيل</v>
          </cell>
          <cell r="C443" t="str">
            <v>احمد</v>
          </cell>
          <cell r="D443" t="str">
            <v>الأولى</v>
          </cell>
        </row>
        <row r="444">
          <cell r="A444">
            <v>707235</v>
          </cell>
          <cell r="B444" t="str">
            <v>عامر حديدي</v>
          </cell>
          <cell r="C444" t="str">
            <v>وفيق</v>
          </cell>
          <cell r="D444" t="str">
            <v>الأولى</v>
          </cell>
        </row>
        <row r="445">
          <cell r="A445">
            <v>707234</v>
          </cell>
          <cell r="B445" t="str">
            <v>عادل الخوري</v>
          </cell>
          <cell r="C445" t="str">
            <v>ماهر</v>
          </cell>
          <cell r="D445" t="str">
            <v>الرابعة حديث</v>
          </cell>
        </row>
        <row r="446">
          <cell r="A446">
            <v>707233</v>
          </cell>
          <cell r="B446" t="str">
            <v>طلال العلي</v>
          </cell>
          <cell r="C446" t="str">
            <v>محمد</v>
          </cell>
          <cell r="D446" t="str">
            <v>الأولى</v>
          </cell>
        </row>
        <row r="447">
          <cell r="A447">
            <v>707228</v>
          </cell>
          <cell r="B447" t="str">
            <v>صبا صوان</v>
          </cell>
          <cell r="C447" t="str">
            <v>مأمون</v>
          </cell>
          <cell r="D447" t="str">
            <v>الثالثة حديث</v>
          </cell>
        </row>
        <row r="448">
          <cell r="A448">
            <v>707221</v>
          </cell>
          <cell r="B448" t="str">
            <v>شادي الحلبي</v>
          </cell>
          <cell r="C448" t="str">
            <v>هايل</v>
          </cell>
          <cell r="D448" t="str">
            <v>الرابعة حديث</v>
          </cell>
        </row>
        <row r="449">
          <cell r="A449">
            <v>707220</v>
          </cell>
          <cell r="B449" t="str">
            <v>سيرين العاقل</v>
          </cell>
          <cell r="C449" t="str">
            <v>مروان</v>
          </cell>
          <cell r="D449" t="str">
            <v>الأولى</v>
          </cell>
        </row>
        <row r="450">
          <cell r="A450">
            <v>707217</v>
          </cell>
          <cell r="B450" t="str">
            <v>سندس ابواللبن</v>
          </cell>
          <cell r="C450" t="str">
            <v>عزت</v>
          </cell>
          <cell r="D450" t="str">
            <v>الرابعة</v>
          </cell>
        </row>
        <row r="451">
          <cell r="A451">
            <v>707215</v>
          </cell>
          <cell r="B451" t="str">
            <v>سمر خبيز</v>
          </cell>
          <cell r="C451" t="str">
            <v>عفيف</v>
          </cell>
          <cell r="D451" t="str">
            <v>الثانية</v>
          </cell>
        </row>
        <row r="452">
          <cell r="A452">
            <v>707213</v>
          </cell>
          <cell r="B452" t="str">
            <v>سليمان التوت</v>
          </cell>
          <cell r="C452" t="str">
            <v>عبدالمجيد</v>
          </cell>
          <cell r="D452" t="str">
            <v>الثانية</v>
          </cell>
        </row>
        <row r="453">
          <cell r="A453">
            <v>707211</v>
          </cell>
          <cell r="B453" t="str">
            <v>سلمى نادر</v>
          </cell>
          <cell r="C453" t="str">
            <v>سليمان</v>
          </cell>
          <cell r="D453" t="str">
            <v>الثانية حديث</v>
          </cell>
        </row>
        <row r="454">
          <cell r="A454">
            <v>707209</v>
          </cell>
          <cell r="B454" t="str">
            <v>سحر العقباني</v>
          </cell>
          <cell r="C454" t="str">
            <v>سالم</v>
          </cell>
          <cell r="D454" t="str">
            <v>الأولى</v>
          </cell>
          <cell r="E454" t="str">
            <v>مستنفذ</v>
          </cell>
        </row>
        <row r="455">
          <cell r="A455">
            <v>707206</v>
          </cell>
          <cell r="B455" t="str">
            <v>زينب حمود</v>
          </cell>
          <cell r="C455" t="str">
            <v>علي</v>
          </cell>
          <cell r="D455" t="str">
            <v>الأولى</v>
          </cell>
        </row>
        <row r="456">
          <cell r="A456">
            <v>707205</v>
          </cell>
          <cell r="B456" t="str">
            <v>زين شاهين</v>
          </cell>
          <cell r="C456" t="str">
            <v>حسن</v>
          </cell>
          <cell r="D456" t="str">
            <v>الأولى</v>
          </cell>
          <cell r="E456" t="str">
            <v>مستنفذ</v>
          </cell>
        </row>
        <row r="457">
          <cell r="A457">
            <v>707202</v>
          </cell>
          <cell r="B457" t="str">
            <v>روشين نعسان</v>
          </cell>
          <cell r="C457" t="str">
            <v>مصطفى</v>
          </cell>
          <cell r="D457" t="str">
            <v>الثانية</v>
          </cell>
        </row>
        <row r="458">
          <cell r="A458">
            <v>707200</v>
          </cell>
          <cell r="B458" t="str">
            <v>رنيم شجره</v>
          </cell>
          <cell r="C458" t="str">
            <v>آصف</v>
          </cell>
          <cell r="D458" t="str">
            <v>الثالثة</v>
          </cell>
        </row>
        <row r="459">
          <cell r="A459">
            <v>707199</v>
          </cell>
          <cell r="B459" t="str">
            <v>رندى حسن</v>
          </cell>
          <cell r="C459" t="str">
            <v>فيصل</v>
          </cell>
          <cell r="D459" t="str">
            <v>الثالثة</v>
          </cell>
          <cell r="F459" t="str">
            <v>إيقاف</v>
          </cell>
          <cell r="G459">
            <v>50000</v>
          </cell>
        </row>
        <row r="460">
          <cell r="A460">
            <v>707197</v>
          </cell>
          <cell r="B460" t="str">
            <v>رشا حيش</v>
          </cell>
          <cell r="C460" t="str">
            <v>مصطفى</v>
          </cell>
          <cell r="D460" t="str">
            <v>الثالثة حديث</v>
          </cell>
        </row>
        <row r="461">
          <cell r="A461">
            <v>707195</v>
          </cell>
          <cell r="B461" t="str">
            <v>ربى عبد النور</v>
          </cell>
          <cell r="C461" t="str">
            <v>وجيه</v>
          </cell>
          <cell r="D461" t="str">
            <v>الأولى</v>
          </cell>
          <cell r="E461" t="str">
            <v>مستنفذ</v>
          </cell>
        </row>
        <row r="462">
          <cell r="A462">
            <v>707194</v>
          </cell>
          <cell r="B462" t="str">
            <v>ربا الغصيني</v>
          </cell>
          <cell r="C462" t="str">
            <v>ذياب</v>
          </cell>
          <cell r="D462" t="str">
            <v>الثانية</v>
          </cell>
        </row>
        <row r="463">
          <cell r="A463">
            <v>707193</v>
          </cell>
          <cell r="B463" t="str">
            <v>رانيا جديد</v>
          </cell>
          <cell r="C463" t="str">
            <v xml:space="preserve">عادل </v>
          </cell>
          <cell r="D463" t="str">
            <v>الرابعة حديث</v>
          </cell>
        </row>
        <row r="464">
          <cell r="A464">
            <v>707192</v>
          </cell>
          <cell r="B464" t="str">
            <v>راما محمود</v>
          </cell>
          <cell r="C464" t="str">
            <v>حسن</v>
          </cell>
          <cell r="D464" t="str">
            <v>الأولى</v>
          </cell>
          <cell r="E464" t="str">
            <v>مستنفذ</v>
          </cell>
        </row>
        <row r="465">
          <cell r="A465">
            <v>707186</v>
          </cell>
          <cell r="B465" t="str">
            <v>حنين المصطفى</v>
          </cell>
          <cell r="C465" t="str">
            <v>رمضان</v>
          </cell>
          <cell r="D465" t="str">
            <v>الأولى</v>
          </cell>
          <cell r="E465" t="str">
            <v>مستنفذ</v>
          </cell>
        </row>
        <row r="466">
          <cell r="A466">
            <v>707183</v>
          </cell>
          <cell r="B466" t="str">
            <v>حمزه الشحادات</v>
          </cell>
          <cell r="C466" t="str">
            <v>ايمن</v>
          </cell>
          <cell r="D466" t="str">
            <v>الثانية</v>
          </cell>
        </row>
        <row r="467">
          <cell r="A467">
            <v>707177</v>
          </cell>
          <cell r="B467" t="str">
            <v>حسام اسماعيل</v>
          </cell>
          <cell r="C467" t="str">
            <v>احمد</v>
          </cell>
          <cell r="D467" t="str">
            <v>الأولى</v>
          </cell>
          <cell r="E467" t="str">
            <v>مستنفذ</v>
          </cell>
        </row>
        <row r="468">
          <cell r="A468">
            <v>707176</v>
          </cell>
          <cell r="B468" t="str">
            <v>جورج كوركيس</v>
          </cell>
          <cell r="C468" t="str">
            <v>ادوار</v>
          </cell>
          <cell r="D468" t="str">
            <v>الثانية</v>
          </cell>
        </row>
        <row r="469">
          <cell r="A469">
            <v>707174</v>
          </cell>
          <cell r="B469" t="str">
            <v>تغريد محمد</v>
          </cell>
          <cell r="C469" t="str">
            <v>يوسف</v>
          </cell>
          <cell r="D469" t="str">
            <v>الأولى</v>
          </cell>
        </row>
        <row r="470">
          <cell r="A470">
            <v>707171</v>
          </cell>
          <cell r="B470" t="str">
            <v>باسل ظاظا</v>
          </cell>
          <cell r="C470" t="str">
            <v>محمد</v>
          </cell>
          <cell r="D470" t="str">
            <v>الأولى</v>
          </cell>
        </row>
        <row r="471">
          <cell r="A471">
            <v>707168</v>
          </cell>
          <cell r="B471" t="str">
            <v>آلاء زاكياني</v>
          </cell>
          <cell r="C471" t="str">
            <v>زهير</v>
          </cell>
          <cell r="D471" t="str">
            <v>الأولى</v>
          </cell>
          <cell r="E471" t="str">
            <v>مستنفذ</v>
          </cell>
        </row>
        <row r="472">
          <cell r="A472">
            <v>707164</v>
          </cell>
          <cell r="B472" t="str">
            <v>أحمد سميد</v>
          </cell>
          <cell r="C472" t="str">
            <v>تامر</v>
          </cell>
          <cell r="D472" t="str">
            <v>الثانية</v>
          </cell>
        </row>
        <row r="473">
          <cell r="A473">
            <v>707163</v>
          </cell>
          <cell r="B473" t="str">
            <v>أحلام سلحب</v>
          </cell>
          <cell r="C473" t="str">
            <v>محمد</v>
          </cell>
          <cell r="D473" t="str">
            <v>الأولى</v>
          </cell>
          <cell r="E473" t="str">
            <v>مستنفذ</v>
          </cell>
        </row>
        <row r="474">
          <cell r="A474">
            <v>707162</v>
          </cell>
          <cell r="B474" t="str">
            <v>ايلين حمدان</v>
          </cell>
          <cell r="C474" t="str">
            <v>محمد</v>
          </cell>
          <cell r="D474" t="str">
            <v>الرابعة</v>
          </cell>
        </row>
        <row r="475">
          <cell r="A475">
            <v>707160</v>
          </cell>
          <cell r="B475" t="str">
            <v>ايفلين علي</v>
          </cell>
          <cell r="C475" t="str">
            <v>محمود</v>
          </cell>
          <cell r="D475" t="str">
            <v>الثالثة</v>
          </cell>
        </row>
        <row r="476">
          <cell r="A476">
            <v>707159</v>
          </cell>
          <cell r="B476" t="str">
            <v>اياد عبود</v>
          </cell>
          <cell r="C476" t="str">
            <v>عيسى</v>
          </cell>
          <cell r="D476" t="str">
            <v>الثالثة</v>
          </cell>
        </row>
        <row r="477">
          <cell r="A477">
            <v>707158</v>
          </cell>
          <cell r="B477" t="str">
            <v>انس الجنيد</v>
          </cell>
          <cell r="C477" t="str">
            <v>محمد</v>
          </cell>
          <cell r="D477" t="str">
            <v>الثالثة</v>
          </cell>
        </row>
        <row r="478">
          <cell r="A478">
            <v>707154</v>
          </cell>
          <cell r="B478" t="str">
            <v>الاء نصرالله</v>
          </cell>
          <cell r="C478" t="str">
            <v>محمد رافت</v>
          </cell>
          <cell r="D478" t="str">
            <v>الثالثة</v>
          </cell>
        </row>
        <row r="479">
          <cell r="A479">
            <v>707151</v>
          </cell>
          <cell r="B479" t="str">
            <v>اروى الغزالي</v>
          </cell>
          <cell r="C479" t="str">
            <v>أحمد</v>
          </cell>
          <cell r="D479" t="str">
            <v>الثالثة</v>
          </cell>
          <cell r="F479" t="str">
            <v xml:space="preserve"> إيقاف</v>
          </cell>
          <cell r="G479">
            <v>50000</v>
          </cell>
        </row>
        <row r="480">
          <cell r="A480">
            <v>707148</v>
          </cell>
          <cell r="B480" t="str">
            <v>ابراهيم حرب</v>
          </cell>
          <cell r="C480" t="str">
            <v>محمد</v>
          </cell>
          <cell r="D480" t="str">
            <v>الأولى</v>
          </cell>
        </row>
        <row r="481">
          <cell r="A481">
            <v>707135</v>
          </cell>
          <cell r="B481" t="str">
            <v>وئام حمدان</v>
          </cell>
          <cell r="C481" t="str">
            <v>وحيد</v>
          </cell>
          <cell r="D481" t="str">
            <v>الثالثة</v>
          </cell>
        </row>
        <row r="482">
          <cell r="A482">
            <v>707130</v>
          </cell>
          <cell r="B482" t="str">
            <v>وديع فرح</v>
          </cell>
          <cell r="C482" t="str">
            <v>انطون</v>
          </cell>
          <cell r="D482" t="str">
            <v>الثالثة</v>
          </cell>
        </row>
        <row r="483">
          <cell r="A483">
            <v>707128</v>
          </cell>
          <cell r="B483" t="str">
            <v>وجيه نحلاوي</v>
          </cell>
          <cell r="C483" t="str">
            <v>منذر</v>
          </cell>
          <cell r="D483" t="str">
            <v>الثانية</v>
          </cell>
        </row>
        <row r="484">
          <cell r="A484">
            <v>707127</v>
          </cell>
          <cell r="B484" t="str">
            <v>وافي المفلح</v>
          </cell>
          <cell r="C484" t="str">
            <v>خالد</v>
          </cell>
          <cell r="D484" t="str">
            <v>الثانية</v>
          </cell>
        </row>
        <row r="485">
          <cell r="A485">
            <v>707124</v>
          </cell>
          <cell r="B485" t="str">
            <v>هيثم الطحان الزعيم</v>
          </cell>
          <cell r="C485" t="str">
            <v>محمد سليمان</v>
          </cell>
          <cell r="D485" t="str">
            <v>الثانية</v>
          </cell>
        </row>
        <row r="486">
          <cell r="A486">
            <v>707116</v>
          </cell>
          <cell r="B486" t="str">
            <v>هناء السمان</v>
          </cell>
          <cell r="C486" t="str">
            <v>محمد</v>
          </cell>
          <cell r="D486" t="str">
            <v>الثانية</v>
          </cell>
        </row>
        <row r="487">
          <cell r="A487">
            <v>707111</v>
          </cell>
          <cell r="B487" t="str">
            <v>هديه قدور</v>
          </cell>
          <cell r="C487" t="str">
            <v>محمد</v>
          </cell>
          <cell r="D487" t="str">
            <v>الأولى</v>
          </cell>
        </row>
        <row r="488">
          <cell r="A488">
            <v>707098</v>
          </cell>
          <cell r="B488" t="str">
            <v>نور الرفاعي</v>
          </cell>
          <cell r="C488" t="str">
            <v>محمد ايمن</v>
          </cell>
          <cell r="D488" t="str">
            <v>الثانية</v>
          </cell>
        </row>
        <row r="489">
          <cell r="A489">
            <v>707096</v>
          </cell>
          <cell r="B489" t="str">
            <v>نسيبه الديري</v>
          </cell>
          <cell r="C489" t="str">
            <v>عبد السلام</v>
          </cell>
          <cell r="D489" t="str">
            <v>الثانية</v>
          </cell>
        </row>
        <row r="490">
          <cell r="A490">
            <v>707084</v>
          </cell>
          <cell r="B490" t="str">
            <v>ناديا صواف</v>
          </cell>
          <cell r="C490" t="str">
            <v>خالد</v>
          </cell>
          <cell r="D490" t="str">
            <v>الثالثة حديث</v>
          </cell>
        </row>
        <row r="491">
          <cell r="A491">
            <v>707079</v>
          </cell>
          <cell r="B491" t="str">
            <v>مؤمنه عنبره</v>
          </cell>
          <cell r="C491" t="str">
            <v>احمد</v>
          </cell>
          <cell r="D491" t="str">
            <v>الثانية</v>
          </cell>
        </row>
        <row r="492">
          <cell r="A492">
            <v>707072</v>
          </cell>
          <cell r="B492" t="str">
            <v>مها خولاني</v>
          </cell>
          <cell r="C492" t="str">
            <v>محمود</v>
          </cell>
          <cell r="D492" t="str">
            <v>الثانية</v>
          </cell>
        </row>
        <row r="493">
          <cell r="A493">
            <v>707069</v>
          </cell>
          <cell r="B493" t="str">
            <v>منال بيضون</v>
          </cell>
          <cell r="C493" t="str">
            <v>عبد المنعم</v>
          </cell>
          <cell r="D493" t="str">
            <v>الثانية</v>
          </cell>
        </row>
        <row r="494">
          <cell r="A494">
            <v>707061</v>
          </cell>
          <cell r="B494" t="str">
            <v>معاويه الحلبي</v>
          </cell>
          <cell r="C494" t="str">
            <v>عبد الهادي</v>
          </cell>
          <cell r="D494" t="str">
            <v>الثانية</v>
          </cell>
        </row>
        <row r="495">
          <cell r="A495">
            <v>707055</v>
          </cell>
          <cell r="B495" t="str">
            <v>مريم غزال فتح الله</v>
          </cell>
          <cell r="C495" t="str">
            <v>فتح الله</v>
          </cell>
          <cell r="D495" t="str">
            <v>الثانية</v>
          </cell>
        </row>
        <row r="496">
          <cell r="A496">
            <v>707054</v>
          </cell>
          <cell r="B496" t="str">
            <v>مريم صافيه</v>
          </cell>
          <cell r="C496" t="str">
            <v>نبيل</v>
          </cell>
          <cell r="D496" t="str">
            <v>الرابعة حديث</v>
          </cell>
        </row>
        <row r="497">
          <cell r="A497">
            <v>707041</v>
          </cell>
          <cell r="B497" t="str">
            <v>محمد ملحم</v>
          </cell>
          <cell r="C497" t="str">
            <v>عاطف</v>
          </cell>
          <cell r="D497" t="str">
            <v>الثالثة</v>
          </cell>
        </row>
        <row r="498">
          <cell r="A498">
            <v>707035</v>
          </cell>
          <cell r="B498" t="str">
            <v>محمد سمير الغزالي</v>
          </cell>
          <cell r="C498" t="str">
            <v>تيسير</v>
          </cell>
          <cell r="D498" t="str">
            <v>الثالثة</v>
          </cell>
        </row>
        <row r="499">
          <cell r="A499">
            <v>707032</v>
          </cell>
          <cell r="B499" t="str">
            <v>محمد ديوب</v>
          </cell>
          <cell r="C499" t="str">
            <v>يوسف</v>
          </cell>
          <cell r="D499" t="str">
            <v>الرابعة</v>
          </cell>
        </row>
        <row r="500">
          <cell r="A500">
            <v>707028</v>
          </cell>
          <cell r="B500" t="str">
            <v>محمد حسام فرحات الجزائري</v>
          </cell>
          <cell r="C500" t="str">
            <v>محمد علي</v>
          </cell>
          <cell r="D500" t="str">
            <v>الأولى</v>
          </cell>
          <cell r="E500" t="str">
            <v>مستنفذ</v>
          </cell>
        </row>
        <row r="501">
          <cell r="A501">
            <v>707003</v>
          </cell>
          <cell r="B501" t="str">
            <v>لميس العثمان</v>
          </cell>
          <cell r="C501" t="str">
            <v>مهواش</v>
          </cell>
          <cell r="D501" t="str">
            <v>الثانية</v>
          </cell>
        </row>
        <row r="502">
          <cell r="A502">
            <v>707000</v>
          </cell>
          <cell r="B502" t="str">
            <v>لبنى ياسمينة</v>
          </cell>
          <cell r="C502" t="str">
            <v>فيصل</v>
          </cell>
          <cell r="D502" t="str">
            <v>الثانية</v>
          </cell>
        </row>
        <row r="503">
          <cell r="A503">
            <v>706992</v>
          </cell>
          <cell r="B503" t="str">
            <v>فريال ابو اسماعيل</v>
          </cell>
          <cell r="C503" t="str">
            <v>علي</v>
          </cell>
          <cell r="D503" t="str">
            <v>الرابعة حديث</v>
          </cell>
        </row>
        <row r="504">
          <cell r="A504">
            <v>706979</v>
          </cell>
          <cell r="B504" t="str">
            <v>غفران الخليف</v>
          </cell>
          <cell r="C504" t="str">
            <v>مرعي</v>
          </cell>
          <cell r="D504" t="str">
            <v>الثالثة</v>
          </cell>
        </row>
        <row r="505">
          <cell r="A505">
            <v>706966</v>
          </cell>
          <cell r="B505" t="str">
            <v>عمار شراره</v>
          </cell>
          <cell r="C505" t="str">
            <v>علي</v>
          </cell>
          <cell r="D505" t="str">
            <v>الثانية</v>
          </cell>
        </row>
        <row r="506">
          <cell r="A506">
            <v>706964</v>
          </cell>
          <cell r="B506" t="str">
            <v>عمار درموش</v>
          </cell>
          <cell r="C506" t="str">
            <v>عدوان</v>
          </cell>
          <cell r="D506" t="str">
            <v>الأولى</v>
          </cell>
          <cell r="E506" t="str">
            <v>مستنفذ</v>
          </cell>
        </row>
        <row r="507">
          <cell r="A507">
            <v>706958</v>
          </cell>
          <cell r="B507" t="str">
            <v>علي محمد</v>
          </cell>
          <cell r="C507" t="str">
            <v>فراس</v>
          </cell>
          <cell r="D507" t="str">
            <v>الثانية</v>
          </cell>
        </row>
        <row r="508">
          <cell r="A508">
            <v>706955</v>
          </cell>
          <cell r="B508" t="str">
            <v>علي سليمان</v>
          </cell>
          <cell r="C508" t="str">
            <v>محمد</v>
          </cell>
          <cell r="D508" t="str">
            <v>الثالثة</v>
          </cell>
        </row>
        <row r="509">
          <cell r="A509">
            <v>706953</v>
          </cell>
          <cell r="B509" t="str">
            <v>علي العز الدين</v>
          </cell>
          <cell r="C509" t="str">
            <v>احمد</v>
          </cell>
          <cell r="D509" t="str">
            <v>الأولى</v>
          </cell>
          <cell r="E509" t="str">
            <v>مستنفذ</v>
          </cell>
        </row>
        <row r="510">
          <cell r="A510">
            <v>706950</v>
          </cell>
          <cell r="B510" t="str">
            <v>علا الحاج خليفه</v>
          </cell>
          <cell r="C510" t="str">
            <v>محمد</v>
          </cell>
          <cell r="D510" t="str">
            <v>الثانية</v>
          </cell>
        </row>
        <row r="511">
          <cell r="A511">
            <v>706945</v>
          </cell>
          <cell r="B511" t="str">
            <v>عبد القادر الحكيم</v>
          </cell>
          <cell r="C511" t="str">
            <v>عبد الحميد</v>
          </cell>
          <cell r="D511" t="str">
            <v>الثالثة</v>
          </cell>
        </row>
        <row r="512">
          <cell r="A512">
            <v>706942</v>
          </cell>
          <cell r="B512" t="str">
            <v>عامر عبيد</v>
          </cell>
          <cell r="C512" t="str">
            <v>محمد صلاح</v>
          </cell>
          <cell r="D512" t="str">
            <v>الرابعة</v>
          </cell>
        </row>
        <row r="513">
          <cell r="A513">
            <v>706940</v>
          </cell>
          <cell r="B513" t="str">
            <v>عادل العلي</v>
          </cell>
          <cell r="C513" t="str">
            <v>هاشم</v>
          </cell>
          <cell r="D513" t="str">
            <v>الأولى</v>
          </cell>
          <cell r="E513" t="str">
            <v>مستنفذ</v>
          </cell>
        </row>
        <row r="514">
          <cell r="A514">
            <v>706936</v>
          </cell>
          <cell r="B514" t="str">
            <v>صفيه الحماده</v>
          </cell>
          <cell r="C514" t="str">
            <v>عمر</v>
          </cell>
          <cell r="D514" t="str">
            <v>الثانية</v>
          </cell>
        </row>
        <row r="515">
          <cell r="A515">
            <v>706935</v>
          </cell>
          <cell r="B515" t="str">
            <v>صفاء يوسف</v>
          </cell>
          <cell r="C515" t="str">
            <v>علي</v>
          </cell>
          <cell r="D515" t="str">
            <v>الرابعة</v>
          </cell>
        </row>
        <row r="516">
          <cell r="A516">
            <v>706922</v>
          </cell>
          <cell r="B516" t="str">
            <v>سهيب العسكر</v>
          </cell>
          <cell r="C516" t="str">
            <v>عدنان</v>
          </cell>
          <cell r="D516" t="str">
            <v>الثانية</v>
          </cell>
          <cell r="E516" t="str">
            <v>مستنفذ</v>
          </cell>
        </row>
        <row r="517">
          <cell r="A517">
            <v>706921</v>
          </cell>
          <cell r="B517" t="str">
            <v>سهى بكر</v>
          </cell>
          <cell r="C517" t="str">
            <v>عمران</v>
          </cell>
          <cell r="D517" t="str">
            <v>الثالثة</v>
          </cell>
        </row>
        <row r="518">
          <cell r="A518">
            <v>706908</v>
          </cell>
          <cell r="B518" t="str">
            <v>سفانا ابو شديد</v>
          </cell>
          <cell r="C518" t="str">
            <v>عفيف</v>
          </cell>
          <cell r="D518" t="str">
            <v>الثانية</v>
          </cell>
          <cell r="E518" t="str">
            <v>مستنفذ</v>
          </cell>
        </row>
        <row r="519">
          <cell r="A519">
            <v>706901</v>
          </cell>
          <cell r="B519" t="str">
            <v>سابور العيطه</v>
          </cell>
          <cell r="C519" t="str">
            <v>احمد</v>
          </cell>
          <cell r="D519" t="str">
            <v>الرابعة</v>
          </cell>
        </row>
        <row r="520">
          <cell r="A520">
            <v>706899</v>
          </cell>
          <cell r="B520" t="str">
            <v>زينب علي جبري</v>
          </cell>
          <cell r="C520" t="str">
            <v>بهاء</v>
          </cell>
          <cell r="D520" t="str">
            <v>الأولى</v>
          </cell>
          <cell r="E520" t="str">
            <v>مستنفذ</v>
          </cell>
          <cell r="F520" t="str">
            <v>الدفع بالدولار</v>
          </cell>
        </row>
        <row r="521">
          <cell r="A521">
            <v>706887</v>
          </cell>
          <cell r="B521" t="str">
            <v>ريم زخور</v>
          </cell>
          <cell r="C521" t="str">
            <v>ماهر</v>
          </cell>
          <cell r="D521" t="str">
            <v>الرابعة</v>
          </cell>
        </row>
        <row r="522">
          <cell r="A522">
            <v>706886</v>
          </cell>
          <cell r="B522" t="str">
            <v>ريم الحسن</v>
          </cell>
          <cell r="C522" t="str">
            <v>جميل</v>
          </cell>
          <cell r="D522" t="str">
            <v>الأولى</v>
          </cell>
          <cell r="E522" t="str">
            <v>مستنفذ</v>
          </cell>
        </row>
        <row r="523">
          <cell r="A523">
            <v>706879</v>
          </cell>
          <cell r="B523" t="str">
            <v>روزانا الباسط</v>
          </cell>
          <cell r="C523" t="str">
            <v>فارس</v>
          </cell>
          <cell r="D523" t="str">
            <v>الثالثة</v>
          </cell>
        </row>
        <row r="524">
          <cell r="A524">
            <v>706878</v>
          </cell>
          <cell r="B524" t="str">
            <v>روز ميا</v>
          </cell>
          <cell r="C524" t="str">
            <v>احمد</v>
          </cell>
          <cell r="D524" t="str">
            <v>الرابعة</v>
          </cell>
        </row>
        <row r="525">
          <cell r="A525">
            <v>706863</v>
          </cell>
          <cell r="B525" t="str">
            <v>رشا مصطفى</v>
          </cell>
          <cell r="C525" t="str">
            <v>وهب</v>
          </cell>
          <cell r="D525" t="str">
            <v>الرابعة</v>
          </cell>
        </row>
        <row r="526">
          <cell r="A526">
            <v>706860</v>
          </cell>
          <cell r="B526" t="str">
            <v>رزان الرفاعي</v>
          </cell>
          <cell r="C526" t="str">
            <v>احمد</v>
          </cell>
          <cell r="D526" t="str">
            <v>الثالثة</v>
          </cell>
        </row>
        <row r="527">
          <cell r="A527">
            <v>706859</v>
          </cell>
          <cell r="B527" t="str">
            <v>ردينه علامه</v>
          </cell>
          <cell r="C527" t="str">
            <v>يوسف</v>
          </cell>
          <cell r="D527" t="str">
            <v>الثانية</v>
          </cell>
          <cell r="F527" t="str">
            <v>إيقاف</v>
          </cell>
          <cell r="G527">
            <v>70000</v>
          </cell>
        </row>
        <row r="528">
          <cell r="A528">
            <v>706858</v>
          </cell>
          <cell r="B528" t="str">
            <v>رحمه القاسم</v>
          </cell>
          <cell r="C528" t="str">
            <v>زيد</v>
          </cell>
          <cell r="D528" t="str">
            <v>الثالثة</v>
          </cell>
        </row>
        <row r="529">
          <cell r="A529">
            <v>706857</v>
          </cell>
          <cell r="B529" t="str">
            <v>رحمه العبد الشاوى</v>
          </cell>
          <cell r="C529" t="str">
            <v>عمر</v>
          </cell>
          <cell r="D529" t="str">
            <v>الثالثة</v>
          </cell>
        </row>
        <row r="530">
          <cell r="A530">
            <v>706841</v>
          </cell>
          <cell r="B530" t="str">
            <v>خليل العلي</v>
          </cell>
          <cell r="C530" t="str">
            <v>حسين</v>
          </cell>
          <cell r="D530" t="str">
            <v>الثانية</v>
          </cell>
        </row>
        <row r="531">
          <cell r="A531">
            <v>706835</v>
          </cell>
          <cell r="B531" t="str">
            <v>حيدر سلوم</v>
          </cell>
          <cell r="C531" t="str">
            <v>سمير</v>
          </cell>
          <cell r="D531" t="str">
            <v>الثانية</v>
          </cell>
        </row>
        <row r="532">
          <cell r="A532">
            <v>706823</v>
          </cell>
          <cell r="B532" t="str">
            <v>حسام ابراهيم</v>
          </cell>
          <cell r="C532" t="str">
            <v>امين</v>
          </cell>
          <cell r="D532" t="str">
            <v>الثانية</v>
          </cell>
        </row>
        <row r="533">
          <cell r="A533">
            <v>706815</v>
          </cell>
          <cell r="B533" t="str">
            <v>جعفر الحافي</v>
          </cell>
          <cell r="C533" t="str">
            <v>علي</v>
          </cell>
          <cell r="D533" t="str">
            <v>الثانية</v>
          </cell>
          <cell r="E533" t="str">
            <v>مستنفذ</v>
          </cell>
        </row>
        <row r="534">
          <cell r="A534">
            <v>706812</v>
          </cell>
          <cell r="B534" t="str">
            <v>تغريد مفلح</v>
          </cell>
          <cell r="C534" t="str">
            <v>حسين</v>
          </cell>
          <cell r="D534" t="str">
            <v>الأولى</v>
          </cell>
          <cell r="E534" t="str">
            <v>مستنفذ</v>
          </cell>
        </row>
        <row r="535">
          <cell r="A535">
            <v>706807</v>
          </cell>
          <cell r="B535" t="str">
            <v>بشرى يوسف</v>
          </cell>
          <cell r="C535" t="str">
            <v>محمد</v>
          </cell>
          <cell r="D535" t="str">
            <v>الثانية</v>
          </cell>
        </row>
        <row r="536">
          <cell r="A536">
            <v>706805</v>
          </cell>
          <cell r="B536" t="str">
            <v>بشرى بشير</v>
          </cell>
          <cell r="C536" t="str">
            <v>عيسى</v>
          </cell>
          <cell r="D536" t="str">
            <v>الرابعة</v>
          </cell>
        </row>
        <row r="537">
          <cell r="A537">
            <v>706804</v>
          </cell>
          <cell r="B537" t="str">
            <v>بشار الحلقي</v>
          </cell>
          <cell r="C537" t="str">
            <v>محمد</v>
          </cell>
          <cell r="D537" t="str">
            <v>الثانية</v>
          </cell>
        </row>
        <row r="538">
          <cell r="A538">
            <v>706803</v>
          </cell>
          <cell r="B538" t="str">
            <v>براءه غانم</v>
          </cell>
          <cell r="C538" t="str">
            <v>صديق</v>
          </cell>
          <cell r="D538" t="str">
            <v>الثالثة</v>
          </cell>
        </row>
        <row r="539">
          <cell r="A539">
            <v>706800</v>
          </cell>
          <cell r="B539" t="str">
            <v>باسمه بركات</v>
          </cell>
          <cell r="C539" t="str">
            <v>عثمان</v>
          </cell>
          <cell r="D539" t="str">
            <v>الأولى</v>
          </cell>
          <cell r="E539" t="str">
            <v>مستنفذ</v>
          </cell>
        </row>
        <row r="540">
          <cell r="A540">
            <v>706797</v>
          </cell>
          <cell r="B540" t="str">
            <v>باسل الشوفي</v>
          </cell>
          <cell r="C540" t="str">
            <v>ياسر</v>
          </cell>
          <cell r="D540" t="str">
            <v>الثالثة</v>
          </cell>
        </row>
        <row r="541">
          <cell r="A541">
            <v>706792</v>
          </cell>
          <cell r="B541" t="str">
            <v>ايمان الشالات</v>
          </cell>
          <cell r="C541" t="str">
            <v>احمد</v>
          </cell>
          <cell r="D541" t="str">
            <v>الثانية</v>
          </cell>
          <cell r="F541" t="str">
            <v>إيقاف</v>
          </cell>
          <cell r="G541">
            <v>50000</v>
          </cell>
        </row>
        <row r="542">
          <cell r="A542">
            <v>706790</v>
          </cell>
          <cell r="B542" t="str">
            <v>ايفلين ضو</v>
          </cell>
          <cell r="C542" t="str">
            <v>عادل</v>
          </cell>
          <cell r="D542" t="str">
            <v>الثالثة</v>
          </cell>
        </row>
        <row r="543">
          <cell r="A543">
            <v>706778</v>
          </cell>
          <cell r="B543" t="str">
            <v>اصاله زهر الدين</v>
          </cell>
          <cell r="C543" t="str">
            <v>قاسم</v>
          </cell>
          <cell r="D543" t="str">
            <v>الثانية</v>
          </cell>
        </row>
        <row r="544">
          <cell r="A544">
            <v>706772</v>
          </cell>
          <cell r="B544" t="str">
            <v>اسكندر الياسين</v>
          </cell>
          <cell r="C544" t="str">
            <v>هزاع</v>
          </cell>
          <cell r="D544" t="str">
            <v>الرابعة</v>
          </cell>
        </row>
        <row r="545">
          <cell r="A545">
            <v>706760</v>
          </cell>
          <cell r="B545" t="str">
            <v>احمد سلطان</v>
          </cell>
          <cell r="C545" t="str">
            <v>نزار</v>
          </cell>
          <cell r="D545" t="str">
            <v>الأولى</v>
          </cell>
        </row>
        <row r="546">
          <cell r="A546">
            <v>706759</v>
          </cell>
          <cell r="B546" t="str">
            <v>احمد دردس</v>
          </cell>
          <cell r="C546" t="str">
            <v>فايز</v>
          </cell>
          <cell r="D546" t="str">
            <v>الرابعة</v>
          </cell>
        </row>
        <row r="547">
          <cell r="A547">
            <v>706753</v>
          </cell>
          <cell r="B547" t="str">
            <v>احمد الحلبي</v>
          </cell>
          <cell r="C547" t="str">
            <v>حيدر</v>
          </cell>
          <cell r="D547" t="str">
            <v>الأولى</v>
          </cell>
          <cell r="E547" t="str">
            <v>مستنفذ</v>
          </cell>
        </row>
        <row r="548">
          <cell r="A548">
            <v>706732</v>
          </cell>
          <cell r="B548" t="str">
            <v xml:space="preserve">يحيى يوسف </v>
          </cell>
          <cell r="C548" t="str">
            <v>محمد</v>
          </cell>
          <cell r="D548" t="str">
            <v>الثانية</v>
          </cell>
          <cell r="E548" t="str">
            <v>مستنفذ</v>
          </cell>
        </row>
        <row r="549">
          <cell r="A549">
            <v>706719</v>
          </cell>
          <cell r="B549" t="str">
            <v>وعد زين الدين</v>
          </cell>
          <cell r="C549" t="str">
            <v>سالم</v>
          </cell>
          <cell r="D549" t="str">
            <v>الرابعة</v>
          </cell>
        </row>
        <row r="550">
          <cell r="A550">
            <v>706699</v>
          </cell>
          <cell r="B550" t="str">
            <v xml:space="preserve">هبه فرا </v>
          </cell>
          <cell r="C550" t="str">
            <v xml:space="preserve">محمد جمال </v>
          </cell>
          <cell r="D550" t="str">
            <v>الثالثة</v>
          </cell>
        </row>
        <row r="551">
          <cell r="A551">
            <v>706694</v>
          </cell>
          <cell r="B551" t="str">
            <v xml:space="preserve">هبه الدروبي </v>
          </cell>
          <cell r="C551" t="str">
            <v xml:space="preserve">عبد الحكيم </v>
          </cell>
          <cell r="D551" t="str">
            <v>الثانية حديث</v>
          </cell>
          <cell r="E551" t="str">
            <v>مستنفذ</v>
          </cell>
        </row>
        <row r="552">
          <cell r="A552">
            <v>706692</v>
          </cell>
          <cell r="B552" t="str">
            <v xml:space="preserve">هبا بدور </v>
          </cell>
          <cell r="C552" t="str">
            <v>محمود</v>
          </cell>
          <cell r="D552" t="str">
            <v>الثالثة</v>
          </cell>
        </row>
        <row r="553">
          <cell r="A553">
            <v>706688</v>
          </cell>
          <cell r="B553" t="str">
            <v xml:space="preserve">نورا يونس </v>
          </cell>
          <cell r="C553" t="str">
            <v xml:space="preserve">حمد </v>
          </cell>
          <cell r="D553" t="str">
            <v>الثانية</v>
          </cell>
          <cell r="E553" t="str">
            <v>مستنفذ</v>
          </cell>
        </row>
        <row r="554">
          <cell r="A554">
            <v>706648</v>
          </cell>
          <cell r="B554" t="str">
            <v xml:space="preserve">مهند الساير </v>
          </cell>
          <cell r="C554" t="str">
            <v xml:space="preserve">عبد المنعم </v>
          </cell>
          <cell r="D554" t="str">
            <v>الرابعة</v>
          </cell>
        </row>
        <row r="555">
          <cell r="A555">
            <v>706647</v>
          </cell>
          <cell r="B555" t="str">
            <v>مها بحصاص</v>
          </cell>
          <cell r="C555" t="str">
            <v>نسيب</v>
          </cell>
          <cell r="D555" t="str">
            <v>الثانية</v>
          </cell>
          <cell r="E555" t="str">
            <v>مستنفذ</v>
          </cell>
        </row>
        <row r="556">
          <cell r="A556">
            <v>706637</v>
          </cell>
          <cell r="B556" t="str">
            <v xml:space="preserve">منار مرشد رضوان </v>
          </cell>
          <cell r="C556" t="str">
            <v xml:space="preserve">ياسر </v>
          </cell>
          <cell r="D556" t="str">
            <v>الثانية</v>
          </cell>
          <cell r="E556" t="str">
            <v>مستنفذ</v>
          </cell>
          <cell r="F556" t="str">
            <v>إيقاف</v>
          </cell>
          <cell r="G556">
            <v>150000</v>
          </cell>
        </row>
        <row r="557">
          <cell r="A557">
            <v>706636</v>
          </cell>
          <cell r="B557" t="str">
            <v>منار النفوري</v>
          </cell>
          <cell r="C557" t="str">
            <v>محمد</v>
          </cell>
          <cell r="D557" t="str">
            <v>الأولى</v>
          </cell>
          <cell r="E557" t="str">
            <v>مستنفذ</v>
          </cell>
        </row>
        <row r="558">
          <cell r="A558">
            <v>706614</v>
          </cell>
          <cell r="B558" t="str">
            <v>محمد نور دراق السباعي</v>
          </cell>
          <cell r="C558" t="str">
            <v>عمار</v>
          </cell>
          <cell r="D558" t="str">
            <v>الثالثة</v>
          </cell>
        </row>
        <row r="559">
          <cell r="A559">
            <v>706612</v>
          </cell>
          <cell r="B559" t="str">
            <v xml:space="preserve">محمد موسى </v>
          </cell>
          <cell r="C559" t="str">
            <v>موسى</v>
          </cell>
          <cell r="D559" t="str">
            <v>الثانية</v>
          </cell>
          <cell r="F559" t="str">
            <v>إيقاف</v>
          </cell>
          <cell r="G559">
            <v>50000</v>
          </cell>
        </row>
        <row r="560">
          <cell r="A560">
            <v>706596</v>
          </cell>
          <cell r="B560" t="str">
            <v>محمد سفياني</v>
          </cell>
          <cell r="C560" t="str">
            <v xml:space="preserve">عبد الرزاق </v>
          </cell>
          <cell r="D560" t="str">
            <v>الثالثة</v>
          </cell>
        </row>
        <row r="561">
          <cell r="A561">
            <v>706574</v>
          </cell>
          <cell r="B561" t="str">
            <v>محمد الحنش</v>
          </cell>
          <cell r="C561" t="str">
            <v>أحمد</v>
          </cell>
          <cell r="D561" t="str">
            <v>الرابعة</v>
          </cell>
        </row>
        <row r="562">
          <cell r="A562">
            <v>706572</v>
          </cell>
          <cell r="B562" t="str">
            <v xml:space="preserve">محمد الحجي </v>
          </cell>
          <cell r="C562" t="str">
            <v>محمود</v>
          </cell>
          <cell r="D562" t="str">
            <v>الثالثة</v>
          </cell>
        </row>
        <row r="563">
          <cell r="A563">
            <v>706563</v>
          </cell>
          <cell r="B563" t="str">
            <v xml:space="preserve">مارينا لطفي </v>
          </cell>
          <cell r="C563" t="str">
            <v xml:space="preserve">سليمان </v>
          </cell>
          <cell r="D563" t="str">
            <v>الثالثة</v>
          </cell>
        </row>
        <row r="564">
          <cell r="A564">
            <v>706560</v>
          </cell>
          <cell r="B564" t="str">
            <v xml:space="preserve">لين جمران </v>
          </cell>
          <cell r="C564" t="str">
            <v xml:space="preserve">مهند </v>
          </cell>
          <cell r="D564" t="str">
            <v>الثالثة</v>
          </cell>
        </row>
        <row r="565">
          <cell r="A565">
            <v>706543</v>
          </cell>
          <cell r="B565" t="str">
            <v xml:space="preserve">لبنى خيرى أغا </v>
          </cell>
          <cell r="C565" t="str">
            <v xml:space="preserve">عبد الكريم </v>
          </cell>
          <cell r="D565" t="str">
            <v>الثالثة</v>
          </cell>
        </row>
        <row r="566">
          <cell r="A566">
            <v>706537</v>
          </cell>
          <cell r="B566" t="str">
            <v xml:space="preserve">كمال جراد </v>
          </cell>
          <cell r="C566" t="str">
            <v xml:space="preserve">نزار </v>
          </cell>
          <cell r="D566" t="str">
            <v>الثالثة</v>
          </cell>
        </row>
        <row r="567">
          <cell r="A567">
            <v>706506</v>
          </cell>
          <cell r="B567" t="str">
            <v xml:space="preserve">علي محمد </v>
          </cell>
          <cell r="C567" t="str">
            <v>سهيل</v>
          </cell>
          <cell r="D567" t="str">
            <v>الثانية</v>
          </cell>
          <cell r="E567" t="str">
            <v>مستنفذ</v>
          </cell>
        </row>
        <row r="568">
          <cell r="A568">
            <v>706504</v>
          </cell>
          <cell r="B568" t="str">
            <v xml:space="preserve">علي قدور </v>
          </cell>
          <cell r="C568" t="str">
            <v xml:space="preserve">نبيل </v>
          </cell>
          <cell r="D568" t="str">
            <v>الثالثة</v>
          </cell>
        </row>
        <row r="569">
          <cell r="A569">
            <v>706489</v>
          </cell>
          <cell r="B569" t="str">
            <v xml:space="preserve">عذبه حوريه </v>
          </cell>
          <cell r="C569" t="str">
            <v xml:space="preserve">نادر </v>
          </cell>
          <cell r="D569" t="str">
            <v>الثانية</v>
          </cell>
        </row>
        <row r="570">
          <cell r="A570">
            <v>706483</v>
          </cell>
          <cell r="B570" t="str">
            <v xml:space="preserve">عبير الشاعر </v>
          </cell>
          <cell r="C570" t="str">
            <v>عدنان</v>
          </cell>
          <cell r="D570" t="str">
            <v>الثانية</v>
          </cell>
          <cell r="E570" t="str">
            <v>مستنفذ</v>
          </cell>
        </row>
        <row r="571">
          <cell r="A571">
            <v>706471</v>
          </cell>
          <cell r="B571" t="str">
            <v>عبد الكريم الاطرش</v>
          </cell>
          <cell r="C571" t="str">
            <v xml:space="preserve">عادل </v>
          </cell>
          <cell r="D571" t="str">
            <v>الثالثة حديث</v>
          </cell>
        </row>
        <row r="572">
          <cell r="A572">
            <v>706459</v>
          </cell>
          <cell r="B572" t="str">
            <v xml:space="preserve">طه الزعبي </v>
          </cell>
          <cell r="C572" t="str">
            <v>احمد</v>
          </cell>
          <cell r="D572" t="str">
            <v>الرابعة</v>
          </cell>
        </row>
        <row r="573">
          <cell r="A573">
            <v>706456</v>
          </cell>
          <cell r="B573" t="str">
            <v xml:space="preserve">طريف المهايني </v>
          </cell>
          <cell r="C573" t="str">
            <v>منتصر</v>
          </cell>
          <cell r="D573" t="str">
            <v>الرابعة</v>
          </cell>
        </row>
        <row r="574">
          <cell r="A574">
            <v>706439</v>
          </cell>
          <cell r="B574" t="str">
            <v xml:space="preserve">سومر صقر </v>
          </cell>
          <cell r="C574" t="str">
            <v xml:space="preserve">عدنان </v>
          </cell>
          <cell r="D574" t="str">
            <v>الرابعة</v>
          </cell>
        </row>
        <row r="575">
          <cell r="A575">
            <v>706433</v>
          </cell>
          <cell r="B575" t="str">
            <v xml:space="preserve">سوزان عبيد </v>
          </cell>
          <cell r="C575" t="str">
            <v>رياض</v>
          </cell>
          <cell r="D575" t="str">
            <v>الثانية</v>
          </cell>
          <cell r="E575" t="str">
            <v>مستنفذ</v>
          </cell>
        </row>
        <row r="576">
          <cell r="A576">
            <v>706426</v>
          </cell>
          <cell r="B576" t="str">
            <v xml:space="preserve">سمر سليطين </v>
          </cell>
          <cell r="C576" t="str">
            <v xml:space="preserve">صافي </v>
          </cell>
          <cell r="D576" t="str">
            <v>الثانية</v>
          </cell>
          <cell r="E576" t="str">
            <v>مستنفذ</v>
          </cell>
          <cell r="F576" t="str">
            <v>تمديد إيقاف</v>
          </cell>
          <cell r="G576">
            <v>100000</v>
          </cell>
        </row>
        <row r="577">
          <cell r="A577">
            <v>706416</v>
          </cell>
          <cell r="B577" t="str">
            <v>سعاد موسى</v>
          </cell>
          <cell r="C577" t="str">
            <v>خليل</v>
          </cell>
          <cell r="D577" t="str">
            <v>الرابعة</v>
          </cell>
        </row>
        <row r="578">
          <cell r="A578">
            <v>706396</v>
          </cell>
          <cell r="B578" t="str">
            <v xml:space="preserve">زينب الحروب </v>
          </cell>
          <cell r="C578" t="str">
            <v xml:space="preserve">احمد </v>
          </cell>
          <cell r="D578" t="str">
            <v>الثانية</v>
          </cell>
          <cell r="F578" t="str">
            <v>إيقاف</v>
          </cell>
          <cell r="G578">
            <v>50000</v>
          </cell>
        </row>
        <row r="579">
          <cell r="A579">
            <v>706392</v>
          </cell>
          <cell r="B579" t="str">
            <v>ريماز الطاغوس</v>
          </cell>
          <cell r="C579" t="str">
            <v xml:space="preserve">عماد الدين </v>
          </cell>
          <cell r="D579" t="str">
            <v>الثالثة</v>
          </cell>
          <cell r="F579" t="str">
            <v>إيقاف</v>
          </cell>
          <cell r="G579">
            <v>80000</v>
          </cell>
        </row>
        <row r="580">
          <cell r="A580">
            <v>706389</v>
          </cell>
          <cell r="B580" t="str">
            <v xml:space="preserve">ريم فليطي </v>
          </cell>
          <cell r="C580" t="str">
            <v xml:space="preserve">احمد </v>
          </cell>
          <cell r="D580" t="str">
            <v>الثانية</v>
          </cell>
        </row>
        <row r="581">
          <cell r="A581">
            <v>706384</v>
          </cell>
          <cell r="B581" t="str">
            <v>ريتا ماريه</v>
          </cell>
          <cell r="C581" t="str">
            <v>عبد الله</v>
          </cell>
          <cell r="D581" t="str">
            <v>الرابعة حديث</v>
          </cell>
        </row>
        <row r="582">
          <cell r="A582">
            <v>706382</v>
          </cell>
          <cell r="B582" t="str">
            <v xml:space="preserve">رولا عثمان </v>
          </cell>
          <cell r="C582" t="str">
            <v>احمد</v>
          </cell>
          <cell r="D582" t="str">
            <v>الثانية</v>
          </cell>
        </row>
        <row r="583">
          <cell r="A583">
            <v>706363</v>
          </cell>
          <cell r="B583" t="str">
            <v xml:space="preserve">رنا نصر </v>
          </cell>
          <cell r="C583" t="str">
            <v xml:space="preserve">سند </v>
          </cell>
          <cell r="D583" t="str">
            <v>الثانية</v>
          </cell>
          <cell r="E583" t="str">
            <v>مستنفذ</v>
          </cell>
        </row>
        <row r="584">
          <cell r="A584">
            <v>706359</v>
          </cell>
          <cell r="B584" t="str">
            <v xml:space="preserve">رفعت ابو هاشم </v>
          </cell>
          <cell r="C584" t="str">
            <v xml:space="preserve">محمد </v>
          </cell>
          <cell r="D584" t="str">
            <v>الرابعة حديث</v>
          </cell>
        </row>
        <row r="585">
          <cell r="A585">
            <v>706354</v>
          </cell>
          <cell r="B585" t="str">
            <v xml:space="preserve">رشا مالك </v>
          </cell>
          <cell r="C585" t="str">
            <v xml:space="preserve">مجدي </v>
          </cell>
          <cell r="D585" t="str">
            <v>الثانية</v>
          </cell>
          <cell r="E585" t="str">
            <v>مستنفذ</v>
          </cell>
        </row>
        <row r="586">
          <cell r="A586">
            <v>706346</v>
          </cell>
          <cell r="B586" t="str">
            <v xml:space="preserve">ربا عيده </v>
          </cell>
          <cell r="C586" t="str">
            <v>عزيز</v>
          </cell>
          <cell r="D586" t="str">
            <v>الثانية</v>
          </cell>
          <cell r="E586" t="str">
            <v>مستنفذ</v>
          </cell>
        </row>
        <row r="587">
          <cell r="A587">
            <v>706342</v>
          </cell>
          <cell r="B587" t="str">
            <v xml:space="preserve">راميا غدير </v>
          </cell>
          <cell r="C587" t="str">
            <v xml:space="preserve">سلمان </v>
          </cell>
          <cell r="D587" t="str">
            <v>الرابعة</v>
          </cell>
        </row>
        <row r="588">
          <cell r="A588">
            <v>706331</v>
          </cell>
          <cell r="B588" t="str">
            <v xml:space="preserve">راجحه العبد </v>
          </cell>
          <cell r="C588" t="str">
            <v>ابراهيم</v>
          </cell>
          <cell r="D588" t="str">
            <v>الرابعة حديث</v>
          </cell>
        </row>
        <row r="589">
          <cell r="A589">
            <v>706322</v>
          </cell>
          <cell r="B589" t="str">
            <v xml:space="preserve">دلال نصر </v>
          </cell>
          <cell r="C589" t="str">
            <v>رياض</v>
          </cell>
          <cell r="D589" t="str">
            <v>الرابعة</v>
          </cell>
        </row>
        <row r="590">
          <cell r="A590">
            <v>706316</v>
          </cell>
          <cell r="B590" t="str">
            <v xml:space="preserve">داليا الزين </v>
          </cell>
          <cell r="C590" t="str">
            <v xml:space="preserve">فارس </v>
          </cell>
          <cell r="D590" t="str">
            <v>الثالثة حديث</v>
          </cell>
        </row>
        <row r="591">
          <cell r="A591">
            <v>706313</v>
          </cell>
          <cell r="B591" t="str">
            <v xml:space="preserve">خديجه اسعد </v>
          </cell>
          <cell r="C591" t="str">
            <v xml:space="preserve">خلدون </v>
          </cell>
          <cell r="D591" t="str">
            <v>الثانية</v>
          </cell>
          <cell r="E591" t="str">
            <v>مستنفذ</v>
          </cell>
        </row>
        <row r="592">
          <cell r="A592">
            <v>706296</v>
          </cell>
          <cell r="B592" t="str">
            <v xml:space="preserve">حسنه قيروط </v>
          </cell>
          <cell r="C592" t="str">
            <v xml:space="preserve">عبد المجيد </v>
          </cell>
          <cell r="D592" t="str">
            <v>الثانية</v>
          </cell>
          <cell r="E592" t="str">
            <v>مستنفذ</v>
          </cell>
        </row>
        <row r="593">
          <cell r="A593">
            <v>706274</v>
          </cell>
          <cell r="B593" t="str">
            <v xml:space="preserve">تماره عثمان </v>
          </cell>
          <cell r="C593" t="str">
            <v xml:space="preserve">عبد الرزاق </v>
          </cell>
          <cell r="D593" t="str">
            <v>الثانية</v>
          </cell>
        </row>
        <row r="594">
          <cell r="A594">
            <v>706273</v>
          </cell>
          <cell r="B594" t="str">
            <v>تامر الدالاتي</v>
          </cell>
          <cell r="C594" t="str">
            <v>محمد خير</v>
          </cell>
          <cell r="D594" t="str">
            <v>الرابعة</v>
          </cell>
        </row>
        <row r="595">
          <cell r="A595">
            <v>706272</v>
          </cell>
          <cell r="B595" t="str">
            <v>بيان البحش</v>
          </cell>
          <cell r="C595" t="str">
            <v xml:space="preserve">محمد نديم </v>
          </cell>
          <cell r="D595" t="str">
            <v>الثالثة</v>
          </cell>
        </row>
        <row r="596">
          <cell r="A596">
            <v>706265</v>
          </cell>
          <cell r="B596" t="str">
            <v>بشار قريش</v>
          </cell>
          <cell r="C596" t="str">
            <v>بسام</v>
          </cell>
          <cell r="D596" t="str">
            <v>الرابعة حديث</v>
          </cell>
        </row>
        <row r="597">
          <cell r="A597">
            <v>706258</v>
          </cell>
          <cell r="B597" t="str">
            <v>بتول عيوش</v>
          </cell>
          <cell r="C597" t="str">
            <v xml:space="preserve">محمد ايمن </v>
          </cell>
          <cell r="D597" t="str">
            <v>الرابعة</v>
          </cell>
        </row>
        <row r="598">
          <cell r="A598">
            <v>706244</v>
          </cell>
          <cell r="B598" t="str">
            <v xml:space="preserve">آلاء السعدي </v>
          </cell>
          <cell r="C598" t="str">
            <v xml:space="preserve">محمد نبيل </v>
          </cell>
          <cell r="D598" t="str">
            <v>الثانية</v>
          </cell>
        </row>
        <row r="599">
          <cell r="A599">
            <v>706237</v>
          </cell>
          <cell r="B599" t="str">
            <v xml:space="preserve">ألاء دياب </v>
          </cell>
          <cell r="C599" t="str">
            <v xml:space="preserve">ياسين </v>
          </cell>
          <cell r="D599" t="str">
            <v>الثالثة</v>
          </cell>
        </row>
        <row r="600">
          <cell r="A600">
            <v>706211</v>
          </cell>
          <cell r="B600" t="str">
            <v xml:space="preserve">انتصار خليل </v>
          </cell>
          <cell r="C600" t="str">
            <v xml:space="preserve">عادل </v>
          </cell>
          <cell r="D600" t="str">
            <v>الثالثة</v>
          </cell>
        </row>
        <row r="601">
          <cell r="A601">
            <v>706189</v>
          </cell>
          <cell r="B601" t="str">
            <v xml:space="preserve">احمد محمود </v>
          </cell>
          <cell r="C601" t="str">
            <v xml:space="preserve">موسى </v>
          </cell>
          <cell r="D601" t="str">
            <v>الثانية</v>
          </cell>
          <cell r="E601" t="str">
            <v>مستنفذ</v>
          </cell>
        </row>
        <row r="602">
          <cell r="A602">
            <v>706178</v>
          </cell>
          <cell r="B602" t="str">
            <v xml:space="preserve">احمد الحمودالدهام </v>
          </cell>
          <cell r="C602" t="str">
            <v xml:space="preserve">صالح </v>
          </cell>
          <cell r="D602" t="str">
            <v>الرابعة</v>
          </cell>
        </row>
        <row r="603">
          <cell r="A603">
            <v>706148</v>
          </cell>
          <cell r="B603" t="str">
            <v xml:space="preserve">وعد غانم </v>
          </cell>
          <cell r="C603" t="str">
            <v xml:space="preserve">نظام الدين </v>
          </cell>
          <cell r="D603" t="str">
            <v>الرابعة حديث</v>
          </cell>
        </row>
        <row r="604">
          <cell r="A604">
            <v>706119</v>
          </cell>
          <cell r="B604" t="str">
            <v>نيفين رزاز</v>
          </cell>
          <cell r="C604" t="str">
            <v>خالد</v>
          </cell>
          <cell r="D604" t="str">
            <v>الثالثة</v>
          </cell>
          <cell r="F604" t="str">
            <v>إيقاف</v>
          </cell>
          <cell r="G604">
            <v>70000</v>
          </cell>
        </row>
        <row r="605">
          <cell r="A605">
            <v>706093</v>
          </cell>
          <cell r="B605" t="str">
            <v>نسرين الدبيسي</v>
          </cell>
          <cell r="C605" t="str">
            <v>جديع</v>
          </cell>
          <cell r="D605" t="str">
            <v>الثالثة</v>
          </cell>
        </row>
        <row r="606">
          <cell r="A606">
            <v>706044</v>
          </cell>
          <cell r="B606" t="str">
            <v>مروه شاوي</v>
          </cell>
          <cell r="C606" t="str">
            <v>عبدالجليل</v>
          </cell>
          <cell r="D606" t="str">
            <v>الثانية</v>
          </cell>
          <cell r="E606" t="str">
            <v>مستنفذ</v>
          </cell>
          <cell r="F606" t="str">
            <v>إيقاف</v>
          </cell>
          <cell r="G606">
            <v>150000</v>
          </cell>
        </row>
        <row r="607">
          <cell r="A607">
            <v>706035</v>
          </cell>
          <cell r="B607" t="str">
            <v xml:space="preserve">محي الدين الفرخ </v>
          </cell>
          <cell r="C607" t="str">
            <v xml:space="preserve">محمود </v>
          </cell>
          <cell r="D607" t="str">
            <v>الثالثة</v>
          </cell>
        </row>
        <row r="608">
          <cell r="A608">
            <v>706011</v>
          </cell>
          <cell r="B608" t="str">
            <v>محمد عيسى</v>
          </cell>
          <cell r="C608" t="str">
            <v>نزيه</v>
          </cell>
          <cell r="D608" t="str">
            <v>الثانية</v>
          </cell>
          <cell r="E608" t="str">
            <v>مستنفذ</v>
          </cell>
          <cell r="F608" t="str">
            <v>إيقاف</v>
          </cell>
          <cell r="G608">
            <v>150000</v>
          </cell>
        </row>
        <row r="609">
          <cell r="A609">
            <v>705966</v>
          </cell>
          <cell r="B609" t="str">
            <v>قمر نجيب</v>
          </cell>
          <cell r="C609" t="str">
            <v>وليد</v>
          </cell>
          <cell r="D609" t="str">
            <v>الثالثة</v>
          </cell>
        </row>
        <row r="610">
          <cell r="A610">
            <v>705958</v>
          </cell>
          <cell r="B610" t="str">
            <v>فرح نصرالله</v>
          </cell>
          <cell r="C610" t="str">
            <v>اسماعيل</v>
          </cell>
          <cell r="D610" t="str">
            <v>الثانية</v>
          </cell>
          <cell r="E610" t="str">
            <v>مستنفذ</v>
          </cell>
        </row>
        <row r="611">
          <cell r="A611">
            <v>705946</v>
          </cell>
          <cell r="B611" t="str">
            <v>غزل مخللاتي</v>
          </cell>
          <cell r="C611" t="str">
            <v>محمدغسان</v>
          </cell>
          <cell r="D611" t="str">
            <v>الرابعة</v>
          </cell>
        </row>
        <row r="612">
          <cell r="A612">
            <v>705942</v>
          </cell>
          <cell r="B612" t="str">
            <v>غدير ابو حامد</v>
          </cell>
          <cell r="C612" t="str">
            <v>حامد</v>
          </cell>
          <cell r="D612" t="str">
            <v>الثالثة</v>
          </cell>
        </row>
        <row r="613">
          <cell r="A613">
            <v>705934</v>
          </cell>
          <cell r="B613" t="str">
            <v xml:space="preserve">عمر غفير </v>
          </cell>
          <cell r="C613" t="str">
            <v xml:space="preserve">محمدبسام </v>
          </cell>
          <cell r="D613" t="str">
            <v>الرابعة حديث</v>
          </cell>
        </row>
        <row r="614">
          <cell r="A614">
            <v>705919</v>
          </cell>
          <cell r="B614" t="str">
            <v xml:space="preserve">علي خنسه </v>
          </cell>
          <cell r="C614" t="str">
            <v>احمد</v>
          </cell>
          <cell r="D614" t="str">
            <v>الرابعة</v>
          </cell>
        </row>
        <row r="615">
          <cell r="A615">
            <v>705913</v>
          </cell>
          <cell r="B615" t="str">
            <v>علا  شرف الدين</v>
          </cell>
          <cell r="C615" t="str">
            <v>عدنان</v>
          </cell>
          <cell r="D615" t="str">
            <v>الثالثة</v>
          </cell>
        </row>
        <row r="616">
          <cell r="A616">
            <v>705903</v>
          </cell>
          <cell r="B616" t="str">
            <v xml:space="preserve">عبير حمدان </v>
          </cell>
          <cell r="C616" t="str">
            <v xml:space="preserve">جميل </v>
          </cell>
          <cell r="D616" t="str">
            <v>الثانية</v>
          </cell>
        </row>
        <row r="617">
          <cell r="A617">
            <v>705890</v>
          </cell>
          <cell r="B617" t="str">
            <v>عامر شحود</v>
          </cell>
          <cell r="C617" t="str">
            <v>وليد</v>
          </cell>
          <cell r="D617" t="str">
            <v>الثالثة</v>
          </cell>
        </row>
        <row r="618">
          <cell r="A618">
            <v>705889</v>
          </cell>
          <cell r="B618" t="str">
            <v xml:space="preserve">عامر اشمر </v>
          </cell>
          <cell r="C618" t="str">
            <v>بسام</v>
          </cell>
          <cell r="D618" t="str">
            <v>الرابعة</v>
          </cell>
          <cell r="E618" t="str">
            <v>مستنفذ</v>
          </cell>
        </row>
        <row r="619">
          <cell r="A619">
            <v>705820</v>
          </cell>
          <cell r="B619" t="str">
            <v>رنا سوادي</v>
          </cell>
          <cell r="C619" t="str">
            <v>ياسين</v>
          </cell>
          <cell r="D619" t="str">
            <v>الثالثة</v>
          </cell>
        </row>
        <row r="620">
          <cell r="A620">
            <v>705817</v>
          </cell>
          <cell r="B620" t="str">
            <v>رغداء الصبان</v>
          </cell>
          <cell r="C620" t="str">
            <v>ياسين</v>
          </cell>
          <cell r="D620" t="str">
            <v>الثالثة</v>
          </cell>
          <cell r="E620" t="str">
            <v>مستنفذ</v>
          </cell>
        </row>
        <row r="621">
          <cell r="A621">
            <v>705809</v>
          </cell>
          <cell r="B621" t="str">
            <v>رحاب الدياب</v>
          </cell>
          <cell r="C621" t="str">
            <v>جلال</v>
          </cell>
          <cell r="D621" t="str">
            <v>الثانية</v>
          </cell>
          <cell r="E621" t="str">
            <v>مستنفذ</v>
          </cell>
          <cell r="F621" t="str">
            <v>إيقاف</v>
          </cell>
          <cell r="G621">
            <v>200000</v>
          </cell>
        </row>
        <row r="622">
          <cell r="A622">
            <v>705803</v>
          </cell>
          <cell r="B622" t="str">
            <v xml:space="preserve">رائد حلاوه </v>
          </cell>
          <cell r="C622" t="str">
            <v xml:space="preserve">يوسف </v>
          </cell>
          <cell r="D622" t="str">
            <v>الثالثة</v>
          </cell>
          <cell r="F622" t="str">
            <v>إيقاف</v>
          </cell>
          <cell r="G622">
            <v>150000</v>
          </cell>
        </row>
        <row r="623">
          <cell r="A623">
            <v>705797</v>
          </cell>
          <cell r="B623" t="str">
            <v xml:space="preserve">راما محمد </v>
          </cell>
          <cell r="C623" t="str">
            <v>عيسى</v>
          </cell>
          <cell r="D623" t="str">
            <v>الثانية</v>
          </cell>
        </row>
        <row r="624">
          <cell r="A624">
            <v>705795</v>
          </cell>
          <cell r="B624" t="str">
            <v>راغب يوسف</v>
          </cell>
          <cell r="C624" t="str">
            <v>يوسف</v>
          </cell>
          <cell r="D624" t="str">
            <v>الثالثة</v>
          </cell>
          <cell r="F624" t="str">
            <v>إيقاف</v>
          </cell>
          <cell r="G624">
            <v>50000</v>
          </cell>
        </row>
        <row r="625">
          <cell r="A625">
            <v>705785</v>
          </cell>
          <cell r="B625" t="str">
            <v xml:space="preserve">دعاء حماديه </v>
          </cell>
          <cell r="C625" t="str">
            <v>محمد</v>
          </cell>
          <cell r="D625" t="str">
            <v>الرابعة حديث</v>
          </cell>
        </row>
        <row r="626">
          <cell r="A626">
            <v>705764</v>
          </cell>
          <cell r="B626" t="str">
            <v xml:space="preserve">حيدر حسان </v>
          </cell>
          <cell r="C626" t="str">
            <v xml:space="preserve">احمد </v>
          </cell>
          <cell r="D626" t="str">
            <v>الرابعة</v>
          </cell>
        </row>
        <row r="627">
          <cell r="A627">
            <v>705749</v>
          </cell>
          <cell r="B627" t="str">
            <v>حلا دملخي</v>
          </cell>
          <cell r="C627" t="str">
            <v>عبد العزيز</v>
          </cell>
          <cell r="D627" t="str">
            <v>الثالثة حديث</v>
          </cell>
          <cell r="E627" t="str">
            <v>مستنفذ</v>
          </cell>
        </row>
        <row r="628">
          <cell r="A628">
            <v>705732</v>
          </cell>
          <cell r="B628" t="str">
            <v>ثناء الأطرش</v>
          </cell>
          <cell r="C628" t="str">
            <v>خالد</v>
          </cell>
          <cell r="D628" t="str">
            <v>الثالثة</v>
          </cell>
        </row>
        <row r="629">
          <cell r="A629">
            <v>705730</v>
          </cell>
          <cell r="B629" t="str">
            <v>ثراء بزماوي</v>
          </cell>
          <cell r="C629" t="str">
            <v>يوسف</v>
          </cell>
          <cell r="D629" t="str">
            <v>الثالثة</v>
          </cell>
        </row>
        <row r="630">
          <cell r="A630">
            <v>705698</v>
          </cell>
          <cell r="B630" t="str">
            <v xml:space="preserve">آلاء الاحمد </v>
          </cell>
          <cell r="C630" t="str">
            <v>احمد</v>
          </cell>
          <cell r="D630" t="str">
            <v>الرابعة حديث</v>
          </cell>
        </row>
        <row r="631">
          <cell r="A631">
            <v>705615</v>
          </cell>
          <cell r="B631" t="str">
            <v>يزن السهوي</v>
          </cell>
          <cell r="C631" t="str">
            <v>سمير</v>
          </cell>
          <cell r="D631" t="str">
            <v>الثانية</v>
          </cell>
          <cell r="E631" t="str">
            <v>مستنفذ</v>
          </cell>
        </row>
        <row r="632">
          <cell r="A632">
            <v>705609</v>
          </cell>
          <cell r="B632" t="str">
            <v>يامن شاكر</v>
          </cell>
          <cell r="C632" t="str">
            <v>محمد</v>
          </cell>
          <cell r="D632" t="str">
            <v>الثالثة</v>
          </cell>
        </row>
        <row r="633">
          <cell r="A633">
            <v>705583</v>
          </cell>
          <cell r="B633" t="str">
            <v>هيا الجرمقاني</v>
          </cell>
          <cell r="C633" t="str">
            <v>قاسم</v>
          </cell>
          <cell r="D633" t="str">
            <v>الرابعة</v>
          </cell>
        </row>
        <row r="634">
          <cell r="A634">
            <v>705571</v>
          </cell>
          <cell r="B634" t="str">
            <v>هدى بدوي</v>
          </cell>
          <cell r="C634" t="str">
            <v>خالد</v>
          </cell>
          <cell r="D634" t="str">
            <v>الأولى</v>
          </cell>
          <cell r="E634" t="str">
            <v>مستنفذ</v>
          </cell>
        </row>
        <row r="635">
          <cell r="A635">
            <v>705553</v>
          </cell>
          <cell r="B635" t="str">
            <v>نورا وزان</v>
          </cell>
          <cell r="C635" t="str">
            <v>محمد هاشم</v>
          </cell>
          <cell r="D635" t="str">
            <v>الثالثة</v>
          </cell>
        </row>
        <row r="636">
          <cell r="A636">
            <v>705543</v>
          </cell>
          <cell r="B636" t="str">
            <v>نور السلمان</v>
          </cell>
          <cell r="C636" t="str">
            <v>محمود</v>
          </cell>
          <cell r="D636" t="str">
            <v>الثالثة</v>
          </cell>
          <cell r="E636" t="str">
            <v>مستنفذ</v>
          </cell>
        </row>
        <row r="637">
          <cell r="A637">
            <v>705537</v>
          </cell>
          <cell r="B637" t="str">
            <v>نوال العناد</v>
          </cell>
          <cell r="C637" t="str">
            <v>سمير</v>
          </cell>
          <cell r="D637" t="str">
            <v>الرابعة حديث</v>
          </cell>
        </row>
        <row r="638">
          <cell r="A638">
            <v>705533</v>
          </cell>
          <cell r="B638" t="str">
            <v>نسرين حسن</v>
          </cell>
          <cell r="C638" t="str">
            <v>محمد</v>
          </cell>
          <cell r="D638" t="str">
            <v>الثالثة</v>
          </cell>
          <cell r="E638" t="str">
            <v>مستنفذ</v>
          </cell>
        </row>
        <row r="639">
          <cell r="A639">
            <v>705436</v>
          </cell>
          <cell r="B639" t="str">
            <v>محمد موسى</v>
          </cell>
          <cell r="C639" t="str">
            <v>محمود</v>
          </cell>
          <cell r="D639" t="str">
            <v>الثانية</v>
          </cell>
          <cell r="E639" t="str">
            <v>مستنفذ</v>
          </cell>
        </row>
        <row r="640">
          <cell r="A640">
            <v>705427</v>
          </cell>
          <cell r="B640" t="str">
            <v>محمد فهد  قره حديد</v>
          </cell>
          <cell r="C640" t="str">
            <v>بشير</v>
          </cell>
          <cell r="D640" t="str">
            <v>الثالثة</v>
          </cell>
          <cell r="F640" t="str">
            <v>إيقاف</v>
          </cell>
          <cell r="G640">
            <v>80000</v>
          </cell>
        </row>
        <row r="641">
          <cell r="A641">
            <v>705332</v>
          </cell>
          <cell r="B641" t="str">
            <v>كنانا زعرور</v>
          </cell>
          <cell r="C641" t="str">
            <v>سليمان</v>
          </cell>
          <cell r="D641" t="str">
            <v>الثالثة</v>
          </cell>
          <cell r="F641" t="str">
            <v>تمديد إيقاف</v>
          </cell>
          <cell r="G641">
            <v>70000</v>
          </cell>
        </row>
        <row r="642">
          <cell r="A642">
            <v>705283</v>
          </cell>
          <cell r="B642" t="str">
            <v>غاليه طرابلسي</v>
          </cell>
          <cell r="C642" t="str">
            <v>احمد</v>
          </cell>
          <cell r="D642" t="str">
            <v>الثالثة</v>
          </cell>
          <cell r="F642" t="str">
            <v>إيقاف</v>
          </cell>
          <cell r="G642">
            <v>50000</v>
          </cell>
        </row>
        <row r="643">
          <cell r="A643">
            <v>705209</v>
          </cell>
          <cell r="B643" t="str">
            <v>عبير الحسين</v>
          </cell>
          <cell r="C643" t="str">
            <v>مخلف</v>
          </cell>
          <cell r="D643" t="str">
            <v>الثالثة</v>
          </cell>
          <cell r="E643" t="str">
            <v>مستنفذ</v>
          </cell>
        </row>
        <row r="644">
          <cell r="A644">
            <v>705179</v>
          </cell>
          <cell r="B644" t="str">
            <v>طلال البرجس</v>
          </cell>
          <cell r="C644" t="str">
            <v>خالد</v>
          </cell>
          <cell r="D644" t="str">
            <v>الثالثة</v>
          </cell>
        </row>
        <row r="645">
          <cell r="A645">
            <v>705177</v>
          </cell>
          <cell r="B645" t="str">
            <v>طارق حمادي</v>
          </cell>
          <cell r="C645" t="str">
            <v>غسان</v>
          </cell>
          <cell r="D645" t="str">
            <v>الثالثة</v>
          </cell>
        </row>
        <row r="646">
          <cell r="A646">
            <v>705176</v>
          </cell>
          <cell r="B646" t="str">
            <v>طارق الخباز</v>
          </cell>
          <cell r="C646" t="str">
            <v>محمد ياسر</v>
          </cell>
          <cell r="D646" t="str">
            <v>الأولى</v>
          </cell>
          <cell r="E646" t="str">
            <v>مستنفذ</v>
          </cell>
        </row>
        <row r="647">
          <cell r="A647">
            <v>705161</v>
          </cell>
          <cell r="B647" t="str">
            <v>شهرزاد الشغري</v>
          </cell>
          <cell r="C647" t="str">
            <v>احمد</v>
          </cell>
          <cell r="D647" t="str">
            <v>الثانية</v>
          </cell>
          <cell r="E647" t="str">
            <v>مستنفذ</v>
          </cell>
        </row>
        <row r="648">
          <cell r="A648">
            <v>705141</v>
          </cell>
          <cell r="B648" t="str">
            <v>سها فضلون</v>
          </cell>
          <cell r="C648" t="str">
            <v>احمد جلال الدين</v>
          </cell>
          <cell r="D648" t="str">
            <v>الرابعة</v>
          </cell>
        </row>
        <row r="649">
          <cell r="A649">
            <v>705133</v>
          </cell>
          <cell r="B649" t="str">
            <v>سكينه عامر</v>
          </cell>
          <cell r="C649" t="str">
            <v>فايز</v>
          </cell>
          <cell r="D649" t="str">
            <v>الثانية</v>
          </cell>
          <cell r="E649" t="str">
            <v>مستنفذ</v>
          </cell>
        </row>
        <row r="650">
          <cell r="A650">
            <v>705112</v>
          </cell>
          <cell r="B650" t="str">
            <v>ساره بحبوح</v>
          </cell>
          <cell r="C650" t="str">
            <v>محمد فوزي</v>
          </cell>
          <cell r="D650" t="str">
            <v>الثالثة</v>
          </cell>
        </row>
        <row r="651">
          <cell r="A651">
            <v>705105</v>
          </cell>
          <cell r="B651" t="str">
            <v>زكور العلي</v>
          </cell>
          <cell r="C651" t="str">
            <v>عبد الرزاق</v>
          </cell>
          <cell r="D651" t="str">
            <v>الثالثة</v>
          </cell>
          <cell r="E651" t="str">
            <v>مستنفذ</v>
          </cell>
        </row>
        <row r="652">
          <cell r="A652">
            <v>705103</v>
          </cell>
          <cell r="B652" t="str">
            <v>ريما فوراني</v>
          </cell>
          <cell r="C652" t="str">
            <v>عصام</v>
          </cell>
          <cell r="D652" t="str">
            <v>الرابعة</v>
          </cell>
          <cell r="E652" t="str">
            <v>مستنفذ</v>
          </cell>
        </row>
        <row r="653">
          <cell r="A653">
            <v>705099</v>
          </cell>
          <cell r="B653" t="str">
            <v>ريم سليمان</v>
          </cell>
          <cell r="C653" t="str">
            <v>سمير</v>
          </cell>
          <cell r="D653" t="str">
            <v>الثالثة</v>
          </cell>
        </row>
        <row r="654">
          <cell r="A654">
            <v>705078</v>
          </cell>
          <cell r="B654" t="str">
            <v>روان حسون</v>
          </cell>
          <cell r="C654" t="str">
            <v>محمد سعيد</v>
          </cell>
          <cell r="D654" t="str">
            <v>الثالثة</v>
          </cell>
          <cell r="E654" t="str">
            <v>مستنفذ</v>
          </cell>
        </row>
        <row r="655">
          <cell r="A655">
            <v>705072</v>
          </cell>
          <cell r="B655" t="str">
            <v>رهف البدر</v>
          </cell>
          <cell r="C655" t="str">
            <v>عدنان</v>
          </cell>
          <cell r="D655" t="str">
            <v>الثالثة</v>
          </cell>
          <cell r="F655" t="str">
            <v>إيقاف</v>
          </cell>
          <cell r="G655">
            <v>60000</v>
          </cell>
        </row>
        <row r="656">
          <cell r="A656">
            <v>705071</v>
          </cell>
          <cell r="B656" t="str">
            <v>رهف  أبو زيد</v>
          </cell>
          <cell r="C656" t="str">
            <v>عبد الرحيم</v>
          </cell>
          <cell r="D656" t="str">
            <v>الرابعة</v>
          </cell>
        </row>
        <row r="657">
          <cell r="A657">
            <v>705065</v>
          </cell>
          <cell r="B657" t="str">
            <v>رنا سعد</v>
          </cell>
          <cell r="C657" t="str">
            <v>عماد</v>
          </cell>
          <cell r="D657" t="str">
            <v>الرابعة</v>
          </cell>
        </row>
        <row r="658">
          <cell r="A658">
            <v>705057</v>
          </cell>
          <cell r="B658" t="str">
            <v>رشا العدي</v>
          </cell>
          <cell r="C658" t="str">
            <v>علي</v>
          </cell>
          <cell r="D658" t="str">
            <v>الثالثة</v>
          </cell>
          <cell r="E658" t="str">
            <v>مستنفذ</v>
          </cell>
        </row>
        <row r="659">
          <cell r="A659">
            <v>705053</v>
          </cell>
          <cell r="B659" t="str">
            <v>رزان الناطور</v>
          </cell>
          <cell r="C659" t="str">
            <v>محمد</v>
          </cell>
          <cell r="D659" t="str">
            <v>الثانية</v>
          </cell>
          <cell r="F659" t="str">
            <v>تمديد إيقاف</v>
          </cell>
          <cell r="G659">
            <v>80000</v>
          </cell>
        </row>
        <row r="660">
          <cell r="A660">
            <v>705034</v>
          </cell>
          <cell r="B660" t="str">
            <v>راما دحلا</v>
          </cell>
          <cell r="C660" t="str">
            <v>محمد ديب</v>
          </cell>
          <cell r="D660" t="str">
            <v>الثانية</v>
          </cell>
          <cell r="E660" t="str">
            <v>مستنفذ</v>
          </cell>
        </row>
        <row r="661">
          <cell r="A661">
            <v>705024</v>
          </cell>
          <cell r="B661" t="str">
            <v>راغده رشيد</v>
          </cell>
          <cell r="C661" t="str">
            <v>جادو</v>
          </cell>
          <cell r="D661" t="str">
            <v>الرابعة</v>
          </cell>
        </row>
        <row r="662">
          <cell r="A662">
            <v>704978</v>
          </cell>
          <cell r="B662" t="str">
            <v>حليمه محمد</v>
          </cell>
          <cell r="C662" t="str">
            <v>محمد</v>
          </cell>
          <cell r="D662" t="str">
            <v>الثالثة</v>
          </cell>
          <cell r="E662" t="str">
            <v>مستنفذ</v>
          </cell>
        </row>
        <row r="663">
          <cell r="A663">
            <v>704972</v>
          </cell>
          <cell r="B663" t="str">
            <v>حسين سرجاوي</v>
          </cell>
          <cell r="C663" t="str">
            <v>احمد</v>
          </cell>
          <cell r="D663" t="str">
            <v>الثالثة حديث</v>
          </cell>
          <cell r="E663" t="str">
            <v>مستنفذ</v>
          </cell>
        </row>
        <row r="664">
          <cell r="A664">
            <v>704955</v>
          </cell>
          <cell r="B664" t="str">
            <v>جيما الحموي</v>
          </cell>
          <cell r="C664" t="str">
            <v>بسام</v>
          </cell>
          <cell r="D664" t="str">
            <v>الثالثة</v>
          </cell>
        </row>
        <row r="665">
          <cell r="A665">
            <v>704939</v>
          </cell>
          <cell r="B665" t="str">
            <v>تمام عابدين</v>
          </cell>
          <cell r="C665" t="str">
            <v>محمد</v>
          </cell>
          <cell r="D665" t="str">
            <v>الرابعة حديث</v>
          </cell>
          <cell r="E665" t="str">
            <v>مستنفذ</v>
          </cell>
        </row>
        <row r="666">
          <cell r="A666">
            <v>704925</v>
          </cell>
          <cell r="B666" t="str">
            <v>بشرى الرطب</v>
          </cell>
          <cell r="C666" t="str">
            <v>صادق</v>
          </cell>
          <cell r="D666" t="str">
            <v>الرابعة</v>
          </cell>
        </row>
        <row r="667">
          <cell r="A667">
            <v>704913</v>
          </cell>
          <cell r="B667" t="str">
            <v>بثينه جابر</v>
          </cell>
          <cell r="C667" t="str">
            <v>فوزي</v>
          </cell>
          <cell r="D667" t="str">
            <v>الرابعة</v>
          </cell>
        </row>
        <row r="668">
          <cell r="A668">
            <v>704897</v>
          </cell>
          <cell r="B668" t="str">
            <v>آلاء الشبعاني</v>
          </cell>
          <cell r="C668" t="str">
            <v>عدنان</v>
          </cell>
          <cell r="D668" t="str">
            <v>الرابعة</v>
          </cell>
        </row>
        <row r="669">
          <cell r="A669">
            <v>704896</v>
          </cell>
          <cell r="B669" t="str">
            <v>آلاء  الشامي عثمان</v>
          </cell>
          <cell r="C669" t="str">
            <v>محي الدين</v>
          </cell>
          <cell r="D669" t="str">
            <v>الرابعة</v>
          </cell>
        </row>
        <row r="670">
          <cell r="A670">
            <v>704890</v>
          </cell>
          <cell r="B670" t="str">
            <v>أيمن الخرج</v>
          </cell>
          <cell r="C670" t="str">
            <v>جهاد</v>
          </cell>
          <cell r="D670" t="str">
            <v>الرابعة</v>
          </cell>
        </row>
        <row r="671">
          <cell r="A671">
            <v>704870</v>
          </cell>
          <cell r="B671" t="str">
            <v>أحمد برو</v>
          </cell>
          <cell r="C671" t="str">
            <v>صالح</v>
          </cell>
          <cell r="D671" t="str">
            <v>الثالثة</v>
          </cell>
          <cell r="E671" t="str">
            <v>مستنفذ</v>
          </cell>
        </row>
        <row r="672">
          <cell r="A672">
            <v>704829</v>
          </cell>
          <cell r="B672" t="str">
            <v>الاء عباس</v>
          </cell>
          <cell r="C672" t="str">
            <v>محمود</v>
          </cell>
          <cell r="D672" t="str">
            <v>الثالثة</v>
          </cell>
        </row>
        <row r="673">
          <cell r="A673">
            <v>704828</v>
          </cell>
          <cell r="B673" t="str">
            <v>الاء شريدي</v>
          </cell>
          <cell r="C673" t="str">
            <v>محمد</v>
          </cell>
          <cell r="D673" t="str">
            <v>الرابعة</v>
          </cell>
        </row>
        <row r="674">
          <cell r="A674">
            <v>704795</v>
          </cell>
          <cell r="B674" t="str">
            <v>احمد حلاوة</v>
          </cell>
          <cell r="C674" t="str">
            <v>مصطفى</v>
          </cell>
          <cell r="D674" t="str">
            <v>الثانية</v>
          </cell>
        </row>
        <row r="675">
          <cell r="A675">
            <v>704705</v>
          </cell>
          <cell r="B675" t="str">
            <v>هبه ليلا</v>
          </cell>
          <cell r="C675" t="str">
            <v>حسين</v>
          </cell>
          <cell r="D675" t="str">
            <v>الثالثة</v>
          </cell>
          <cell r="E675" t="str">
            <v>مستنفذ</v>
          </cell>
        </row>
        <row r="676">
          <cell r="A676">
            <v>704683</v>
          </cell>
          <cell r="B676" t="str">
            <v>نور خليل</v>
          </cell>
          <cell r="C676" t="str">
            <v>هشام</v>
          </cell>
          <cell r="D676" t="str">
            <v>الثالثة</v>
          </cell>
        </row>
        <row r="677">
          <cell r="A677">
            <v>704646</v>
          </cell>
          <cell r="B677" t="str">
            <v>ميساء خير</v>
          </cell>
          <cell r="C677" t="str">
            <v>صلاح الدين</v>
          </cell>
          <cell r="D677" t="str">
            <v>الرابعة</v>
          </cell>
        </row>
        <row r="678">
          <cell r="A678">
            <v>704626</v>
          </cell>
          <cell r="B678" t="str">
            <v>مكسيم منصور</v>
          </cell>
          <cell r="C678" t="str">
            <v>عبد الكريم</v>
          </cell>
          <cell r="D678" t="str">
            <v>الثالثة</v>
          </cell>
        </row>
        <row r="679">
          <cell r="A679">
            <v>704625</v>
          </cell>
          <cell r="B679" t="str">
            <v>مقداد عثمان</v>
          </cell>
          <cell r="C679" t="str">
            <v>هاشم</v>
          </cell>
          <cell r="D679" t="str">
            <v>الرابعة</v>
          </cell>
          <cell r="E679" t="str">
            <v>مستنفذ</v>
          </cell>
        </row>
        <row r="680">
          <cell r="A680">
            <v>704599</v>
          </cell>
          <cell r="B680" t="str">
            <v>محمود داده</v>
          </cell>
          <cell r="C680" t="str">
            <v>محمد</v>
          </cell>
          <cell r="D680" t="str">
            <v>الرابعة</v>
          </cell>
          <cell r="E680" t="str">
            <v>مستنفذ</v>
          </cell>
        </row>
        <row r="681">
          <cell r="A681">
            <v>704570</v>
          </cell>
          <cell r="B681" t="str">
            <v>محمد ماهر  راضي</v>
          </cell>
          <cell r="C681" t="str">
            <v>سامر</v>
          </cell>
          <cell r="D681" t="str">
            <v>الرابعة</v>
          </cell>
          <cell r="E681" t="str">
            <v>مستنفذ</v>
          </cell>
        </row>
        <row r="682">
          <cell r="A682">
            <v>704443</v>
          </cell>
          <cell r="B682" t="str">
            <v>كلودين عبدو</v>
          </cell>
          <cell r="C682" t="str">
            <v>سعيد</v>
          </cell>
          <cell r="D682" t="str">
            <v>الرابعة</v>
          </cell>
        </row>
        <row r="683">
          <cell r="A683">
            <v>704434</v>
          </cell>
          <cell r="B683" t="str">
            <v>قيس نصور</v>
          </cell>
          <cell r="C683" t="str">
            <v>باسم</v>
          </cell>
          <cell r="D683" t="str">
            <v>الرابعة</v>
          </cell>
        </row>
        <row r="684">
          <cell r="A684">
            <v>704430</v>
          </cell>
          <cell r="B684" t="str">
            <v>فيصل الحجي</v>
          </cell>
          <cell r="C684" t="str">
            <v>عبد القادر</v>
          </cell>
          <cell r="D684" t="str">
            <v>الرابعة</v>
          </cell>
        </row>
        <row r="685">
          <cell r="A685">
            <v>704401</v>
          </cell>
          <cell r="B685" t="str">
            <v>غنى الدقاق</v>
          </cell>
          <cell r="C685" t="str">
            <v>محمد محي الدين</v>
          </cell>
          <cell r="D685" t="str">
            <v>الرابعة</v>
          </cell>
        </row>
        <row r="686">
          <cell r="A686">
            <v>704359</v>
          </cell>
          <cell r="B686" t="str">
            <v>علي بركات</v>
          </cell>
          <cell r="C686" t="str">
            <v>أنيس</v>
          </cell>
          <cell r="D686" t="str">
            <v>الثالثة</v>
          </cell>
          <cell r="E686" t="str">
            <v>مستنفذ</v>
          </cell>
        </row>
        <row r="687">
          <cell r="A687">
            <v>704346</v>
          </cell>
          <cell r="B687" t="str">
            <v>علا محمد</v>
          </cell>
          <cell r="C687" t="str">
            <v>مفيد</v>
          </cell>
          <cell r="D687" t="str">
            <v>الرابعة</v>
          </cell>
        </row>
        <row r="688">
          <cell r="A688">
            <v>704332</v>
          </cell>
          <cell r="B688" t="str">
            <v>عبير الخلف</v>
          </cell>
          <cell r="C688" t="str">
            <v>حسام</v>
          </cell>
          <cell r="D688" t="str">
            <v>الثالثة</v>
          </cell>
          <cell r="F688" t="str">
            <v>تمديد إيقاف</v>
          </cell>
          <cell r="G688">
            <v>50000</v>
          </cell>
        </row>
        <row r="689">
          <cell r="A689">
            <v>704313</v>
          </cell>
          <cell r="B689" t="str">
            <v>عبد العزيز  الماشي</v>
          </cell>
          <cell r="C689" t="str">
            <v>ذياب</v>
          </cell>
          <cell r="D689" t="str">
            <v>الأولى</v>
          </cell>
          <cell r="E689" t="str">
            <v>مستنفذ</v>
          </cell>
        </row>
        <row r="690">
          <cell r="A690">
            <v>704272</v>
          </cell>
          <cell r="B690" t="str">
            <v>شذا النوفل</v>
          </cell>
          <cell r="C690" t="str">
            <v>علي</v>
          </cell>
          <cell r="D690" t="str">
            <v>الثانية</v>
          </cell>
          <cell r="E690" t="str">
            <v>مستنفذ</v>
          </cell>
        </row>
        <row r="691">
          <cell r="A691">
            <v>704240</v>
          </cell>
          <cell r="B691" t="str">
            <v>سالي  الشيخ علي</v>
          </cell>
          <cell r="C691" t="str">
            <v>جهاد</v>
          </cell>
          <cell r="D691" t="str">
            <v>الرابعة</v>
          </cell>
        </row>
        <row r="692">
          <cell r="A692">
            <v>704188</v>
          </cell>
          <cell r="B692" t="str">
            <v>رايه ملص</v>
          </cell>
          <cell r="C692" t="str">
            <v>أيمن</v>
          </cell>
          <cell r="D692" t="str">
            <v>الثانية</v>
          </cell>
        </row>
        <row r="693">
          <cell r="A693">
            <v>704175</v>
          </cell>
          <cell r="B693" t="str">
            <v>راما خليل</v>
          </cell>
          <cell r="C693" t="str">
            <v>خليل</v>
          </cell>
          <cell r="D693" t="str">
            <v>الثالثة</v>
          </cell>
        </row>
        <row r="694">
          <cell r="A694">
            <v>704174</v>
          </cell>
          <cell r="B694" t="str">
            <v>راما حمشو</v>
          </cell>
          <cell r="C694" t="str">
            <v>حسام الدين</v>
          </cell>
          <cell r="D694" t="str">
            <v>الثانية</v>
          </cell>
          <cell r="E694" t="str">
            <v>مستنفذ</v>
          </cell>
          <cell r="F694" t="str">
            <v>إيقاف</v>
          </cell>
          <cell r="G694">
            <v>100000</v>
          </cell>
        </row>
        <row r="695">
          <cell r="A695">
            <v>704164</v>
          </cell>
          <cell r="B695" t="str">
            <v>ديانا سليمان</v>
          </cell>
          <cell r="C695" t="str">
            <v>بسام</v>
          </cell>
          <cell r="D695" t="str">
            <v>الثالثة</v>
          </cell>
        </row>
        <row r="696">
          <cell r="A696">
            <v>704138</v>
          </cell>
          <cell r="B696" t="str">
            <v>حيدر الديوب</v>
          </cell>
          <cell r="C696" t="str">
            <v>سامر</v>
          </cell>
          <cell r="D696" t="str">
            <v>الأولى</v>
          </cell>
        </row>
        <row r="697">
          <cell r="A697">
            <v>704089</v>
          </cell>
          <cell r="B697" t="str">
            <v>بشرى بوظو</v>
          </cell>
          <cell r="C697" t="str">
            <v>محمد</v>
          </cell>
          <cell r="D697" t="str">
            <v>الرابعة حديث</v>
          </cell>
        </row>
        <row r="698">
          <cell r="A698">
            <v>704070</v>
          </cell>
          <cell r="B698" t="str">
            <v>آيات الحسوني</v>
          </cell>
          <cell r="C698" t="str">
            <v>علي</v>
          </cell>
          <cell r="D698" t="str">
            <v>الثانية</v>
          </cell>
          <cell r="E698" t="str">
            <v>مستنفذ</v>
          </cell>
          <cell r="F698" t="str">
            <v>تمديد إيقاف</v>
          </cell>
          <cell r="G698">
            <v>100000</v>
          </cell>
        </row>
        <row r="699">
          <cell r="A699">
            <v>704050</v>
          </cell>
          <cell r="B699" t="str">
            <v>أحمد شرباجي</v>
          </cell>
          <cell r="C699" t="str">
            <v>علي</v>
          </cell>
          <cell r="D699" t="str">
            <v>الرابعة</v>
          </cell>
        </row>
        <row r="700">
          <cell r="A700">
            <v>704039</v>
          </cell>
          <cell r="B700" t="str">
            <v>ايهم ديب</v>
          </cell>
          <cell r="C700" t="str">
            <v>خالد</v>
          </cell>
          <cell r="D700" t="str">
            <v>الثالثة</v>
          </cell>
          <cell r="F700" t="str">
            <v>إيقاف</v>
          </cell>
          <cell r="G700">
            <v>85000</v>
          </cell>
        </row>
        <row r="701">
          <cell r="A701">
            <v>703976</v>
          </cell>
          <cell r="B701" t="str">
            <v>ابتسام عربشه</v>
          </cell>
          <cell r="C701" t="str">
            <v>محمد عزت</v>
          </cell>
          <cell r="D701" t="str">
            <v>الرابعة</v>
          </cell>
        </row>
        <row r="702">
          <cell r="A702">
            <v>703967</v>
          </cell>
          <cell r="B702" t="str">
            <v>زينب يونس</v>
          </cell>
          <cell r="C702" t="str">
            <v>علي</v>
          </cell>
          <cell r="D702" t="str">
            <v>الرابعة</v>
          </cell>
          <cell r="E702" t="str">
            <v>حسم نقابة</v>
          </cell>
          <cell r="F702" t="str">
            <v>إيقاف</v>
          </cell>
          <cell r="G702">
            <v>56000</v>
          </cell>
        </row>
        <row r="703">
          <cell r="A703">
            <v>703943</v>
          </cell>
          <cell r="B703" t="str">
            <v>وعد فياض</v>
          </cell>
          <cell r="C703" t="str">
            <v>فياض</v>
          </cell>
          <cell r="D703" t="str">
            <v>الثالثة</v>
          </cell>
        </row>
        <row r="704">
          <cell r="A704">
            <v>703910</v>
          </cell>
          <cell r="B704" t="str">
            <v>نوران الناطور</v>
          </cell>
          <cell r="C704" t="str">
            <v>زياد</v>
          </cell>
          <cell r="D704" t="str">
            <v>الثالثة</v>
          </cell>
          <cell r="E704" t="str">
            <v>مستنفذ</v>
          </cell>
        </row>
        <row r="705">
          <cell r="A705">
            <v>703871</v>
          </cell>
          <cell r="B705" t="str">
            <v>مهى عون</v>
          </cell>
          <cell r="C705" t="str">
            <v>رزق</v>
          </cell>
          <cell r="D705" t="str">
            <v>الرابعة</v>
          </cell>
        </row>
        <row r="706">
          <cell r="A706">
            <v>703860</v>
          </cell>
          <cell r="B706" t="str">
            <v>معن المصري الشهير بالحرستاني</v>
          </cell>
          <cell r="C706" t="str">
            <v>نور الدين</v>
          </cell>
          <cell r="D706" t="str">
            <v>الثانية</v>
          </cell>
          <cell r="F706" t="str">
            <v>تمديد إيقاف</v>
          </cell>
          <cell r="G706">
            <v>90000</v>
          </cell>
        </row>
        <row r="707">
          <cell r="A707">
            <v>703857</v>
          </cell>
          <cell r="B707" t="str">
            <v>مضر رزق</v>
          </cell>
          <cell r="C707" t="str">
            <v>كسار</v>
          </cell>
          <cell r="D707" t="str">
            <v>الثالثة</v>
          </cell>
          <cell r="E707" t="str">
            <v>مستنفذ</v>
          </cell>
        </row>
        <row r="708">
          <cell r="A708">
            <v>703845</v>
          </cell>
          <cell r="B708" t="str">
            <v>مروه الباشا</v>
          </cell>
          <cell r="C708" t="str">
            <v>محمد هشام</v>
          </cell>
          <cell r="D708" t="str">
            <v>الرابعة</v>
          </cell>
        </row>
        <row r="709">
          <cell r="A709">
            <v>703831</v>
          </cell>
          <cell r="B709" t="str">
            <v>محمد معاذ  الفيومي</v>
          </cell>
          <cell r="C709" t="str">
            <v>محمد سميح</v>
          </cell>
          <cell r="D709" t="str">
            <v>الرابعة</v>
          </cell>
          <cell r="E709" t="str">
            <v>مستنفذ</v>
          </cell>
        </row>
        <row r="710">
          <cell r="A710">
            <v>703730</v>
          </cell>
          <cell r="B710" t="str">
            <v>كارلين احمد</v>
          </cell>
          <cell r="C710" t="str">
            <v>هيثم</v>
          </cell>
          <cell r="D710" t="str">
            <v>الرابعة</v>
          </cell>
          <cell r="E710" t="str">
            <v>مستنفذ</v>
          </cell>
        </row>
        <row r="711">
          <cell r="A711">
            <v>703725</v>
          </cell>
          <cell r="B711" t="str">
            <v>فيروز العلي</v>
          </cell>
          <cell r="C711" t="str">
            <v>يوسف</v>
          </cell>
          <cell r="D711" t="str">
            <v>الثالثة</v>
          </cell>
        </row>
        <row r="712">
          <cell r="A712">
            <v>703669</v>
          </cell>
          <cell r="B712" t="str">
            <v>علاء الغزاوي</v>
          </cell>
          <cell r="C712" t="str">
            <v>علي</v>
          </cell>
          <cell r="D712" t="str">
            <v>الرابعة</v>
          </cell>
        </row>
        <row r="713">
          <cell r="A713">
            <v>703663</v>
          </cell>
          <cell r="B713" t="str">
            <v>عبير الرفاعي</v>
          </cell>
          <cell r="C713" t="str">
            <v>عمر</v>
          </cell>
          <cell r="D713" t="str">
            <v>الرابعة</v>
          </cell>
        </row>
        <row r="714">
          <cell r="A714">
            <v>703627</v>
          </cell>
          <cell r="B714" t="str">
            <v>شذا دياب</v>
          </cell>
          <cell r="C714" t="str">
            <v>حسين</v>
          </cell>
          <cell r="D714" t="str">
            <v>الثانية</v>
          </cell>
        </row>
        <row r="715">
          <cell r="A715">
            <v>703620</v>
          </cell>
          <cell r="B715" t="str">
            <v>سناء  ابو حمره</v>
          </cell>
          <cell r="C715" t="str">
            <v>محمود</v>
          </cell>
          <cell r="D715" t="str">
            <v>الرابعة</v>
          </cell>
        </row>
        <row r="716">
          <cell r="A716">
            <v>703599</v>
          </cell>
          <cell r="B716" t="str">
            <v>سالي شباني</v>
          </cell>
          <cell r="C716" t="str">
            <v xml:space="preserve">نزار </v>
          </cell>
          <cell r="D716" t="str">
            <v>الرابعة</v>
          </cell>
        </row>
        <row r="717">
          <cell r="A717">
            <v>703583</v>
          </cell>
          <cell r="B717" t="str">
            <v>ريم وانلي</v>
          </cell>
          <cell r="C717" t="str">
            <v>نعيم</v>
          </cell>
          <cell r="D717" t="str">
            <v>الرابعة</v>
          </cell>
        </row>
        <row r="718">
          <cell r="A718">
            <v>703536</v>
          </cell>
          <cell r="B718" t="str">
            <v>دعاء تقي</v>
          </cell>
          <cell r="C718" t="str">
            <v>فهد</v>
          </cell>
          <cell r="D718" t="str">
            <v>الرابعة</v>
          </cell>
          <cell r="E718" t="str">
            <v>مستنفذ</v>
          </cell>
        </row>
        <row r="719">
          <cell r="A719">
            <v>703518</v>
          </cell>
          <cell r="B719" t="str">
            <v>حيدر دعكور</v>
          </cell>
          <cell r="C719" t="str">
            <v>فارس</v>
          </cell>
          <cell r="D719" t="str">
            <v>الثالثة</v>
          </cell>
          <cell r="E719" t="str">
            <v>مستنفذ</v>
          </cell>
        </row>
        <row r="720">
          <cell r="A720">
            <v>703514</v>
          </cell>
          <cell r="B720" t="str">
            <v>حنان العبد</v>
          </cell>
          <cell r="C720" t="str">
            <v>عبد الله</v>
          </cell>
          <cell r="D720" t="str">
            <v>الثالثة</v>
          </cell>
          <cell r="E720" t="str">
            <v>مستنفذ</v>
          </cell>
        </row>
        <row r="721">
          <cell r="A721">
            <v>703496</v>
          </cell>
          <cell r="B721" t="str">
            <v>حسام المحمد</v>
          </cell>
          <cell r="C721" t="str">
            <v>علي</v>
          </cell>
          <cell r="D721" t="str">
            <v>الثالثة</v>
          </cell>
        </row>
        <row r="722">
          <cell r="A722">
            <v>703492</v>
          </cell>
          <cell r="B722" t="str">
            <v>جورجينا سمعان</v>
          </cell>
          <cell r="C722" t="str">
            <v>الياس</v>
          </cell>
          <cell r="D722" t="str">
            <v>الرابعة</v>
          </cell>
        </row>
        <row r="723">
          <cell r="A723">
            <v>703482</v>
          </cell>
          <cell r="B723" t="str">
            <v>تميم المسالمه</v>
          </cell>
          <cell r="C723" t="str">
            <v>موسى</v>
          </cell>
          <cell r="D723" t="str">
            <v>الثالثة</v>
          </cell>
          <cell r="E723" t="str">
            <v>مستنفذ</v>
          </cell>
        </row>
        <row r="724">
          <cell r="A724">
            <v>703451</v>
          </cell>
          <cell r="B724" t="str">
            <v>ألاء زنبوعه</v>
          </cell>
          <cell r="C724" t="str">
            <v>جمال</v>
          </cell>
          <cell r="D724" t="str">
            <v>الثالثة</v>
          </cell>
          <cell r="E724" t="str">
            <v>مستنفذ</v>
          </cell>
        </row>
        <row r="725">
          <cell r="A725">
            <v>703439</v>
          </cell>
          <cell r="B725" t="str">
            <v>ايناس المصري</v>
          </cell>
          <cell r="C725" t="str">
            <v>عبد الرحمن</v>
          </cell>
          <cell r="D725" t="str">
            <v>الرابعة</v>
          </cell>
        </row>
        <row r="726">
          <cell r="A726">
            <v>703437</v>
          </cell>
          <cell r="B726" t="str">
            <v>ايمن الخليل</v>
          </cell>
          <cell r="C726" t="str">
            <v>خليل</v>
          </cell>
          <cell r="D726" t="str">
            <v>الثالثة</v>
          </cell>
        </row>
        <row r="727">
          <cell r="A727">
            <v>703419</v>
          </cell>
          <cell r="B727" t="str">
            <v>الاء عبيد</v>
          </cell>
          <cell r="C727" t="str">
            <v>صبحي</v>
          </cell>
          <cell r="D727" t="str">
            <v>الثانية</v>
          </cell>
          <cell r="E727" t="str">
            <v>مستنفذ</v>
          </cell>
          <cell r="F727" t="str">
            <v>إيقاف</v>
          </cell>
          <cell r="G727">
            <v>150000</v>
          </cell>
        </row>
        <row r="728">
          <cell r="A728">
            <v>703418</v>
          </cell>
          <cell r="B728" t="str">
            <v>اكتمال حسيني</v>
          </cell>
          <cell r="C728" t="str">
            <v>محمد</v>
          </cell>
          <cell r="D728" t="str">
            <v>الرابعة</v>
          </cell>
          <cell r="E728" t="str">
            <v>مستنفذ</v>
          </cell>
        </row>
        <row r="729">
          <cell r="A729">
            <v>703402</v>
          </cell>
          <cell r="B729" t="str">
            <v>احمد نزار  تمر اغا</v>
          </cell>
          <cell r="C729" t="str">
            <v>نذير</v>
          </cell>
          <cell r="D729" t="str">
            <v>الثالثة</v>
          </cell>
        </row>
        <row r="730">
          <cell r="A730">
            <v>703356</v>
          </cell>
          <cell r="B730" t="str">
            <v>همام قمور</v>
          </cell>
          <cell r="C730" t="str">
            <v>احمد</v>
          </cell>
          <cell r="D730" t="str">
            <v>الرابعة</v>
          </cell>
          <cell r="E730" t="str">
            <v>مستنفذ</v>
          </cell>
        </row>
        <row r="731">
          <cell r="A731">
            <v>703333</v>
          </cell>
          <cell r="B731" t="str">
            <v>نوار مجدمه</v>
          </cell>
          <cell r="C731" t="str">
            <v>فاتك</v>
          </cell>
          <cell r="D731" t="str">
            <v>الثالثة</v>
          </cell>
          <cell r="E731" t="str">
            <v>مستنفذ</v>
          </cell>
        </row>
        <row r="732">
          <cell r="A732">
            <v>703292</v>
          </cell>
          <cell r="B732" t="str">
            <v>محمود طارق  صباغ</v>
          </cell>
          <cell r="C732" t="str">
            <v>مازن</v>
          </cell>
          <cell r="D732" t="str">
            <v>الثانية</v>
          </cell>
          <cell r="E732" t="str">
            <v>مستنفذ</v>
          </cell>
        </row>
        <row r="733">
          <cell r="A733">
            <v>703199</v>
          </cell>
          <cell r="B733" t="str">
            <v>لبنى رزق</v>
          </cell>
          <cell r="C733" t="str">
            <v>فيصل</v>
          </cell>
          <cell r="D733" t="str">
            <v>الأولى</v>
          </cell>
          <cell r="E733" t="str">
            <v>مستنفذ</v>
          </cell>
          <cell r="F733" t="str">
            <v>تمديد إيقاف</v>
          </cell>
          <cell r="G733">
            <v>100000</v>
          </cell>
        </row>
        <row r="734">
          <cell r="A734">
            <v>703164</v>
          </cell>
          <cell r="B734" t="str">
            <v>عمار خبيز</v>
          </cell>
          <cell r="C734" t="str">
            <v>محمد علي</v>
          </cell>
          <cell r="D734" t="str">
            <v>الأولى</v>
          </cell>
          <cell r="E734" t="str">
            <v>مستنفذ</v>
          </cell>
        </row>
        <row r="735">
          <cell r="A735">
            <v>703112</v>
          </cell>
          <cell r="B735" t="str">
            <v>صباح صهريج</v>
          </cell>
          <cell r="C735" t="str">
            <v>محمد</v>
          </cell>
          <cell r="D735" t="str">
            <v>الثالثة</v>
          </cell>
          <cell r="E735" t="str">
            <v>مستنفذ</v>
          </cell>
        </row>
        <row r="736">
          <cell r="A736">
            <v>703101</v>
          </cell>
          <cell r="B736" t="str">
            <v>سوسن اللبابيدي</v>
          </cell>
          <cell r="C736" t="str">
            <v>محمد أمين</v>
          </cell>
          <cell r="D736" t="str">
            <v>الرابعة</v>
          </cell>
          <cell r="E736" t="str">
            <v>مستنفذ</v>
          </cell>
        </row>
        <row r="737">
          <cell r="A737">
            <v>703083</v>
          </cell>
          <cell r="B737" t="str">
            <v>زهر الدين  الجمعة</v>
          </cell>
          <cell r="C737" t="str">
            <v>عبد الجليل</v>
          </cell>
          <cell r="D737" t="str">
            <v>الثالثة</v>
          </cell>
        </row>
        <row r="738">
          <cell r="A738">
            <v>703001</v>
          </cell>
          <cell r="B738" t="str">
            <v>بلال الدوشه</v>
          </cell>
          <cell r="C738" t="str">
            <v>بسام</v>
          </cell>
          <cell r="D738" t="str">
            <v>الثالثة</v>
          </cell>
        </row>
        <row r="739">
          <cell r="A739">
            <v>702977</v>
          </cell>
          <cell r="B739" t="str">
            <v>أبرار صالح</v>
          </cell>
          <cell r="C739" t="str">
            <v>يوسف</v>
          </cell>
          <cell r="D739" t="str">
            <v>الرابعة</v>
          </cell>
          <cell r="E739" t="str">
            <v>مستنفذ</v>
          </cell>
        </row>
        <row r="740">
          <cell r="A740">
            <v>702909</v>
          </cell>
          <cell r="B740" t="str">
            <v>هلال عسكر</v>
          </cell>
          <cell r="C740" t="str">
            <v>ابراهيم</v>
          </cell>
          <cell r="D740" t="str">
            <v>الرابعة</v>
          </cell>
          <cell r="E740" t="str">
            <v>مستنفذ</v>
          </cell>
          <cell r="F740" t="str">
            <v>إيقاف</v>
          </cell>
          <cell r="G740">
            <v>100000</v>
          </cell>
        </row>
        <row r="741">
          <cell r="A741">
            <v>702873</v>
          </cell>
          <cell r="B741" t="str">
            <v>معن ديوب</v>
          </cell>
          <cell r="C741" t="str">
            <v>عبود</v>
          </cell>
          <cell r="D741" t="str">
            <v>الرابعة حديث</v>
          </cell>
        </row>
        <row r="742">
          <cell r="A742">
            <v>702872</v>
          </cell>
          <cell r="B742" t="str">
            <v>مضر العجي</v>
          </cell>
          <cell r="C742" t="str">
            <v>اسماعيل</v>
          </cell>
          <cell r="D742" t="str">
            <v>الثانية</v>
          </cell>
          <cell r="E742" t="str">
            <v>مستنفذ</v>
          </cell>
        </row>
        <row r="743">
          <cell r="A743">
            <v>702798</v>
          </cell>
          <cell r="B743" t="str">
            <v>لينه غليون</v>
          </cell>
          <cell r="C743" t="str">
            <v>حمزه</v>
          </cell>
          <cell r="D743" t="str">
            <v>الثالثة</v>
          </cell>
          <cell r="E743" t="str">
            <v>مستنفذ</v>
          </cell>
        </row>
        <row r="744">
          <cell r="A744">
            <v>702760</v>
          </cell>
          <cell r="B744" t="str">
            <v>غانم العفاش</v>
          </cell>
          <cell r="C744" t="str">
            <v>ناصر</v>
          </cell>
          <cell r="D744" t="str">
            <v>الرابعة</v>
          </cell>
        </row>
        <row r="745">
          <cell r="A745">
            <v>702705</v>
          </cell>
          <cell r="B745" t="str">
            <v>سومر طراف</v>
          </cell>
          <cell r="C745" t="str">
            <v>منير</v>
          </cell>
          <cell r="D745" t="str">
            <v>الأولى</v>
          </cell>
          <cell r="E745" t="str">
            <v>مستنفذ</v>
          </cell>
        </row>
        <row r="746">
          <cell r="A746">
            <v>702660</v>
          </cell>
          <cell r="B746" t="str">
            <v>ربا مكارم</v>
          </cell>
          <cell r="C746" t="str">
            <v>رامز</v>
          </cell>
          <cell r="D746" t="str">
            <v>الرابعة</v>
          </cell>
          <cell r="E746" t="str">
            <v>مستنفذ</v>
          </cell>
        </row>
        <row r="747">
          <cell r="A747">
            <v>702656</v>
          </cell>
          <cell r="B747" t="str">
            <v>رامي يحيى</v>
          </cell>
          <cell r="C747" t="str">
            <v>حيدر</v>
          </cell>
          <cell r="D747" t="str">
            <v>الثالثة</v>
          </cell>
        </row>
        <row r="748">
          <cell r="A748">
            <v>702624</v>
          </cell>
          <cell r="B748" t="str">
            <v>حمزه قدور</v>
          </cell>
          <cell r="C748" t="str">
            <v>عبد الحكيم</v>
          </cell>
          <cell r="D748" t="str">
            <v>الثالثة</v>
          </cell>
          <cell r="E748" t="str">
            <v>مستنفذ</v>
          </cell>
        </row>
        <row r="749">
          <cell r="A749">
            <v>702599</v>
          </cell>
          <cell r="B749" t="str">
            <v>بديع الزيلع</v>
          </cell>
          <cell r="C749" t="str">
            <v>منهل</v>
          </cell>
          <cell r="D749" t="str">
            <v>الثالثة</v>
          </cell>
          <cell r="E749" t="str">
            <v>مستنفذ</v>
          </cell>
        </row>
        <row r="750">
          <cell r="A750">
            <v>702598</v>
          </cell>
          <cell r="B750" t="str">
            <v>بدر  الكيكي الكردي</v>
          </cell>
          <cell r="C750" t="str">
            <v>محمد علي</v>
          </cell>
          <cell r="D750" t="str">
            <v>الثانية</v>
          </cell>
        </row>
        <row r="751">
          <cell r="A751">
            <v>702561</v>
          </cell>
          <cell r="B751" t="str">
            <v>اصاله الفندي</v>
          </cell>
          <cell r="C751" t="str">
            <v>منذر</v>
          </cell>
          <cell r="D751" t="str">
            <v>الرابعة</v>
          </cell>
          <cell r="E751" t="str">
            <v>مستنفذ</v>
          </cell>
        </row>
        <row r="752">
          <cell r="A752">
            <v>702553</v>
          </cell>
          <cell r="B752" t="str">
            <v>ادهم شقير</v>
          </cell>
          <cell r="C752" t="str">
            <v>مرسل</v>
          </cell>
          <cell r="D752" t="str">
            <v>الرابعة</v>
          </cell>
          <cell r="E752" t="str">
            <v>مستنفذ</v>
          </cell>
        </row>
        <row r="753">
          <cell r="A753">
            <v>702483</v>
          </cell>
          <cell r="B753" t="str">
            <v>مواهب ادنوف</v>
          </cell>
          <cell r="C753" t="str">
            <v>نوفل</v>
          </cell>
          <cell r="D753" t="str">
            <v>الثانية</v>
          </cell>
          <cell r="E753" t="str">
            <v>مستنفذ</v>
          </cell>
        </row>
        <row r="754">
          <cell r="A754">
            <v>702482</v>
          </cell>
          <cell r="B754" t="str">
            <v>مهند عدره</v>
          </cell>
          <cell r="C754" t="str">
            <v>منير</v>
          </cell>
          <cell r="D754" t="str">
            <v>الثانية</v>
          </cell>
        </row>
        <row r="755">
          <cell r="A755">
            <v>702478</v>
          </cell>
          <cell r="B755" t="str">
            <v>منى الحميد</v>
          </cell>
          <cell r="C755" t="str">
            <v>صبحي</v>
          </cell>
          <cell r="D755" t="str">
            <v>الثالثة</v>
          </cell>
          <cell r="E755" t="str">
            <v>مستنفذ</v>
          </cell>
        </row>
        <row r="756">
          <cell r="A756">
            <v>702303</v>
          </cell>
          <cell r="B756" t="str">
            <v>رنيم حجلي</v>
          </cell>
          <cell r="C756" t="str">
            <v>عيسى</v>
          </cell>
          <cell r="D756" t="str">
            <v>الرابعة</v>
          </cell>
        </row>
        <row r="757">
          <cell r="A757">
            <v>702273</v>
          </cell>
          <cell r="B757" t="str">
            <v>حنان زيتون</v>
          </cell>
          <cell r="C757" t="str">
            <v>محمد عيد</v>
          </cell>
          <cell r="D757" t="str">
            <v>الثالثة</v>
          </cell>
        </row>
        <row r="758">
          <cell r="A758">
            <v>701944</v>
          </cell>
          <cell r="B758" t="str">
            <v>صالح الجاسم</v>
          </cell>
          <cell r="C758" t="str">
            <v>احمد</v>
          </cell>
          <cell r="D758" t="str">
            <v>الأولى</v>
          </cell>
          <cell r="E758" t="str">
            <v>مستنفذ</v>
          </cell>
        </row>
        <row r="759">
          <cell r="A759">
            <v>701903</v>
          </cell>
          <cell r="B759" t="str">
            <v>رنا الابراهيم</v>
          </cell>
          <cell r="C759" t="str">
            <v>محمد</v>
          </cell>
          <cell r="D759" t="str">
            <v>الثالثة</v>
          </cell>
          <cell r="E759" t="str">
            <v>مستنفذ</v>
          </cell>
        </row>
        <row r="760">
          <cell r="A760">
            <v>701834</v>
          </cell>
          <cell r="B760" t="str">
            <v>بتول عبدو</v>
          </cell>
          <cell r="C760" t="str">
            <v>جابر</v>
          </cell>
          <cell r="D760" t="str">
            <v>الأولى</v>
          </cell>
          <cell r="E760" t="str">
            <v>مستنفذ</v>
          </cell>
        </row>
        <row r="761">
          <cell r="A761">
            <v>701512</v>
          </cell>
          <cell r="B761" t="str">
            <v>سامر حسين</v>
          </cell>
          <cell r="C761" t="str">
            <v>سعيد</v>
          </cell>
          <cell r="D761" t="str">
            <v>الثانية</v>
          </cell>
          <cell r="E761" t="str">
            <v>مستنفذ</v>
          </cell>
        </row>
        <row r="762">
          <cell r="A762">
            <v>701497</v>
          </cell>
          <cell r="B762" t="str">
            <v>رنا شعبان</v>
          </cell>
          <cell r="C762" t="str">
            <v>نجم الدين</v>
          </cell>
          <cell r="D762" t="str">
            <v>الثالثة</v>
          </cell>
          <cell r="E762" t="str">
            <v>مستنفذ</v>
          </cell>
        </row>
        <row r="763">
          <cell r="A763">
            <v>701384</v>
          </cell>
          <cell r="B763" t="str">
            <v>يوسف جافي</v>
          </cell>
          <cell r="C763" t="str">
            <v>احمد</v>
          </cell>
          <cell r="D763" t="str">
            <v>الثالثة</v>
          </cell>
          <cell r="E763" t="str">
            <v>مستنفذ</v>
          </cell>
        </row>
        <row r="764">
          <cell r="A764">
            <v>701345</v>
          </cell>
          <cell r="B764" t="str">
            <v>موسى الموسى</v>
          </cell>
          <cell r="C764" t="str">
            <v>جمعة</v>
          </cell>
          <cell r="D764" t="str">
            <v>الثانية</v>
          </cell>
          <cell r="E764" t="str">
            <v>مستنفذ</v>
          </cell>
        </row>
        <row r="765">
          <cell r="A765">
            <v>701084</v>
          </cell>
          <cell r="B765" t="str">
            <v>ميرفت الحمد</v>
          </cell>
          <cell r="C765" t="str">
            <v>محمود</v>
          </cell>
          <cell r="D765" t="str">
            <v>الرابعة</v>
          </cell>
          <cell r="E765" t="str">
            <v>مستنفذ</v>
          </cell>
        </row>
        <row r="766">
          <cell r="A766">
            <v>700881</v>
          </cell>
          <cell r="B766" t="str">
            <v>راميا سعيد</v>
          </cell>
          <cell r="C766" t="str">
            <v>علي</v>
          </cell>
          <cell r="D766" t="str">
            <v>الرابعة</v>
          </cell>
          <cell r="E766" t="str">
            <v>مستنفذ</v>
          </cell>
        </row>
        <row r="767">
          <cell r="A767">
            <v>700735</v>
          </cell>
          <cell r="B767" t="str">
            <v>نزار جاسم</v>
          </cell>
          <cell r="C767" t="str">
            <v>احمد</v>
          </cell>
          <cell r="D767" t="str">
            <v>الرابعة</v>
          </cell>
        </row>
        <row r="768">
          <cell r="A768">
            <v>700690</v>
          </cell>
          <cell r="B768" t="str">
            <v>محمد المزعل</v>
          </cell>
          <cell r="C768" t="str">
            <v>علي</v>
          </cell>
          <cell r="D768" t="str">
            <v>الرابعة</v>
          </cell>
          <cell r="E768" t="str">
            <v>مستنفذ</v>
          </cell>
        </row>
        <row r="769">
          <cell r="A769">
            <v>700689</v>
          </cell>
          <cell r="B769" t="str">
            <v>محمد المحمد</v>
          </cell>
          <cell r="C769" t="str">
            <v>يوسف</v>
          </cell>
          <cell r="D769" t="str">
            <v>الرابعة</v>
          </cell>
          <cell r="E769" t="str">
            <v>مستنفذ</v>
          </cell>
        </row>
        <row r="770">
          <cell r="A770">
            <v>700504</v>
          </cell>
          <cell r="B770" t="str">
            <v>اعتدال يوسف</v>
          </cell>
          <cell r="C770" t="str">
            <v>عباس</v>
          </cell>
          <cell r="D770" t="str">
            <v>الرابعة</v>
          </cell>
          <cell r="E770" t="str">
            <v>مستنفذ</v>
          </cell>
          <cell r="F770" t="str">
            <v>إيقاف</v>
          </cell>
          <cell r="G770">
            <v>50000</v>
          </cell>
        </row>
        <row r="771">
          <cell r="A771">
            <v>700166</v>
          </cell>
          <cell r="B771" t="str">
            <v>روبينيا البدور</v>
          </cell>
          <cell r="C771" t="str">
            <v>أحمد</v>
          </cell>
          <cell r="D771" t="str">
            <v>الرابعة</v>
          </cell>
          <cell r="E771" t="str">
            <v>ضعف الرسوم</v>
          </cell>
        </row>
        <row r="772">
          <cell r="A772">
            <v>700081</v>
          </cell>
          <cell r="B772" t="str">
            <v>تميم حموده</v>
          </cell>
          <cell r="C772" t="str">
            <v>مروان</v>
          </cell>
          <cell r="D772" t="str">
            <v>الرابعة</v>
          </cell>
        </row>
        <row r="773">
          <cell r="A773">
            <v>700012</v>
          </cell>
          <cell r="B773" t="str">
            <v>آنا ماريا زودة</v>
          </cell>
          <cell r="C773" t="str">
            <v>ميشيل</v>
          </cell>
          <cell r="D773" t="str">
            <v>الثالثة</v>
          </cell>
          <cell r="E773" t="str">
            <v>مستنفذ</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D:\&#1602;&#1587;&#1605;%20&#1575;&#1604;&#1571;&#1578;&#1605;&#1578;&#1577;%20&#1575;&#1604;&#1578;&#1593;&#1604;&#1610;&#1605;%20&#1575;&#1604;&#1605;&#1601;&#1578;&#1608;&#1581;\&#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3"/>
  <sheetViews>
    <sheetView showGridLines="0" rightToLeft="1" tabSelected="1" workbookViewId="0">
      <selection activeCell="B14" sqref="B14:I19"/>
    </sheetView>
  </sheetViews>
  <sheetFormatPr defaultColWidth="9" defaultRowHeight="16.8" x14ac:dyDescent="0.5"/>
  <cols>
    <col min="1" max="1" width="2.19921875" style="71" customWidth="1"/>
    <col min="2" max="2" width="4.3984375" style="71" customWidth="1"/>
    <col min="3" max="6" width="9" style="71"/>
    <col min="7" max="7" width="1.3984375" style="71" customWidth="1"/>
    <col min="8" max="8" width="12.69921875" style="71" customWidth="1"/>
    <col min="9" max="9" width="16.8984375" style="71" customWidth="1"/>
    <col min="10" max="10" width="5" style="71" customWidth="1"/>
    <col min="11" max="11" width="9" style="71" customWidth="1"/>
    <col min="12" max="12" width="2.69921875" style="71" customWidth="1"/>
    <col min="13" max="13" width="9" style="71"/>
    <col min="14" max="14" width="9" style="71" customWidth="1"/>
    <col min="15" max="15" width="3.3984375" style="71" customWidth="1"/>
    <col min="16" max="17" width="9" style="71"/>
    <col min="18" max="18" width="4.69921875" style="71" customWidth="1"/>
    <col min="19" max="19" width="2" style="71" customWidth="1"/>
    <col min="20" max="20" width="8.8984375" style="71" customWidth="1"/>
    <col min="21" max="21" width="15.3984375" style="71" customWidth="1"/>
    <col min="22" max="16384" width="9" style="71"/>
  </cols>
  <sheetData>
    <row r="1" spans="1:22" ht="27" thickBot="1" x14ac:dyDescent="0.75">
      <c r="B1" s="729" t="s">
        <v>226</v>
      </c>
      <c r="C1" s="729"/>
      <c r="D1" s="729"/>
      <c r="E1" s="729"/>
      <c r="F1" s="729"/>
      <c r="G1" s="729"/>
      <c r="H1" s="729"/>
      <c r="I1" s="729"/>
      <c r="J1" s="729"/>
      <c r="K1" s="729"/>
      <c r="L1" s="729"/>
      <c r="M1" s="729"/>
      <c r="N1" s="729"/>
      <c r="O1" s="729"/>
      <c r="P1" s="729"/>
      <c r="Q1" s="729"/>
      <c r="R1" s="729"/>
      <c r="S1" s="729"/>
      <c r="T1" s="729"/>
      <c r="U1" s="729"/>
    </row>
    <row r="2" spans="1:22" ht="19.5" customHeight="1" thickBot="1" x14ac:dyDescent="0.7">
      <c r="B2" s="730" t="s">
        <v>166</v>
      </c>
      <c r="C2" s="730"/>
      <c r="D2" s="730"/>
      <c r="E2" s="730"/>
      <c r="F2" s="730"/>
      <c r="G2" s="730"/>
      <c r="H2" s="730"/>
      <c r="I2" s="730"/>
      <c r="J2" s="72"/>
      <c r="K2" s="731" t="s">
        <v>227</v>
      </c>
      <c r="L2" s="732"/>
      <c r="M2" s="732"/>
      <c r="N2" s="732"/>
      <c r="O2" s="732"/>
      <c r="P2" s="732"/>
      <c r="Q2" s="732"/>
      <c r="R2" s="732"/>
      <c r="S2" s="732"/>
      <c r="T2" s="735" t="s">
        <v>228</v>
      </c>
      <c r="U2" s="736"/>
    </row>
    <row r="3" spans="1:22" ht="22.5" customHeight="1" thickBot="1" x14ac:dyDescent="0.7">
      <c r="A3" s="73">
        <v>1</v>
      </c>
      <c r="B3" s="739" t="s">
        <v>229</v>
      </c>
      <c r="C3" s="740"/>
      <c r="D3" s="740"/>
      <c r="E3" s="740"/>
      <c r="F3" s="740"/>
      <c r="G3" s="740"/>
      <c r="H3" s="740"/>
      <c r="I3" s="741"/>
      <c r="K3" s="733"/>
      <c r="L3" s="734"/>
      <c r="M3" s="734"/>
      <c r="N3" s="734"/>
      <c r="O3" s="734"/>
      <c r="P3" s="734"/>
      <c r="Q3" s="734"/>
      <c r="R3" s="734"/>
      <c r="S3" s="734"/>
      <c r="T3" s="737"/>
      <c r="U3" s="738"/>
    </row>
    <row r="4" spans="1:22" ht="22.5" customHeight="1" thickBot="1" x14ac:dyDescent="0.7">
      <c r="A4" s="73">
        <v>2</v>
      </c>
      <c r="B4" s="726" t="s">
        <v>230</v>
      </c>
      <c r="C4" s="727"/>
      <c r="D4" s="727"/>
      <c r="E4" s="727"/>
      <c r="F4" s="727"/>
      <c r="G4" s="727"/>
      <c r="H4" s="727"/>
      <c r="I4" s="728"/>
      <c r="K4" s="712" t="s">
        <v>15</v>
      </c>
      <c r="L4" s="713"/>
      <c r="M4" s="713"/>
      <c r="N4" s="713"/>
      <c r="O4" s="713"/>
      <c r="P4" s="713"/>
      <c r="Q4" s="713"/>
      <c r="R4" s="713"/>
      <c r="S4" s="714"/>
      <c r="T4" s="719">
        <v>1</v>
      </c>
      <c r="U4" s="720"/>
    </row>
    <row r="5" spans="1:22" ht="22.5" customHeight="1" thickBot="1" x14ac:dyDescent="0.7">
      <c r="A5" s="73"/>
      <c r="B5" s="695" t="s">
        <v>231</v>
      </c>
      <c r="C5" s="696"/>
      <c r="D5" s="696"/>
      <c r="E5" s="696"/>
      <c r="F5" s="696"/>
      <c r="G5" s="696"/>
      <c r="H5" s="696"/>
      <c r="I5" s="74"/>
      <c r="K5" s="717" t="s">
        <v>232</v>
      </c>
      <c r="L5" s="718"/>
      <c r="M5" s="718"/>
      <c r="N5" s="718"/>
      <c r="O5" s="718"/>
      <c r="P5" s="718"/>
      <c r="Q5" s="718"/>
      <c r="R5" s="718"/>
      <c r="S5" s="718"/>
      <c r="T5" s="719">
        <v>1</v>
      </c>
      <c r="U5" s="720"/>
    </row>
    <row r="6" spans="1:22" ht="22.5" customHeight="1" thickBot="1" x14ac:dyDescent="0.7">
      <c r="A6" s="73"/>
      <c r="B6" s="721" t="s">
        <v>905</v>
      </c>
      <c r="C6" s="722"/>
      <c r="D6" s="722"/>
      <c r="E6" s="722"/>
      <c r="F6" s="722"/>
      <c r="G6" s="722"/>
      <c r="H6" s="722"/>
      <c r="I6" s="723"/>
      <c r="K6" s="717" t="s">
        <v>233</v>
      </c>
      <c r="L6" s="718"/>
      <c r="M6" s="718"/>
      <c r="N6" s="718"/>
      <c r="O6" s="718"/>
      <c r="P6" s="718"/>
      <c r="Q6" s="718"/>
      <c r="R6" s="718"/>
      <c r="S6" s="718"/>
      <c r="T6" s="724" t="s">
        <v>234</v>
      </c>
      <c r="U6" s="725"/>
    </row>
    <row r="7" spans="1:22" ht="22.5" customHeight="1" thickBot="1" x14ac:dyDescent="0.75">
      <c r="A7" s="73">
        <v>3</v>
      </c>
      <c r="B7" s="695" t="s">
        <v>168</v>
      </c>
      <c r="C7" s="696"/>
      <c r="D7" s="696"/>
      <c r="E7" s="696"/>
      <c r="F7" s="696"/>
      <c r="G7" s="696"/>
      <c r="H7" s="697" t="s">
        <v>167</v>
      </c>
      <c r="I7" s="698"/>
      <c r="K7" s="699" t="s">
        <v>235</v>
      </c>
      <c r="L7" s="700"/>
      <c r="M7" s="700"/>
      <c r="N7" s="700"/>
      <c r="O7" s="700"/>
      <c r="P7" s="700"/>
      <c r="Q7" s="700"/>
      <c r="R7" s="700"/>
      <c r="S7" s="701"/>
      <c r="T7" s="702">
        <v>0.5</v>
      </c>
      <c r="U7" s="703"/>
      <c r="V7" s="75"/>
    </row>
    <row r="8" spans="1:22" ht="22.5" customHeight="1" x14ac:dyDescent="0.65">
      <c r="A8" s="73">
        <v>4</v>
      </c>
      <c r="B8" s="704" t="s">
        <v>3562</v>
      </c>
      <c r="C8" s="704"/>
      <c r="D8" s="704"/>
      <c r="E8" s="704"/>
      <c r="F8" s="704"/>
      <c r="G8" s="704"/>
      <c r="H8" s="704"/>
      <c r="I8" s="704"/>
      <c r="J8" s="75"/>
      <c r="K8" s="707" t="s">
        <v>236</v>
      </c>
      <c r="L8" s="708"/>
      <c r="M8" s="708"/>
      <c r="N8" s="708"/>
      <c r="O8" s="708"/>
      <c r="P8" s="708"/>
      <c r="Q8" s="708"/>
      <c r="R8" s="708"/>
      <c r="S8" s="708"/>
      <c r="T8" s="709">
        <v>0.2</v>
      </c>
      <c r="U8" s="710"/>
    </row>
    <row r="9" spans="1:22" ht="22.5" customHeight="1" x14ac:dyDescent="0.65">
      <c r="A9" s="73"/>
      <c r="B9" s="705"/>
      <c r="C9" s="705"/>
      <c r="D9" s="705"/>
      <c r="E9" s="705"/>
      <c r="F9" s="705"/>
      <c r="G9" s="705"/>
      <c r="H9" s="705"/>
      <c r="I9" s="705"/>
      <c r="J9" s="76"/>
      <c r="K9" s="707"/>
      <c r="L9" s="708"/>
      <c r="M9" s="708"/>
      <c r="N9" s="708"/>
      <c r="O9" s="708"/>
      <c r="P9" s="708"/>
      <c r="Q9" s="708"/>
      <c r="R9" s="708"/>
      <c r="S9" s="708"/>
      <c r="T9" s="711"/>
      <c r="U9" s="710"/>
    </row>
    <row r="10" spans="1:22" ht="22.5" customHeight="1" x14ac:dyDescent="0.65">
      <c r="A10" s="73"/>
      <c r="B10" s="705"/>
      <c r="C10" s="705"/>
      <c r="D10" s="705"/>
      <c r="E10" s="705"/>
      <c r="F10" s="705"/>
      <c r="G10" s="705"/>
      <c r="H10" s="705"/>
      <c r="I10" s="705"/>
      <c r="K10" s="712" t="s">
        <v>237</v>
      </c>
      <c r="L10" s="713"/>
      <c r="M10" s="713"/>
      <c r="N10" s="713"/>
      <c r="O10" s="713"/>
      <c r="P10" s="713"/>
      <c r="Q10" s="713"/>
      <c r="R10" s="713"/>
      <c r="S10" s="714"/>
      <c r="T10" s="715">
        <v>0.2</v>
      </c>
      <c r="U10" s="716"/>
    </row>
    <row r="11" spans="1:22" ht="22.5" customHeight="1" x14ac:dyDescent="0.65">
      <c r="A11" s="73"/>
      <c r="B11" s="705"/>
      <c r="C11" s="705"/>
      <c r="D11" s="705"/>
      <c r="E11" s="705"/>
      <c r="F11" s="705"/>
      <c r="G11" s="705"/>
      <c r="H11" s="705"/>
      <c r="I11" s="705"/>
      <c r="K11" s="699" t="s">
        <v>238</v>
      </c>
      <c r="L11" s="700"/>
      <c r="M11" s="700"/>
      <c r="N11" s="700"/>
      <c r="O11" s="700"/>
      <c r="P11" s="700"/>
      <c r="Q11" s="700"/>
      <c r="R11" s="700"/>
      <c r="S11" s="701"/>
      <c r="T11" s="678">
        <v>0.2</v>
      </c>
      <c r="U11" s="679"/>
    </row>
    <row r="12" spans="1:22" ht="22.5" customHeight="1" thickBot="1" x14ac:dyDescent="0.7">
      <c r="A12" s="73"/>
      <c r="B12" s="706"/>
      <c r="C12" s="706"/>
      <c r="D12" s="706"/>
      <c r="E12" s="706"/>
      <c r="F12" s="706"/>
      <c r="G12" s="706"/>
      <c r="H12" s="706"/>
      <c r="I12" s="706"/>
      <c r="K12" s="680" t="s">
        <v>239</v>
      </c>
      <c r="L12" s="681"/>
      <c r="M12" s="681"/>
      <c r="N12" s="681"/>
      <c r="O12" s="681"/>
      <c r="P12" s="681"/>
      <c r="Q12" s="681"/>
      <c r="R12" s="681"/>
      <c r="S12" s="682"/>
      <c r="T12" s="683">
        <v>0.5</v>
      </c>
      <c r="U12" s="684"/>
    </row>
    <row r="13" spans="1:22" ht="22.5" customHeight="1" thickBot="1" x14ac:dyDescent="0.7">
      <c r="A13" s="73">
        <v>5</v>
      </c>
      <c r="B13" s="685" t="s">
        <v>240</v>
      </c>
      <c r="C13" s="686"/>
      <c r="D13" s="686"/>
      <c r="E13" s="686"/>
      <c r="F13" s="686"/>
      <c r="G13" s="686"/>
      <c r="H13" s="686"/>
      <c r="I13" s="687"/>
      <c r="K13" s="688" t="s">
        <v>241</v>
      </c>
      <c r="L13" s="689"/>
      <c r="M13" s="689"/>
      <c r="N13" s="689"/>
      <c r="O13" s="689"/>
      <c r="P13" s="689"/>
      <c r="Q13" s="689"/>
      <c r="R13" s="689"/>
      <c r="S13" s="689"/>
      <c r="T13" s="689"/>
      <c r="U13" s="689"/>
    </row>
    <row r="14" spans="1:22" ht="22.5" customHeight="1" x14ac:dyDescent="0.65">
      <c r="A14" s="73"/>
      <c r="B14" s="690" t="s">
        <v>4043</v>
      </c>
      <c r="C14" s="690"/>
      <c r="D14" s="690"/>
      <c r="E14" s="690"/>
      <c r="F14" s="690"/>
      <c r="G14" s="690"/>
      <c r="H14" s="690"/>
      <c r="I14" s="690"/>
      <c r="K14" s="689"/>
      <c r="L14" s="689"/>
      <c r="M14" s="689"/>
      <c r="N14" s="689"/>
      <c r="O14" s="689"/>
      <c r="P14" s="689"/>
      <c r="Q14" s="689"/>
      <c r="R14" s="689"/>
      <c r="S14" s="689"/>
      <c r="T14" s="689"/>
      <c r="U14" s="689"/>
    </row>
    <row r="15" spans="1:22" ht="3.75" customHeight="1" x14ac:dyDescent="0.65">
      <c r="A15" s="73"/>
      <c r="B15" s="691"/>
      <c r="C15" s="691"/>
      <c r="D15" s="691"/>
      <c r="E15" s="691"/>
      <c r="F15" s="691"/>
      <c r="G15" s="691"/>
      <c r="H15" s="691"/>
      <c r="I15" s="691"/>
      <c r="K15" s="693"/>
      <c r="L15" s="693"/>
      <c r="M15" s="693"/>
      <c r="N15" s="693"/>
      <c r="O15" s="693"/>
      <c r="P15" s="693"/>
      <c r="Q15" s="693"/>
      <c r="R15" s="693"/>
      <c r="S15" s="693"/>
      <c r="T15" s="693"/>
      <c r="U15" s="693"/>
    </row>
    <row r="16" spans="1:22" ht="26.25" customHeight="1" x14ac:dyDescent="0.65">
      <c r="A16" s="73">
        <v>6</v>
      </c>
      <c r="B16" s="691"/>
      <c r="C16" s="691"/>
      <c r="D16" s="691"/>
      <c r="E16" s="691"/>
      <c r="F16" s="691"/>
      <c r="G16" s="691"/>
      <c r="H16" s="691"/>
      <c r="I16" s="691"/>
      <c r="K16" s="693"/>
      <c r="L16" s="693"/>
      <c r="M16" s="693"/>
      <c r="N16" s="693"/>
      <c r="O16" s="693"/>
      <c r="P16" s="693"/>
      <c r="Q16" s="693"/>
      <c r="R16" s="693"/>
      <c r="S16" s="693"/>
      <c r="T16" s="693"/>
      <c r="U16" s="693"/>
    </row>
    <row r="17" spans="2:21" ht="19.5" customHeight="1" x14ac:dyDescent="0.5">
      <c r="B17" s="691"/>
      <c r="C17" s="691"/>
      <c r="D17" s="691"/>
      <c r="E17" s="691"/>
      <c r="F17" s="691"/>
      <c r="G17" s="691"/>
      <c r="H17" s="691"/>
      <c r="I17" s="691"/>
      <c r="K17" s="693"/>
      <c r="L17" s="693"/>
      <c r="M17" s="693"/>
      <c r="N17" s="693"/>
      <c r="O17" s="693"/>
      <c r="P17" s="693"/>
      <c r="Q17" s="693"/>
      <c r="R17" s="693"/>
      <c r="S17" s="693"/>
      <c r="T17" s="693"/>
      <c r="U17" s="693"/>
    </row>
    <row r="18" spans="2:21" ht="19.5" customHeight="1" x14ac:dyDescent="0.65">
      <c r="B18" s="691"/>
      <c r="C18" s="691"/>
      <c r="D18" s="691"/>
      <c r="E18" s="691"/>
      <c r="F18" s="691"/>
      <c r="G18" s="691"/>
      <c r="H18" s="691"/>
      <c r="I18" s="691"/>
      <c r="K18" s="77"/>
      <c r="M18" s="693"/>
      <c r="N18" s="693"/>
      <c r="O18" s="693"/>
      <c r="P18" s="78"/>
      <c r="Q18" s="694"/>
      <c r="R18" s="694"/>
      <c r="S18" s="77"/>
      <c r="T18" s="77"/>
      <c r="U18" s="77"/>
    </row>
    <row r="19" spans="2:21" ht="21.75" customHeight="1" thickBot="1" x14ac:dyDescent="0.55000000000000004">
      <c r="B19" s="692"/>
      <c r="C19" s="692"/>
      <c r="D19" s="692"/>
      <c r="E19" s="692"/>
      <c r="F19" s="692"/>
      <c r="G19" s="692"/>
      <c r="H19" s="692"/>
      <c r="I19" s="692"/>
    </row>
    <row r="20" spans="2:21" ht="3.75" customHeight="1" thickBot="1" x14ac:dyDescent="0.55000000000000004"/>
    <row r="21" spans="2:21" ht="35.25" customHeight="1" x14ac:dyDescent="0.5">
      <c r="B21" s="669"/>
      <c r="C21" s="670"/>
      <c r="D21" s="670"/>
      <c r="E21" s="670"/>
      <c r="F21" s="670"/>
      <c r="G21" s="670"/>
      <c r="H21" s="670"/>
      <c r="I21" s="670"/>
      <c r="J21" s="670"/>
      <c r="K21" s="670"/>
      <c r="L21" s="670"/>
      <c r="M21" s="670"/>
      <c r="N21" s="670"/>
      <c r="O21" s="670"/>
      <c r="P21" s="670"/>
      <c r="Q21" s="670"/>
      <c r="R21" s="670"/>
      <c r="S21" s="670"/>
      <c r="T21" s="670"/>
      <c r="U21" s="671"/>
    </row>
    <row r="22" spans="2:21" ht="14.25" customHeight="1" x14ac:dyDescent="0.5">
      <c r="B22" s="672"/>
      <c r="C22" s="673"/>
      <c r="D22" s="673"/>
      <c r="E22" s="673"/>
      <c r="F22" s="673"/>
      <c r="G22" s="673"/>
      <c r="H22" s="673"/>
      <c r="I22" s="673"/>
      <c r="J22" s="673"/>
      <c r="K22" s="673"/>
      <c r="L22" s="673"/>
      <c r="M22" s="673"/>
      <c r="N22" s="673"/>
      <c r="O22" s="673"/>
      <c r="P22" s="673"/>
      <c r="Q22" s="673"/>
      <c r="R22" s="673"/>
      <c r="S22" s="673"/>
      <c r="T22" s="673"/>
      <c r="U22" s="674"/>
    </row>
    <row r="23" spans="2:21" ht="15" customHeight="1" thickBot="1" x14ac:dyDescent="0.55000000000000004">
      <c r="B23" s="675"/>
      <c r="C23" s="676"/>
      <c r="D23" s="676"/>
      <c r="E23" s="676"/>
      <c r="F23" s="676"/>
      <c r="G23" s="676"/>
      <c r="H23" s="676"/>
      <c r="I23" s="676"/>
      <c r="J23" s="676"/>
      <c r="K23" s="676"/>
      <c r="L23" s="676"/>
      <c r="M23" s="676"/>
      <c r="N23" s="676"/>
      <c r="O23" s="676"/>
      <c r="P23" s="676"/>
      <c r="Q23" s="676"/>
      <c r="R23" s="676"/>
      <c r="S23" s="676"/>
      <c r="T23" s="676"/>
      <c r="U23" s="677"/>
    </row>
  </sheetData>
  <mergeCells count="34">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B21:U23"/>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77"/>
  <sheetViews>
    <sheetView showGridLines="0" rightToLeft="1" workbookViewId="0">
      <selection activeCell="C1" sqref="C1"/>
    </sheetView>
  </sheetViews>
  <sheetFormatPr defaultColWidth="9" defaultRowHeight="13.8" x14ac:dyDescent="0.25"/>
  <cols>
    <col min="1" max="1" width="16" style="186" bestFit="1" customWidth="1"/>
    <col min="2" max="2" width="22.19921875" style="186" customWidth="1"/>
    <col min="3" max="3" width="18.8984375" style="186" customWidth="1"/>
    <col min="4" max="4" width="26" style="186" customWidth="1"/>
    <col min="5" max="5" width="20.3984375" style="186" customWidth="1"/>
    <col min="6" max="6" width="20" style="186" customWidth="1"/>
    <col min="7" max="7" width="11.69921875" style="186" bestFit="1" customWidth="1"/>
    <col min="8" max="8" width="60" style="186" customWidth="1"/>
    <col min="9" max="9" width="3" style="186" hidden="1" customWidth="1"/>
    <col min="10" max="10" width="13.69921875" style="186" hidden="1" customWidth="1"/>
    <col min="11" max="11" width="11" style="186" hidden="1" customWidth="1"/>
    <col min="12" max="12" width="3.19921875" style="186" hidden="1" customWidth="1"/>
    <col min="13" max="13" width="8.19921875" style="186" hidden="1" customWidth="1"/>
    <col min="14" max="14" width="20" style="187" hidden="1" customWidth="1"/>
    <col min="15" max="15" width="3" style="187" hidden="1" customWidth="1"/>
    <col min="16" max="16" width="13.69921875" style="186" hidden="1" customWidth="1"/>
    <col min="17" max="18" width="0" style="186" hidden="1" customWidth="1"/>
    <col min="19" max="19" width="3" style="186" hidden="1" customWidth="1"/>
    <col min="20" max="20" width="5.09765625" style="186" hidden="1" customWidth="1"/>
    <col min="21" max="21" width="2" style="186" hidden="1" customWidth="1"/>
    <col min="22" max="22" width="3.3984375" style="186" hidden="1" customWidth="1"/>
    <col min="23" max="23" width="3" style="186" hidden="1" customWidth="1"/>
    <col min="24" max="24" width="9.69921875" style="186" hidden="1" customWidth="1"/>
    <col min="25" max="26" width="0" style="186" hidden="1" customWidth="1"/>
    <col min="27" max="27" width="3" style="186" hidden="1" customWidth="1"/>
    <col min="28" max="28" width="5" style="186" hidden="1" customWidth="1"/>
    <col min="29" max="35" width="0" style="186" hidden="1" customWidth="1"/>
    <col min="36" max="16384" width="9" style="186"/>
  </cols>
  <sheetData>
    <row r="1" spans="1:28" ht="25.95" customHeight="1" x14ac:dyDescent="0.3">
      <c r="A1" s="746" t="s">
        <v>1272</v>
      </c>
      <c r="B1" s="746"/>
      <c r="C1" s="217"/>
      <c r="D1" s="185" t="e">
        <f>VLOOKUP(C1,ورقة2!A2:B868,2,0)</f>
        <v>#N/A</v>
      </c>
      <c r="F1" s="149" t="e">
        <f>IF(VLOOKUP(C1,ورقة2!A1:AL1816,31,0)="","",VLOOKUP(C1,ورقة2!A1:AL1816,31,0))</f>
        <v>#N/A</v>
      </c>
    </row>
    <row r="2" spans="1:28" ht="46.95" customHeight="1" x14ac:dyDescent="0.25">
      <c r="A2" s="747" t="e">
        <f>F1</f>
        <v>#N/A</v>
      </c>
      <c r="B2" s="747"/>
      <c r="C2" s="747"/>
      <c r="D2" s="747"/>
      <c r="E2" s="747"/>
      <c r="F2" s="747"/>
    </row>
    <row r="3" spans="1:28" ht="14.4" thickBot="1" x14ac:dyDescent="0.3">
      <c r="J3" s="186" t="s">
        <v>10</v>
      </c>
      <c r="L3" s="745" t="s">
        <v>219</v>
      </c>
      <c r="M3" s="745"/>
      <c r="N3" s="186"/>
      <c r="O3" s="745" t="s">
        <v>10</v>
      </c>
      <c r="P3" s="745"/>
      <c r="S3" s="745" t="s">
        <v>1290</v>
      </c>
      <c r="T3" s="745"/>
      <c r="U3" s="745" t="s">
        <v>11</v>
      </c>
      <c r="V3" s="745"/>
      <c r="X3" s="186" t="s">
        <v>9</v>
      </c>
      <c r="AA3" s="187" t="s">
        <v>1274</v>
      </c>
      <c r="AB3" s="186">
        <v>1950</v>
      </c>
    </row>
    <row r="4" spans="1:28" ht="23.25" customHeight="1" thickTop="1" x14ac:dyDescent="0.25">
      <c r="A4" s="188" t="s">
        <v>53</v>
      </c>
      <c r="B4" s="188" t="s">
        <v>1275</v>
      </c>
      <c r="C4" s="188" t="s">
        <v>195</v>
      </c>
      <c r="D4" s="189" t="s">
        <v>1276</v>
      </c>
      <c r="E4" s="189" t="s">
        <v>58</v>
      </c>
      <c r="F4" s="188" t="s">
        <v>57</v>
      </c>
      <c r="G4" s="190" t="s">
        <v>171</v>
      </c>
      <c r="I4" s="187" t="s">
        <v>1278</v>
      </c>
      <c r="J4" s="186" t="s">
        <v>1218</v>
      </c>
      <c r="L4" s="191" t="s">
        <v>1278</v>
      </c>
      <c r="M4" s="186" t="s">
        <v>200</v>
      </c>
      <c r="N4" s="186"/>
      <c r="O4" s="187" t="s">
        <v>1278</v>
      </c>
      <c r="P4" s="186" t="s">
        <v>1218</v>
      </c>
      <c r="S4" s="187" t="s">
        <v>1281</v>
      </c>
      <c r="T4" s="186" t="s">
        <v>1201</v>
      </c>
      <c r="W4" s="187" t="s">
        <v>1278</v>
      </c>
      <c r="X4" s="186" t="s">
        <v>246</v>
      </c>
      <c r="AA4" s="187" t="s">
        <v>1279</v>
      </c>
      <c r="AB4" s="186">
        <v>1953</v>
      </c>
    </row>
    <row r="5" spans="1:28" ht="33.75" customHeight="1" thickBot="1" x14ac:dyDescent="0.3">
      <c r="A5" s="142"/>
      <c r="B5" s="143"/>
      <c r="C5" s="143"/>
      <c r="D5" s="142"/>
      <c r="E5" s="142"/>
      <c r="F5" s="143"/>
      <c r="G5" s="144"/>
      <c r="I5" s="187" t="s">
        <v>1279</v>
      </c>
      <c r="J5" s="186" t="s">
        <v>1157</v>
      </c>
      <c r="L5" s="191" t="s">
        <v>1279</v>
      </c>
      <c r="M5" s="186" t="s">
        <v>207</v>
      </c>
      <c r="N5" s="186"/>
      <c r="O5" s="187" t="s">
        <v>1279</v>
      </c>
      <c r="P5" s="186" t="s">
        <v>1157</v>
      </c>
      <c r="S5" s="187"/>
      <c r="W5" s="187" t="s">
        <v>1279</v>
      </c>
      <c r="X5" s="186" t="s">
        <v>399</v>
      </c>
      <c r="AA5" s="187" t="s">
        <v>1280</v>
      </c>
      <c r="AB5" s="186">
        <v>1954</v>
      </c>
    </row>
    <row r="6" spans="1:28" ht="23.25" customHeight="1" thickTop="1" x14ac:dyDescent="0.25">
      <c r="A6" s="192" t="s">
        <v>50</v>
      </c>
      <c r="B6" s="193" t="s">
        <v>51</v>
      </c>
      <c r="C6" s="193"/>
      <c r="D6" s="193"/>
      <c r="E6" s="193"/>
      <c r="F6" s="194"/>
      <c r="I6" s="187" t="s">
        <v>1274</v>
      </c>
      <c r="J6" s="186" t="s">
        <v>907</v>
      </c>
      <c r="L6" s="191" t="s">
        <v>1274</v>
      </c>
      <c r="M6" s="186" t="s">
        <v>198</v>
      </c>
      <c r="N6" s="186"/>
      <c r="O6" s="187" t="s">
        <v>1274</v>
      </c>
      <c r="P6" s="186" t="s">
        <v>907</v>
      </c>
      <c r="S6" s="187" t="s">
        <v>1274</v>
      </c>
      <c r="T6" s="186" t="s">
        <v>199</v>
      </c>
      <c r="U6" s="186">
        <v>1</v>
      </c>
      <c r="V6" s="186" t="s">
        <v>172</v>
      </c>
      <c r="W6" s="187" t="s">
        <v>1274</v>
      </c>
      <c r="X6" s="186" t="s">
        <v>245</v>
      </c>
      <c r="AA6" s="187" t="s">
        <v>1277</v>
      </c>
      <c r="AB6" s="186">
        <v>1951</v>
      </c>
    </row>
    <row r="7" spans="1:28" s="195" customFormat="1" ht="33.75" customHeight="1" x14ac:dyDescent="0.25">
      <c r="A7" s="198" t="e">
        <f>IF(A8&lt;&gt;"",A8,VLOOKUP(C1,ورقة2!A1:L700,3,0))</f>
        <v>#N/A</v>
      </c>
      <c r="B7" s="199" t="e">
        <f>IF(B8&lt;&gt;"",B8,VLOOKUP(C1,ورقة2!A$1:L$868,4,0))</f>
        <v>#N/A</v>
      </c>
      <c r="C7" s="199"/>
      <c r="D7" s="199"/>
      <c r="E7" s="199"/>
      <c r="F7" s="200"/>
      <c r="I7" s="187" t="s">
        <v>1277</v>
      </c>
      <c r="J7" s="186" t="s">
        <v>931</v>
      </c>
      <c r="L7" s="191" t="s">
        <v>1277</v>
      </c>
      <c r="M7" s="186" t="s">
        <v>206</v>
      </c>
      <c r="N7" s="186"/>
      <c r="O7" s="187" t="s">
        <v>1277</v>
      </c>
      <c r="P7" s="186" t="s">
        <v>931</v>
      </c>
      <c r="Q7" s="186"/>
      <c r="R7" s="186"/>
      <c r="S7" s="187" t="s">
        <v>1277</v>
      </c>
      <c r="T7" s="186" t="s">
        <v>201</v>
      </c>
      <c r="U7" s="186">
        <v>2</v>
      </c>
      <c r="V7" s="186" t="s">
        <v>173</v>
      </c>
      <c r="W7" s="187" t="s">
        <v>1277</v>
      </c>
      <c r="X7" s="186" t="s">
        <v>1291</v>
      </c>
      <c r="Y7" s="186"/>
      <c r="AA7" s="187" t="s">
        <v>1278</v>
      </c>
      <c r="AB7" s="186">
        <v>1952</v>
      </c>
    </row>
    <row r="8" spans="1:28" s="195" customFormat="1" ht="33.75" customHeight="1" thickBot="1" x14ac:dyDescent="0.3">
      <c r="A8" s="145"/>
      <c r="B8" s="143"/>
      <c r="C8" s="143"/>
      <c r="D8" s="143"/>
      <c r="E8" s="143"/>
      <c r="F8" s="144"/>
      <c r="G8" s="742" t="s">
        <v>2108</v>
      </c>
      <c r="H8" s="743"/>
      <c r="I8" s="743"/>
      <c r="J8" s="743"/>
      <c r="K8" s="743"/>
      <c r="L8" s="743"/>
      <c r="M8" s="743"/>
      <c r="N8" s="743"/>
      <c r="O8" s="743"/>
      <c r="P8" s="743"/>
      <c r="Q8" s="186"/>
      <c r="R8" s="186"/>
      <c r="S8" s="187"/>
      <c r="T8" s="186"/>
      <c r="U8" s="186"/>
      <c r="V8" s="186"/>
      <c r="W8" s="187"/>
      <c r="X8" s="186"/>
      <c r="Y8" s="186"/>
      <c r="AA8" s="187"/>
      <c r="AB8" s="186"/>
    </row>
    <row r="9" spans="1:28" ht="23.25" customHeight="1" thickTop="1" x14ac:dyDescent="0.25">
      <c r="A9" s="196" t="s">
        <v>52</v>
      </c>
      <c r="B9" s="188" t="s">
        <v>6</v>
      </c>
      <c r="C9" s="188" t="s">
        <v>10</v>
      </c>
      <c r="D9" s="190" t="s">
        <v>11</v>
      </c>
      <c r="E9" s="196" t="s">
        <v>54</v>
      </c>
      <c r="F9" s="188" t="s">
        <v>55</v>
      </c>
      <c r="G9" s="190" t="s">
        <v>1371</v>
      </c>
      <c r="I9" s="187" t="s">
        <v>1280</v>
      </c>
      <c r="J9" s="186" t="s">
        <v>1110</v>
      </c>
      <c r="L9" s="191" t="s">
        <v>1280</v>
      </c>
      <c r="M9" s="186" t="s">
        <v>208</v>
      </c>
      <c r="N9" s="186"/>
      <c r="O9" s="187" t="s">
        <v>1280</v>
      </c>
      <c r="P9" s="186" t="s">
        <v>1110</v>
      </c>
      <c r="S9" s="187"/>
      <c r="W9" s="187" t="s">
        <v>1280</v>
      </c>
      <c r="X9" s="186" t="s">
        <v>247</v>
      </c>
      <c r="AA9" s="187" t="s">
        <v>1281</v>
      </c>
      <c r="AB9" s="186">
        <v>1955</v>
      </c>
    </row>
    <row r="10" spans="1:28" ht="33.75" customHeight="1" x14ac:dyDescent="0.25">
      <c r="A10" s="201" t="e">
        <f>IF(A11&lt;&gt;"",A11,VLOOKUP(C1,ورقة2!A1:L700,6,0))</f>
        <v>#N/A</v>
      </c>
      <c r="B10" s="199" t="e">
        <f>IF(B11&lt;&gt;"",B11,VLOOKUP(C1,ورقة2!A1:L700,7,0))</f>
        <v>#N/A</v>
      </c>
      <c r="C10" s="199" t="e">
        <f>IF(C11&lt;&gt;"",C11,VLOOKUP(C1,ورقة2!A1:L700,8,0))</f>
        <v>#N/A</v>
      </c>
      <c r="D10" s="200" t="e">
        <f>IF(D11&lt;&gt;"",D11,VLOOKUP(C1,ورقة2!A1:L700,5,0))</f>
        <v>#N/A</v>
      </c>
      <c r="E10" s="198" t="e">
        <f>IF(E11&lt;&gt;"",E11,VLOOKUP(C1,ورقة2!A1:L700,10,0))</f>
        <v>#N/A</v>
      </c>
      <c r="F10" s="199" t="e">
        <f>IF(F11&lt;&gt;"",F11,VLOOKUP(C1,ورقة2!A1:L700,11,0))</f>
        <v>#N/A</v>
      </c>
      <c r="G10" s="200" t="e">
        <f>IF(G11&lt;&gt;"",G11,VLOOKUP(C1,ورقة2!A1:L700,12,0))</f>
        <v>#N/A</v>
      </c>
      <c r="I10" s="187" t="s">
        <v>1281</v>
      </c>
      <c r="J10" s="186" t="s">
        <v>1033</v>
      </c>
      <c r="L10" s="191" t="s">
        <v>1281</v>
      </c>
      <c r="M10" s="186" t="s">
        <v>209</v>
      </c>
      <c r="N10" s="186"/>
      <c r="O10" s="187" t="s">
        <v>1281</v>
      </c>
      <c r="P10" s="186" t="s">
        <v>1033</v>
      </c>
      <c r="W10" s="187" t="s">
        <v>1281</v>
      </c>
      <c r="X10" s="186" t="s">
        <v>400</v>
      </c>
      <c r="AA10" s="187" t="s">
        <v>1282</v>
      </c>
      <c r="AB10" s="186">
        <v>1956</v>
      </c>
    </row>
    <row r="11" spans="1:28" ht="33.75" customHeight="1" thickBot="1" x14ac:dyDescent="0.3">
      <c r="A11" s="146"/>
      <c r="B11" s="143"/>
      <c r="C11" s="143"/>
      <c r="D11" s="144"/>
      <c r="E11" s="145"/>
      <c r="F11" s="143"/>
      <c r="G11" s="144"/>
      <c r="H11" s="744" t="s">
        <v>2108</v>
      </c>
      <c r="I11" s="743"/>
      <c r="J11" s="743"/>
      <c r="K11" s="743"/>
      <c r="L11" s="743"/>
      <c r="M11" s="197"/>
      <c r="N11" s="197"/>
      <c r="O11" s="197"/>
      <c r="P11" s="197"/>
      <c r="Q11" s="197"/>
      <c r="R11" s="197"/>
      <c r="W11" s="187"/>
      <c r="AA11" s="187"/>
    </row>
    <row r="12" spans="1:28" ht="23.25" customHeight="1" thickTop="1" x14ac:dyDescent="0.25">
      <c r="I12" s="187" t="s">
        <v>1282</v>
      </c>
      <c r="J12" s="186" t="s">
        <v>1266</v>
      </c>
      <c r="L12" s="191" t="s">
        <v>1282</v>
      </c>
      <c r="M12" s="186" t="s">
        <v>211</v>
      </c>
      <c r="N12" s="186"/>
      <c r="O12" s="187" t="s">
        <v>1282</v>
      </c>
      <c r="P12" s="186" t="s">
        <v>1266</v>
      </c>
      <c r="W12" s="187" t="s">
        <v>1282</v>
      </c>
      <c r="X12" s="186" t="s">
        <v>398</v>
      </c>
      <c r="AA12" s="187" t="s">
        <v>1283</v>
      </c>
      <c r="AB12" s="186">
        <v>1957</v>
      </c>
    </row>
    <row r="13" spans="1:28" ht="33.75" customHeight="1" x14ac:dyDescent="0.25">
      <c r="I13" s="187" t="s">
        <v>1283</v>
      </c>
      <c r="J13" s="186" t="s">
        <v>1233</v>
      </c>
      <c r="L13" s="191" t="s">
        <v>1283</v>
      </c>
      <c r="M13" s="186" t="s">
        <v>215</v>
      </c>
      <c r="N13" s="186"/>
      <c r="O13" s="187" t="s">
        <v>1283</v>
      </c>
      <c r="P13" s="186" t="s">
        <v>1233</v>
      </c>
      <c r="W13" s="187" t="s">
        <v>1283</v>
      </c>
      <c r="X13" s="186" t="s">
        <v>224</v>
      </c>
      <c r="AA13" s="187" t="s">
        <v>1284</v>
      </c>
      <c r="AB13" s="186">
        <v>1958</v>
      </c>
    </row>
    <row r="14" spans="1:28" ht="33.75" customHeight="1" x14ac:dyDescent="0.25">
      <c r="I14" s="187"/>
      <c r="L14" s="191"/>
      <c r="N14" s="186"/>
      <c r="W14" s="187"/>
      <c r="AA14" s="187"/>
    </row>
    <row r="15" spans="1:28" ht="23.25" customHeight="1" x14ac:dyDescent="0.25">
      <c r="I15" s="187"/>
      <c r="L15" s="191" t="s">
        <v>1284</v>
      </c>
      <c r="M15" s="186" t="s">
        <v>216</v>
      </c>
      <c r="N15" s="186"/>
      <c r="O15" s="186"/>
      <c r="AA15" s="187" t="s">
        <v>1285</v>
      </c>
      <c r="AB15" s="186">
        <v>1959</v>
      </c>
    </row>
    <row r="16" spans="1:28" ht="33.75" customHeight="1" x14ac:dyDescent="0.25">
      <c r="L16" s="191" t="s">
        <v>1285</v>
      </c>
      <c r="M16" s="186" t="s">
        <v>210</v>
      </c>
      <c r="N16" s="186"/>
      <c r="O16" s="186"/>
      <c r="AA16" s="187" t="s">
        <v>1286</v>
      </c>
      <c r="AB16" s="186">
        <v>1960</v>
      </c>
    </row>
    <row r="17" spans="7:28" ht="25.2" customHeight="1" x14ac:dyDescent="0.25">
      <c r="L17" s="191" t="s">
        <v>1286</v>
      </c>
      <c r="M17" s="186" t="s">
        <v>217</v>
      </c>
      <c r="N17" s="186"/>
      <c r="O17" s="186"/>
      <c r="AA17" s="187" t="s">
        <v>1287</v>
      </c>
      <c r="AB17" s="186">
        <v>1961</v>
      </c>
    </row>
    <row r="18" spans="7:28" x14ac:dyDescent="0.25">
      <c r="L18" s="191" t="s">
        <v>1287</v>
      </c>
      <c r="M18" s="186" t="s">
        <v>214</v>
      </c>
      <c r="N18" s="186"/>
      <c r="O18" s="186"/>
      <c r="AA18" s="187" t="s">
        <v>1288</v>
      </c>
      <c r="AB18" s="186">
        <v>1962</v>
      </c>
    </row>
    <row r="19" spans="7:28" x14ac:dyDescent="0.25">
      <c r="L19" s="191" t="s">
        <v>1288</v>
      </c>
      <c r="M19" s="186" t="s">
        <v>212</v>
      </c>
      <c r="N19" s="186"/>
      <c r="O19" s="186"/>
      <c r="AA19" s="187" t="s">
        <v>1289</v>
      </c>
      <c r="AB19" s="186">
        <v>1963</v>
      </c>
    </row>
    <row r="20" spans="7:28" x14ac:dyDescent="0.25">
      <c r="L20" s="191" t="s">
        <v>1289</v>
      </c>
      <c r="M20" s="186" t="s">
        <v>213</v>
      </c>
      <c r="N20" s="186"/>
      <c r="O20" s="186"/>
      <c r="AA20" s="187" t="s">
        <v>1292</v>
      </c>
      <c r="AB20" s="186">
        <v>1964</v>
      </c>
    </row>
    <row r="21" spans="7:28" x14ac:dyDescent="0.25">
      <c r="L21" s="191" t="s">
        <v>1292</v>
      </c>
      <c r="M21" s="186" t="s">
        <v>1231</v>
      </c>
      <c r="AA21" s="187" t="s">
        <v>1293</v>
      </c>
      <c r="AB21" s="186">
        <v>1965</v>
      </c>
    </row>
    <row r="22" spans="7:28" x14ac:dyDescent="0.25">
      <c r="L22" s="191" t="s">
        <v>1293</v>
      </c>
      <c r="M22" s="186" t="s">
        <v>1273</v>
      </c>
      <c r="AA22" s="187" t="s">
        <v>1294</v>
      </c>
      <c r="AB22" s="186">
        <v>1966</v>
      </c>
    </row>
    <row r="23" spans="7:28" x14ac:dyDescent="0.25">
      <c r="AA23" s="187" t="s">
        <v>1295</v>
      </c>
      <c r="AB23" s="186">
        <v>1967</v>
      </c>
    </row>
    <row r="24" spans="7:28" x14ac:dyDescent="0.25">
      <c r="G24" s="149" t="s">
        <v>172</v>
      </c>
      <c r="AA24" s="187" t="s">
        <v>1296</v>
      </c>
      <c r="AB24" s="186">
        <v>1968</v>
      </c>
    </row>
    <row r="25" spans="7:28" x14ac:dyDescent="0.25">
      <c r="G25" s="149" t="s">
        <v>173</v>
      </c>
      <c r="AA25" s="187" t="s">
        <v>1297</v>
      </c>
      <c r="AB25" s="186">
        <v>1969</v>
      </c>
    </row>
    <row r="26" spans="7:28" x14ac:dyDescent="0.25">
      <c r="AA26" s="187" t="s">
        <v>1298</v>
      </c>
      <c r="AB26" s="186">
        <v>1970</v>
      </c>
    </row>
    <row r="27" spans="7:28" x14ac:dyDescent="0.25">
      <c r="AA27" s="187" t="s">
        <v>1299</v>
      </c>
      <c r="AB27" s="186">
        <v>1971</v>
      </c>
    </row>
    <row r="28" spans="7:28" x14ac:dyDescent="0.25">
      <c r="AA28" s="187" t="s">
        <v>1300</v>
      </c>
      <c r="AB28" s="186">
        <v>1972</v>
      </c>
    </row>
    <row r="29" spans="7:28" x14ac:dyDescent="0.25">
      <c r="AA29" s="187" t="s">
        <v>1301</v>
      </c>
      <c r="AB29" s="186">
        <v>1973</v>
      </c>
    </row>
    <row r="30" spans="7:28" x14ac:dyDescent="0.25">
      <c r="AA30" s="187" t="s">
        <v>1302</v>
      </c>
      <c r="AB30" s="186">
        <v>1974</v>
      </c>
    </row>
    <row r="31" spans="7:28" x14ac:dyDescent="0.25">
      <c r="AA31" s="187" t="s">
        <v>1303</v>
      </c>
      <c r="AB31" s="186">
        <v>1975</v>
      </c>
    </row>
    <row r="32" spans="7:28" x14ac:dyDescent="0.25">
      <c r="AA32" s="187" t="s">
        <v>1304</v>
      </c>
      <c r="AB32" s="186">
        <v>1976</v>
      </c>
    </row>
    <row r="33" spans="27:28" x14ac:dyDescent="0.25">
      <c r="AA33" s="187" t="s">
        <v>1305</v>
      </c>
      <c r="AB33" s="186">
        <v>1977</v>
      </c>
    </row>
    <row r="34" spans="27:28" x14ac:dyDescent="0.25">
      <c r="AA34" s="187" t="s">
        <v>1306</v>
      </c>
      <c r="AB34" s="186">
        <v>1978</v>
      </c>
    </row>
    <row r="35" spans="27:28" x14ac:dyDescent="0.25">
      <c r="AA35" s="187" t="s">
        <v>1307</v>
      </c>
      <c r="AB35" s="186">
        <v>1979</v>
      </c>
    </row>
    <row r="36" spans="27:28" x14ac:dyDescent="0.25">
      <c r="AA36" s="187" t="s">
        <v>1308</v>
      </c>
      <c r="AB36" s="186">
        <v>1980</v>
      </c>
    </row>
    <row r="37" spans="27:28" x14ac:dyDescent="0.25">
      <c r="AA37" s="187" t="s">
        <v>1309</v>
      </c>
      <c r="AB37" s="186">
        <v>1981</v>
      </c>
    </row>
    <row r="38" spans="27:28" x14ac:dyDescent="0.25">
      <c r="AA38" s="187" t="s">
        <v>1310</v>
      </c>
      <c r="AB38" s="186">
        <v>1982</v>
      </c>
    </row>
    <row r="39" spans="27:28" x14ac:dyDescent="0.25">
      <c r="AA39" s="187" t="s">
        <v>1311</v>
      </c>
      <c r="AB39" s="186">
        <v>1983</v>
      </c>
    </row>
    <row r="40" spans="27:28" x14ac:dyDescent="0.25">
      <c r="AA40" s="187" t="s">
        <v>1312</v>
      </c>
      <c r="AB40" s="186">
        <v>1984</v>
      </c>
    </row>
    <row r="41" spans="27:28" x14ac:dyDescent="0.25">
      <c r="AA41" s="187" t="s">
        <v>1313</v>
      </c>
      <c r="AB41" s="186">
        <v>1985</v>
      </c>
    </row>
    <row r="42" spans="27:28" x14ac:dyDescent="0.25">
      <c r="AA42" s="187" t="s">
        <v>1314</v>
      </c>
      <c r="AB42" s="186">
        <v>1986</v>
      </c>
    </row>
    <row r="43" spans="27:28" x14ac:dyDescent="0.25">
      <c r="AA43" s="187" t="s">
        <v>1315</v>
      </c>
      <c r="AB43" s="186">
        <v>1987</v>
      </c>
    </row>
    <row r="44" spans="27:28" x14ac:dyDescent="0.25">
      <c r="AA44" s="187" t="s">
        <v>1316</v>
      </c>
      <c r="AB44" s="186">
        <v>1988</v>
      </c>
    </row>
    <row r="45" spans="27:28" x14ac:dyDescent="0.25">
      <c r="AA45" s="187" t="s">
        <v>1317</v>
      </c>
      <c r="AB45" s="186">
        <v>1989</v>
      </c>
    </row>
    <row r="46" spans="27:28" x14ac:dyDescent="0.25">
      <c r="AA46" s="187" t="s">
        <v>1318</v>
      </c>
      <c r="AB46" s="186">
        <v>1990</v>
      </c>
    </row>
    <row r="47" spans="27:28" x14ac:dyDescent="0.25">
      <c r="AA47" s="187" t="s">
        <v>1319</v>
      </c>
      <c r="AB47" s="186">
        <v>1991</v>
      </c>
    </row>
    <row r="48" spans="27:28" x14ac:dyDescent="0.25">
      <c r="AA48" s="187" t="s">
        <v>1320</v>
      </c>
      <c r="AB48" s="186">
        <v>1992</v>
      </c>
    </row>
    <row r="49" spans="27:28" x14ac:dyDescent="0.25">
      <c r="AA49" s="187" t="s">
        <v>1321</v>
      </c>
      <c r="AB49" s="186">
        <v>1993</v>
      </c>
    </row>
    <row r="50" spans="27:28" x14ac:dyDescent="0.25">
      <c r="AA50" s="187" t="s">
        <v>1322</v>
      </c>
      <c r="AB50" s="186">
        <v>1994</v>
      </c>
    </row>
    <row r="51" spans="27:28" x14ac:dyDescent="0.25">
      <c r="AA51" s="187" t="s">
        <v>1323</v>
      </c>
      <c r="AB51" s="186">
        <v>1995</v>
      </c>
    </row>
    <row r="52" spans="27:28" x14ac:dyDescent="0.25">
      <c r="AA52" s="187" t="s">
        <v>1324</v>
      </c>
      <c r="AB52" s="186">
        <v>1996</v>
      </c>
    </row>
    <row r="53" spans="27:28" x14ac:dyDescent="0.25">
      <c r="AA53" s="187" t="s">
        <v>1325</v>
      </c>
      <c r="AB53" s="186">
        <v>1997</v>
      </c>
    </row>
    <row r="54" spans="27:28" x14ac:dyDescent="0.25">
      <c r="AA54" s="187" t="s">
        <v>1326</v>
      </c>
      <c r="AB54" s="186">
        <v>1998</v>
      </c>
    </row>
    <row r="55" spans="27:28" x14ac:dyDescent="0.25">
      <c r="AA55" s="187" t="s">
        <v>1327</v>
      </c>
      <c r="AB55" s="186">
        <v>1999</v>
      </c>
    </row>
    <row r="56" spans="27:28" x14ac:dyDescent="0.25">
      <c r="AA56" s="187" t="s">
        <v>1328</v>
      </c>
      <c r="AB56" s="186">
        <v>2000</v>
      </c>
    </row>
    <row r="57" spans="27:28" x14ac:dyDescent="0.25">
      <c r="AA57" s="187" t="s">
        <v>1329</v>
      </c>
      <c r="AB57" s="186">
        <v>2001</v>
      </c>
    </row>
    <row r="58" spans="27:28" x14ac:dyDescent="0.25">
      <c r="AA58" s="187" t="s">
        <v>1330</v>
      </c>
      <c r="AB58" s="186">
        <v>2002</v>
      </c>
    </row>
    <row r="59" spans="27:28" x14ac:dyDescent="0.25">
      <c r="AA59" s="187" t="s">
        <v>1331</v>
      </c>
      <c r="AB59" s="186">
        <v>2003</v>
      </c>
    </row>
    <row r="60" spans="27:28" x14ac:dyDescent="0.25">
      <c r="AA60" s="187" t="s">
        <v>1332</v>
      </c>
      <c r="AB60" s="186">
        <v>2004</v>
      </c>
    </row>
    <row r="61" spans="27:28" x14ac:dyDescent="0.25">
      <c r="AA61" s="187" t="s">
        <v>1333</v>
      </c>
      <c r="AB61" s="186">
        <v>2005</v>
      </c>
    </row>
    <row r="62" spans="27:28" x14ac:dyDescent="0.25">
      <c r="AA62" s="187" t="s">
        <v>1334</v>
      </c>
      <c r="AB62" s="186">
        <v>2006</v>
      </c>
    </row>
    <row r="63" spans="27:28" x14ac:dyDescent="0.25">
      <c r="AA63" s="187" t="s">
        <v>1335</v>
      </c>
      <c r="AB63" s="186">
        <v>2007</v>
      </c>
    </row>
    <row r="64" spans="27:28" x14ac:dyDescent="0.25">
      <c r="AA64" s="187" t="s">
        <v>1336</v>
      </c>
      <c r="AB64" s="186">
        <v>2008</v>
      </c>
    </row>
    <row r="65" spans="27:28" x14ac:dyDescent="0.25">
      <c r="AA65" s="187" t="s">
        <v>1337</v>
      </c>
      <c r="AB65" s="186">
        <v>2009</v>
      </c>
    </row>
    <row r="66" spans="27:28" x14ac:dyDescent="0.25">
      <c r="AA66" s="187" t="s">
        <v>1338</v>
      </c>
      <c r="AB66" s="186">
        <v>2010</v>
      </c>
    </row>
    <row r="67" spans="27:28" x14ac:dyDescent="0.25">
      <c r="AA67" s="187" t="s">
        <v>1339</v>
      </c>
      <c r="AB67" s="186">
        <v>2011</v>
      </c>
    </row>
    <row r="68" spans="27:28" x14ac:dyDescent="0.25">
      <c r="AA68" s="187" t="s">
        <v>1340</v>
      </c>
      <c r="AB68" s="186">
        <v>2012</v>
      </c>
    </row>
    <row r="69" spans="27:28" x14ac:dyDescent="0.25">
      <c r="AA69" s="187" t="s">
        <v>1341</v>
      </c>
      <c r="AB69" s="186">
        <v>2013</v>
      </c>
    </row>
    <row r="70" spans="27:28" x14ac:dyDescent="0.25">
      <c r="AA70" s="187" t="s">
        <v>1342</v>
      </c>
      <c r="AB70" s="186">
        <v>2014</v>
      </c>
    </row>
    <row r="71" spans="27:28" x14ac:dyDescent="0.25">
      <c r="AA71" s="187" t="s">
        <v>1343</v>
      </c>
      <c r="AB71" s="186">
        <v>2015</v>
      </c>
    </row>
    <row r="72" spans="27:28" x14ac:dyDescent="0.25">
      <c r="AA72" s="187" t="s">
        <v>1344</v>
      </c>
      <c r="AB72" s="186">
        <v>2016</v>
      </c>
    </row>
    <row r="73" spans="27:28" x14ac:dyDescent="0.25">
      <c r="AA73" s="187" t="s">
        <v>1345</v>
      </c>
      <c r="AB73" s="186">
        <v>2017</v>
      </c>
    </row>
    <row r="74" spans="27:28" x14ac:dyDescent="0.25">
      <c r="AA74" s="187" t="s">
        <v>1346</v>
      </c>
      <c r="AB74" s="186">
        <v>2018</v>
      </c>
    </row>
    <row r="75" spans="27:28" x14ac:dyDescent="0.25">
      <c r="AA75" s="187" t="s">
        <v>1347</v>
      </c>
      <c r="AB75" s="186">
        <v>2019</v>
      </c>
    </row>
    <row r="76" spans="27:28" x14ac:dyDescent="0.25">
      <c r="AA76" s="187" t="s">
        <v>1348</v>
      </c>
      <c r="AB76" s="186">
        <v>2020</v>
      </c>
    </row>
    <row r="77" spans="27:28" x14ac:dyDescent="0.25">
      <c r="AA77" s="187" t="s">
        <v>1349</v>
      </c>
      <c r="AB77" s="186">
        <v>2021</v>
      </c>
    </row>
  </sheetData>
  <mergeCells count="8">
    <mergeCell ref="G8:P8"/>
    <mergeCell ref="H11:L11"/>
    <mergeCell ref="U3:V3"/>
    <mergeCell ref="A1:B1"/>
    <mergeCell ref="A2:F2"/>
    <mergeCell ref="L3:M3"/>
    <mergeCell ref="O3:P3"/>
    <mergeCell ref="S3:T3"/>
  </mergeCells>
  <phoneticPr fontId="49" type="noConversion"/>
  <conditionalFormatting sqref="C1">
    <cfRule type="duplicateValues" dxfId="3477" priority="1"/>
    <cfRule type="duplicateValues" dxfId="3476" priority="2"/>
    <cfRule type="duplicateValues" dxfId="3475" priority="3"/>
    <cfRule type="duplicateValues" dxfId="3474" priority="4"/>
  </conditionalFormatting>
  <dataValidations xWindow="270" yWindow="608" count="12">
    <dataValidation type="whole" allowBlank="1" showInputMessage="1" showErrorMessage="1" sqref="F11" xr:uid="{00000000-0002-0000-0100-000000000000}">
      <formula1>1950</formula1>
      <formula2>2021</formula2>
    </dataValidation>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1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2000000}"/>
    <dataValidation allowBlank="1" showInputMessage="1" showErrorMessage="1" promptTitle="اسم الأب باللغة الانكليزية" prompt="يجب أن يكون صحيح لأن سيتم إعتماده في جميع الوثائق الجامعية" sqref="D8" xr:uid="{00000000-0002-0000-0100-000003000000}"/>
    <dataValidation type="date" allowBlank="1" showInputMessage="1" showErrorMessage="1" promptTitle="يجب أن يكون التاريخ " prompt="يوم / شهر / سنة" sqref="A11" xr:uid="{00000000-0002-0000-0100-000004000000}">
      <formula1>18264</formula1>
      <formula2>37986</formula2>
    </dataValidation>
    <dataValidation type="custom" allowBlank="1" showInputMessage="1" showErrorMessage="1" errorTitle="خطأ" error="رقم الهاتف غير صحيح_x000a_يجب كتابة نداء المحافظة ثم رقم الهاتف_x000a_" sqref="D5" xr:uid="{00000000-0002-0000-0100-000005000000}">
      <formula1>AND(LEFT(D5,1)="0",AND(LEN(D5)&gt;8,LEN(D5)&lt;12))</formula1>
    </dataValidation>
    <dataValidation type="custom" allowBlank="1" showInputMessage="1" showErrorMessage="1" errorTitle="خطأ" error="رقم الموبايل غير صحيح" sqref="E5" xr:uid="{00000000-0002-0000-0100-000006000000}">
      <formula1>AND(LEFT(E5,2)="09",LEN(E5)=10)</formula1>
    </dataValidation>
    <dataValidation type="list" allowBlank="1" showInputMessage="1" showErrorMessage="1" sqref="D11" xr:uid="{00000000-0002-0000-0100-000007000000}">
      <formula1>$V$6:$V$7</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8000000}">
      <formula1>AND(OR(LEFT(A5,1)="0",LEFT(A5,1)="1",LEFT(A5,1)="9"),LEFT(A5,2)&lt;&gt;"00",LEN(A5)=11)</formula1>
    </dataValidation>
    <dataValidation type="list" allowBlank="1" showInputMessage="1" showErrorMessage="1" sqref="C11" xr:uid="{00000000-0002-0000-0100-000009000000}">
      <formula1>$J$6:$J$13</formula1>
    </dataValidation>
    <dataValidation type="list" allowBlank="1" showInputMessage="1" showErrorMessage="1" sqref="G11" xr:uid="{00000000-0002-0000-0100-00000A000000}">
      <formula1>$M$6:$M$21</formula1>
    </dataValidation>
    <dataValidation type="list" allowBlank="1" showInputMessage="1" showErrorMessage="1" sqref="E11" xr:uid="{00000000-0002-0000-0100-00000B000000}">
      <formula1>$T$6:$T$7</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J59"/>
  <sheetViews>
    <sheetView showGridLines="0" rightToLeft="1" topLeftCell="B1" zoomScale="91" zoomScaleNormal="91" workbookViewId="0">
      <selection activeCell="F5" sqref="F5:O5"/>
    </sheetView>
  </sheetViews>
  <sheetFormatPr defaultColWidth="9" defaultRowHeight="13.8" x14ac:dyDescent="0.25"/>
  <cols>
    <col min="1" max="1" width="5.59765625" style="1" hidden="1" customWidth="1"/>
    <col min="2" max="2" width="5.8984375" style="1" customWidth="1"/>
    <col min="3" max="3" width="6.69921875" style="1" customWidth="1"/>
    <col min="4" max="4" width="9.3984375" style="1" customWidth="1"/>
    <col min="5" max="5" width="5" style="1" customWidth="1"/>
    <col min="6" max="6" width="3.3984375" style="1" customWidth="1"/>
    <col min="7" max="7" width="4.3984375" style="1" customWidth="1"/>
    <col min="8" max="8" width="4.8984375" style="1" customWidth="1"/>
    <col min="9" max="9" width="5.09765625" style="1" customWidth="1"/>
    <col min="10" max="11" width="0.59765625" style="1" customWidth="1"/>
    <col min="12" max="12" width="8.19921875" style="1" hidden="1" customWidth="1"/>
    <col min="13" max="13" width="4.19921875" style="1" bestFit="1" customWidth="1"/>
    <col min="14" max="14" width="9.3984375" style="1" customWidth="1"/>
    <col min="15" max="15" width="6.3984375" style="1" customWidth="1"/>
    <col min="16" max="16" width="7.3984375" style="1" customWidth="1"/>
    <col min="17" max="17" width="4.8984375" style="1" customWidth="1"/>
    <col min="18" max="18" width="4.19921875" style="1" customWidth="1"/>
    <col min="19" max="19" width="1" style="1" customWidth="1"/>
    <col min="20" max="20" width="3.8984375" style="1" customWidth="1"/>
    <col min="21" max="21" width="6.69921875" style="1" customWidth="1"/>
    <col min="22" max="22" width="5.3984375" style="1" customWidth="1"/>
    <col min="23" max="23" width="5.3984375" style="1" bestFit="1" customWidth="1"/>
    <col min="24" max="24" width="17.3984375" style="1" customWidth="1"/>
    <col min="25" max="25" width="4.8984375" style="1" customWidth="1"/>
    <col min="26" max="26" width="9.59765625" style="1" customWidth="1"/>
    <col min="27" max="27" width="3" style="1" customWidth="1"/>
    <col min="28" max="28" width="3.19921875" style="1" customWidth="1"/>
    <col min="29" max="29" width="6.69921875" style="1" customWidth="1"/>
    <col min="30" max="30" width="10" style="1" customWidth="1"/>
    <col min="31" max="31" width="10.09765625" style="1" customWidth="1"/>
    <col min="32" max="32" width="2.3984375" style="1" bestFit="1" customWidth="1"/>
    <col min="33" max="34" width="4.8984375" style="1" customWidth="1"/>
    <col min="35" max="35" width="9" style="1" customWidth="1"/>
    <col min="36" max="36" width="3.8984375" style="1" customWidth="1"/>
    <col min="37" max="37" width="10.19921875" style="1" customWidth="1"/>
    <col min="38" max="38" width="6.69921875" style="1" customWidth="1"/>
    <col min="39" max="39" width="5.3984375" style="1" customWidth="1"/>
    <col min="40" max="40" width="2.8984375" style="1" customWidth="1"/>
    <col min="41" max="41" width="11.19921875" style="1" customWidth="1"/>
    <col min="42" max="42" width="53.8984375" style="1" customWidth="1"/>
    <col min="43" max="47" width="9" style="1" customWidth="1"/>
    <col min="48" max="48" width="2.8984375" style="1" customWidth="1"/>
    <col min="49" max="49" width="3.8984375" style="1" customWidth="1"/>
    <col min="50" max="50" width="32" style="1" customWidth="1"/>
    <col min="51" max="51" width="2.19921875" style="1" customWidth="1"/>
    <col min="52" max="52" width="5.3984375" style="1" customWidth="1"/>
    <col min="53" max="55" width="9" style="1" customWidth="1"/>
    <col min="56" max="56" width="3.09765625" style="1" customWidth="1"/>
    <col min="57" max="66" width="9" style="1" customWidth="1"/>
    <col min="67" max="16384" width="9" style="1"/>
  </cols>
  <sheetData>
    <row r="1" spans="1:88" s="64" customFormat="1" ht="21" customHeight="1" thickBot="1" x14ac:dyDescent="0.3">
      <c r="A1" s="64">
        <v>2</v>
      </c>
      <c r="B1" s="206"/>
      <c r="C1" s="793" t="s">
        <v>2</v>
      </c>
      <c r="D1" s="793"/>
      <c r="E1" s="794">
        <f>'إدخال البيانات'!C1</f>
        <v>0</v>
      </c>
      <c r="F1" s="795"/>
      <c r="G1" s="795"/>
      <c r="H1" s="757" t="s">
        <v>3</v>
      </c>
      <c r="I1" s="757"/>
      <c r="J1" s="757"/>
      <c r="K1" s="552"/>
      <c r="L1" s="110"/>
      <c r="M1" s="796" t="str">
        <f>IFERROR(VLOOKUP($E$1,ورقة2!$A$2:$Q$1816,2,0),"")</f>
        <v/>
      </c>
      <c r="N1" s="796"/>
      <c r="O1" s="796"/>
      <c r="P1" s="757" t="s">
        <v>4</v>
      </c>
      <c r="Q1" s="757"/>
      <c r="R1" s="764" t="str">
        <f>IFERROR(IF(VLOOKUP($E$1,ورقة2!$A$2:$Q$1816,3,0)=0,'إدخال البيانات'!B7,VLOOKUP($E$1,ورقة2!$A$2:$Q$1816,3,0)),"")</f>
        <v/>
      </c>
      <c r="S1" s="764"/>
      <c r="T1" s="764"/>
      <c r="U1" s="764"/>
      <c r="V1" s="757" t="s">
        <v>5</v>
      </c>
      <c r="W1" s="757"/>
      <c r="X1" s="108" t="str">
        <f>IFERROR(IF(VLOOKUP($E$1,ورقة2!A2:W1816,4,0)="",'إدخال البيانات'!B7,VLOOKUP($E$1,ورقة2!A2:W1816,4,0)),"")</f>
        <v/>
      </c>
      <c r="Y1" s="757" t="s">
        <v>52</v>
      </c>
      <c r="Z1" s="757"/>
      <c r="AA1" s="757"/>
      <c r="AB1" s="214"/>
      <c r="AC1" s="758" t="str">
        <f>IFERROR(IF('إدخال البيانات'!A10,'إدخال البيانات'!A10,VLOOKUP($E$1,ورقة2!A2:Q1816,6,0)),"")</f>
        <v/>
      </c>
      <c r="AD1" s="758"/>
      <c r="AE1" s="216" t="s">
        <v>6</v>
      </c>
      <c r="AF1" s="764" t="str">
        <f>IFERROR(IF('إدخال البيانات'!B10&lt;&gt;"",'إدخال البيانات'!B10,VLOOKUP($E$1,ورقة2!A2:W1816,7,0)),"")</f>
        <v/>
      </c>
      <c r="AG1" s="764"/>
      <c r="AH1" s="764"/>
      <c r="AI1" s="754"/>
      <c r="AJ1" s="754"/>
      <c r="AM1" s="1"/>
      <c r="AN1" s="1"/>
      <c r="AO1" s="1">
        <f>الإستمارة!AJ1</f>
        <v>0</v>
      </c>
      <c r="AP1" s="1" t="s">
        <v>179</v>
      </c>
      <c r="AQ1" s="1"/>
      <c r="AR1" s="1"/>
      <c r="AS1" s="1"/>
      <c r="AT1" s="1"/>
      <c r="AU1" s="1"/>
      <c r="AV1" s="1"/>
      <c r="AW1" s="1"/>
      <c r="AX1" s="1"/>
      <c r="AY1" s="1"/>
      <c r="AZ1" s="1"/>
      <c r="BA1" s="1"/>
      <c r="BB1" s="1"/>
      <c r="BC1" s="1"/>
      <c r="BD1" s="1"/>
      <c r="BE1" s="1"/>
      <c r="BF1" s="1"/>
      <c r="BG1" s="1"/>
      <c r="BH1" s="1"/>
      <c r="BI1" s="1"/>
      <c r="BJ1" s="1"/>
      <c r="BK1" s="1"/>
      <c r="BL1" s="1"/>
      <c r="BM1" s="1"/>
      <c r="BN1" s="1"/>
      <c r="BO1" s="207"/>
      <c r="BP1" s="207"/>
      <c r="BQ1" s="207"/>
      <c r="BR1" s="207"/>
      <c r="BS1" s="207"/>
      <c r="BT1" s="207"/>
      <c r="BU1" s="207"/>
      <c r="BV1" s="207"/>
      <c r="BW1" s="207"/>
      <c r="BX1" s="207"/>
      <c r="BY1" s="207"/>
      <c r="BZ1" s="207"/>
      <c r="CA1" s="207"/>
      <c r="CB1" s="207"/>
      <c r="CC1" s="207"/>
      <c r="CD1" s="207"/>
      <c r="CE1" s="207"/>
      <c r="CF1" s="207"/>
      <c r="CG1" s="207"/>
      <c r="CH1" s="207"/>
      <c r="CI1" s="207"/>
      <c r="CJ1" s="207"/>
    </row>
    <row r="2" spans="1:88" s="69" customFormat="1" ht="21" customHeight="1" thickTop="1" x14ac:dyDescent="0.25">
      <c r="B2" s="206"/>
      <c r="C2" s="793" t="s">
        <v>9</v>
      </c>
      <c r="D2" s="793"/>
      <c r="E2" s="797" t="e">
        <f>VLOOKUP(E1,ورقة2!A2:AZ946,9,0)</f>
        <v>#N/A</v>
      </c>
      <c r="F2" s="797"/>
      <c r="G2" s="797"/>
      <c r="H2" s="764"/>
      <c r="I2" s="764"/>
      <c r="J2" s="764"/>
      <c r="K2" s="764"/>
      <c r="L2" s="764"/>
      <c r="M2" s="764"/>
      <c r="N2" s="764"/>
      <c r="O2" s="764"/>
      <c r="P2" s="757"/>
      <c r="Q2" s="757"/>
      <c r="R2" s="764"/>
      <c r="S2" s="764"/>
      <c r="T2" s="764"/>
      <c r="U2" s="764"/>
      <c r="V2" s="757"/>
      <c r="W2" s="757"/>
      <c r="X2" s="108"/>
      <c r="Y2" s="757"/>
      <c r="Z2" s="757"/>
      <c r="AA2" s="757"/>
      <c r="AB2" s="215"/>
      <c r="AC2" s="758"/>
      <c r="AD2" s="758"/>
      <c r="AE2" s="216"/>
      <c r="AF2" s="765"/>
      <c r="AG2" s="765"/>
      <c r="AH2" s="765"/>
      <c r="AI2" s="754"/>
      <c r="AJ2" s="754"/>
      <c r="AM2" s="1"/>
      <c r="AN2" s="1"/>
      <c r="AO2" s="1"/>
      <c r="AP2" s="1" t="s">
        <v>180</v>
      </c>
      <c r="AQ2" s="1"/>
      <c r="AR2" s="1"/>
      <c r="AS2" s="1"/>
      <c r="AT2" s="1"/>
      <c r="AU2" s="1"/>
      <c r="AV2" s="1"/>
      <c r="AW2" s="1"/>
      <c r="AX2" s="1"/>
      <c r="AY2" s="1"/>
      <c r="AZ2" s="1"/>
      <c r="BA2" s="1"/>
      <c r="BB2" s="1"/>
      <c r="BC2" s="1"/>
      <c r="BD2" s="1"/>
      <c r="BE2" s="1"/>
      <c r="BF2" s="1"/>
      <c r="BG2" s="1"/>
      <c r="BH2" s="1"/>
      <c r="BI2" s="1"/>
      <c r="BJ2" s="1"/>
      <c r="BK2" s="1"/>
      <c r="BL2" s="1"/>
      <c r="BM2" s="1"/>
      <c r="BN2" s="1"/>
      <c r="BO2" s="208"/>
      <c r="BP2" s="208"/>
      <c r="BQ2" s="208"/>
      <c r="BR2" s="208"/>
      <c r="BS2" s="208"/>
      <c r="BT2" s="208"/>
      <c r="BU2" s="208"/>
      <c r="BV2" s="208"/>
      <c r="BW2" s="208"/>
      <c r="BX2" s="208"/>
      <c r="BY2" s="208"/>
      <c r="BZ2" s="208"/>
      <c r="CA2" s="208"/>
      <c r="CB2" s="208"/>
      <c r="CC2" s="208"/>
      <c r="CD2" s="208"/>
      <c r="CE2" s="208"/>
      <c r="CF2" s="208"/>
      <c r="CG2" s="208"/>
      <c r="CH2" s="208"/>
      <c r="CI2" s="208"/>
      <c r="CJ2" s="208"/>
    </row>
    <row r="3" spans="1:88" s="69" customFormat="1" ht="21" customHeight="1" x14ac:dyDescent="0.25">
      <c r="B3" s="802" t="s">
        <v>11</v>
      </c>
      <c r="C3" s="802"/>
      <c r="D3" s="802"/>
      <c r="E3" s="756" t="str">
        <f>IFERROR(IF('إدخال البيانات'!D10&lt;&gt;"",'إدخال البيانات'!D10,VLOOKUP(VLOOKUP($E$1,ورقة2!A2:W1816,5,0),'إدخال البيانات'!U6:V7,2,0)),"")</f>
        <v/>
      </c>
      <c r="F3" s="756"/>
      <c r="G3" s="756"/>
      <c r="H3" s="757" t="s">
        <v>10</v>
      </c>
      <c r="I3" s="757"/>
      <c r="J3" s="757"/>
      <c r="K3" s="552"/>
      <c r="L3" s="111"/>
      <c r="M3" s="764" t="str">
        <f>IFERROR(IF('إدخال البيانات'!C10&lt;&gt;"",'إدخال البيانات'!C10,VLOOKUP(VLOOKUP($E$1,ورقة2!A2:W1816,8,0),'إدخال البيانات'!I6:J13,2,0)),"")</f>
        <v/>
      </c>
      <c r="N3" s="764"/>
      <c r="O3" s="764"/>
      <c r="P3" s="757" t="s">
        <v>53</v>
      </c>
      <c r="Q3" s="757"/>
      <c r="R3" s="764">
        <f>IF(OR(M3='إدخال البيانات'!J6,'اختيار المقررات'!M3='إدخال البيانات'!J7),'إدخال البيانات'!A5,'إدخال البيانات'!B5)</f>
        <v>0</v>
      </c>
      <c r="S3" s="764"/>
      <c r="T3" s="764"/>
      <c r="U3" s="764"/>
      <c r="V3" s="757" t="s">
        <v>16</v>
      </c>
      <c r="W3" s="757"/>
      <c r="X3" s="112" t="str">
        <f>IFERROR(IF(M3&lt;&gt;'إدخال البيانات'!J6,'إدخال البيانات'!M22,VLOOKUP(LEFT('إدخال البيانات'!A5,2),'إدخال البيانات'!L1:M22,2,0)),"")</f>
        <v>غير سوري</v>
      </c>
      <c r="Y3" s="757" t="s">
        <v>195</v>
      </c>
      <c r="Z3" s="757"/>
      <c r="AA3" s="757"/>
      <c r="AB3" s="216"/>
      <c r="AC3" s="759" t="str">
        <f>IF(M3&lt;&gt;'إدخال البيانات'!J6,"غير سوري",'إدخال البيانات'!C5)</f>
        <v>غير سوري</v>
      </c>
      <c r="AD3" s="759"/>
      <c r="AE3" s="216" t="s">
        <v>171</v>
      </c>
      <c r="AF3" s="756" t="str">
        <f>IF(AND(OR(M3="العربية السورية",M3="الفلسطينية السورية"),E3="ذكر"),'إدخال البيانات'!G5,"لايوجد")</f>
        <v>لايوجد</v>
      </c>
      <c r="AG3" s="756"/>
      <c r="AH3" s="756"/>
      <c r="AI3" s="755"/>
      <c r="AJ3" s="755"/>
      <c r="AM3" s="1"/>
      <c r="AN3" s="1"/>
      <c r="AO3" s="1"/>
      <c r="AP3" s="1" t="s">
        <v>45</v>
      </c>
      <c r="AQ3" s="1"/>
      <c r="AR3" s="1"/>
      <c r="AS3" s="1"/>
      <c r="AT3" s="1"/>
      <c r="AU3" s="1"/>
      <c r="AV3" s="1"/>
      <c r="AW3" s="1"/>
      <c r="AX3" s="1"/>
      <c r="AY3" s="1"/>
      <c r="AZ3" s="1"/>
      <c r="BA3" s="1"/>
      <c r="BB3" s="1"/>
      <c r="BC3" s="1"/>
      <c r="BD3" s="1"/>
      <c r="BE3" s="1"/>
      <c r="BF3" s="1"/>
      <c r="BG3" s="1"/>
      <c r="BH3" s="1"/>
      <c r="BI3" s="1"/>
      <c r="BJ3" s="1"/>
      <c r="BK3" s="1"/>
      <c r="BL3" s="1"/>
      <c r="BM3" s="1"/>
      <c r="BN3" s="1"/>
      <c r="BO3" s="208"/>
      <c r="BP3" s="208"/>
      <c r="BQ3" s="208"/>
      <c r="BR3" s="208"/>
      <c r="BS3" s="208"/>
      <c r="BT3" s="208"/>
      <c r="BU3" s="208"/>
      <c r="BV3" s="208"/>
      <c r="BW3" s="208"/>
      <c r="BX3" s="208"/>
      <c r="BY3" s="208"/>
      <c r="BZ3" s="208"/>
      <c r="CA3" s="208"/>
      <c r="CB3" s="208"/>
      <c r="CC3" s="208"/>
      <c r="CD3" s="208"/>
      <c r="CE3" s="208"/>
      <c r="CF3" s="208"/>
      <c r="CG3" s="208"/>
      <c r="CH3" s="208"/>
      <c r="CI3" s="208"/>
      <c r="CJ3" s="208"/>
    </row>
    <row r="4" spans="1:88" s="69" customFormat="1" ht="21" customHeight="1" x14ac:dyDescent="0.25">
      <c r="B4" s="206"/>
      <c r="C4" s="793" t="s">
        <v>12</v>
      </c>
      <c r="D4" s="793"/>
      <c r="E4" s="756" t="e">
        <f>'إدخال البيانات'!E10</f>
        <v>#N/A</v>
      </c>
      <c r="F4" s="756"/>
      <c r="G4" s="756"/>
      <c r="H4" s="757" t="s">
        <v>13</v>
      </c>
      <c r="I4" s="757"/>
      <c r="J4" s="757"/>
      <c r="K4" s="552"/>
      <c r="L4" s="113"/>
      <c r="M4" s="764" t="e">
        <f>'إدخال البيانات'!F10</f>
        <v>#N/A</v>
      </c>
      <c r="N4" s="764"/>
      <c r="O4" s="764"/>
      <c r="P4" s="757" t="s">
        <v>14</v>
      </c>
      <c r="Q4" s="757"/>
      <c r="R4" s="764" t="e">
        <f>'إدخال البيانات'!G10</f>
        <v>#N/A</v>
      </c>
      <c r="S4" s="764"/>
      <c r="T4" s="764"/>
      <c r="U4" s="764"/>
      <c r="V4" s="757" t="s">
        <v>169</v>
      </c>
      <c r="W4" s="757"/>
      <c r="X4" s="114">
        <f>'إدخال البيانات'!E5</f>
        <v>0</v>
      </c>
      <c r="Y4" s="757" t="s">
        <v>170</v>
      </c>
      <c r="Z4" s="757"/>
      <c r="AA4" s="757"/>
      <c r="AB4" s="216"/>
      <c r="AC4" s="808">
        <f>'إدخال البيانات'!D5</f>
        <v>0</v>
      </c>
      <c r="AD4" s="808"/>
      <c r="AE4" s="216" t="s">
        <v>57</v>
      </c>
      <c r="AF4" s="756">
        <f>'إدخال البيانات'!F5</f>
        <v>0</v>
      </c>
      <c r="AG4" s="756"/>
      <c r="AH4" s="756"/>
      <c r="AI4" s="756"/>
      <c r="AJ4" s="756"/>
      <c r="AK4" s="109"/>
      <c r="AM4" s="1"/>
      <c r="AN4" s="1"/>
      <c r="AO4" s="1"/>
      <c r="AP4" s="1" t="s">
        <v>59</v>
      </c>
      <c r="AQ4" s="1"/>
      <c r="AR4" s="1"/>
      <c r="AS4" s="1"/>
      <c r="AT4" s="1"/>
      <c r="AU4" s="1"/>
      <c r="AV4" s="1"/>
      <c r="AW4" s="1"/>
      <c r="AX4" s="1"/>
      <c r="AY4" s="1"/>
      <c r="AZ4" s="1"/>
      <c r="BA4" s="1"/>
      <c r="BB4" s="1"/>
      <c r="BC4" s="1"/>
      <c r="BD4" s="1" t="s">
        <v>196</v>
      </c>
      <c r="BE4" s="1"/>
      <c r="BF4" s="1"/>
      <c r="BG4" s="1"/>
      <c r="BH4" s="1"/>
      <c r="BI4" s="1"/>
      <c r="BJ4" s="1"/>
      <c r="BK4" s="1"/>
      <c r="BL4" s="1"/>
      <c r="BM4" s="1"/>
      <c r="BN4" s="1"/>
      <c r="BO4" s="208"/>
      <c r="BP4" s="208"/>
      <c r="BQ4" s="208"/>
      <c r="BR4" s="208"/>
      <c r="BS4" s="208"/>
      <c r="BT4" s="208"/>
      <c r="BU4" s="208"/>
      <c r="BV4" s="208"/>
      <c r="BW4" s="208"/>
      <c r="BX4" s="208"/>
      <c r="BY4" s="208"/>
      <c r="BZ4" s="208"/>
      <c r="CA4" s="208"/>
      <c r="CB4" s="208"/>
      <c r="CC4" s="208"/>
      <c r="CD4" s="208"/>
      <c r="CE4" s="208"/>
      <c r="CF4" s="208"/>
      <c r="CG4" s="208"/>
      <c r="CH4" s="208"/>
      <c r="CI4" s="208"/>
      <c r="CJ4" s="208"/>
    </row>
    <row r="5" spans="1:88" s="69" customFormat="1" ht="21" customHeight="1" x14ac:dyDescent="0.25">
      <c r="B5" s="115"/>
      <c r="C5" s="791" t="s">
        <v>178</v>
      </c>
      <c r="D5" s="791"/>
      <c r="E5" s="791"/>
      <c r="F5" s="792"/>
      <c r="G5" s="792"/>
      <c r="H5" s="792"/>
      <c r="I5" s="792"/>
      <c r="J5" s="792"/>
      <c r="K5" s="792"/>
      <c r="L5" s="792"/>
      <c r="M5" s="792"/>
      <c r="N5" s="792"/>
      <c r="O5" s="792"/>
      <c r="P5" s="757" t="s">
        <v>1270</v>
      </c>
      <c r="Q5" s="757"/>
      <c r="R5" s="792"/>
      <c r="S5" s="792"/>
      <c r="T5" s="792"/>
      <c r="U5" s="792"/>
      <c r="V5" s="757" t="s">
        <v>0</v>
      </c>
      <c r="W5" s="757"/>
      <c r="X5" s="131"/>
      <c r="Y5" s="757" t="s">
        <v>1271</v>
      </c>
      <c r="Z5" s="757"/>
      <c r="AA5" s="757"/>
      <c r="AB5" s="216"/>
      <c r="AC5" s="809" t="e">
        <f>VLOOKUP($E$1,ورقة2!$A$2:Q1816,17,0)</f>
        <v>#N/A</v>
      </c>
      <c r="AD5" s="809"/>
      <c r="AE5" s="116"/>
      <c r="AF5" s="117"/>
      <c r="AG5" s="117"/>
      <c r="AH5" s="117"/>
      <c r="AI5" s="118"/>
      <c r="AJ5" s="118"/>
      <c r="AK5" s="119"/>
      <c r="AM5" s="1"/>
      <c r="AN5" s="1"/>
      <c r="AO5" s="1"/>
      <c r="AP5" s="1" t="s">
        <v>377</v>
      </c>
      <c r="AQ5" s="1"/>
      <c r="AR5" s="1"/>
      <c r="AS5" s="1"/>
      <c r="AT5" s="1"/>
      <c r="AU5" s="1"/>
      <c r="AV5" s="1">
        <v>1</v>
      </c>
      <c r="AW5" s="1">
        <v>510</v>
      </c>
      <c r="AX5" s="1" t="s">
        <v>405</v>
      </c>
      <c r="AY5" s="1">
        <f t="shared" ref="AY5:AZ10" si="0">H8</f>
        <v>0</v>
      </c>
      <c r="AZ5" s="1" t="e">
        <f t="shared" si="0"/>
        <v>#N/A</v>
      </c>
      <c r="BA5" s="1"/>
      <c r="BB5" s="1"/>
      <c r="BC5" s="1"/>
      <c r="BD5" s="1" t="s">
        <v>197</v>
      </c>
      <c r="BE5" s="1"/>
      <c r="BF5" s="1"/>
      <c r="BG5" s="1"/>
      <c r="BH5" s="1"/>
      <c r="BI5" s="1"/>
      <c r="BJ5" s="1"/>
      <c r="BK5" s="1"/>
      <c r="BL5" s="1"/>
      <c r="BM5" s="1"/>
      <c r="BN5" s="1"/>
      <c r="BO5" s="208"/>
      <c r="BP5" s="208"/>
      <c r="BQ5" s="208"/>
      <c r="BR5" s="208"/>
      <c r="BS5" s="208"/>
      <c r="BT5" s="208"/>
      <c r="BU5" s="208"/>
      <c r="BV5" s="208"/>
      <c r="BW5" s="208"/>
      <c r="BX5" s="208"/>
      <c r="BY5" s="208"/>
      <c r="BZ5" s="208"/>
      <c r="CA5" s="208"/>
      <c r="CB5" s="208"/>
      <c r="CC5" s="208"/>
      <c r="CD5" s="208"/>
      <c r="CE5" s="208"/>
      <c r="CF5" s="208"/>
      <c r="CG5" s="208"/>
      <c r="CH5" s="208"/>
      <c r="CI5" s="208"/>
      <c r="CJ5" s="208"/>
    </row>
    <row r="6" spans="1:88" ht="28.5" customHeight="1" thickBot="1" x14ac:dyDescent="0.3">
      <c r="B6" s="806" t="str">
        <f>IF(E1&lt;&gt;"","مقررات السنة الأولى","أدخل الرقم الامتحاني في الحقل المخصص واملأ جميع الحقول بالبيانات الصحيحة")</f>
        <v>مقررات السنة الأولى</v>
      </c>
      <c r="C6" s="806"/>
      <c r="D6" s="806"/>
      <c r="E6" s="806"/>
      <c r="F6" s="806"/>
      <c r="G6" s="806"/>
      <c r="H6" s="806"/>
      <c r="I6" s="806"/>
      <c r="J6" s="806"/>
      <c r="K6" s="806"/>
      <c r="L6" s="806"/>
      <c r="M6" s="806"/>
      <c r="N6" s="806"/>
      <c r="O6" s="806"/>
      <c r="P6" s="806"/>
      <c r="Q6" s="806"/>
      <c r="R6" s="807"/>
      <c r="S6" s="161"/>
      <c r="T6" s="162"/>
      <c r="U6" s="766" t="str">
        <f>IF(E1&lt;&gt;"","مقررات السنة الثالثة","لايحق لك تعديل الاستمارة بعد تثبيت التسجيل تحت طائلة إلغاء التسجيل")</f>
        <v>مقررات السنة الثالثة</v>
      </c>
      <c r="V6" s="767"/>
      <c r="W6" s="767"/>
      <c r="X6" s="767"/>
      <c r="Y6" s="767"/>
      <c r="Z6" s="767"/>
      <c r="AA6" s="767"/>
      <c r="AB6" s="767"/>
      <c r="AC6" s="767"/>
      <c r="AD6" s="767"/>
      <c r="AE6" s="767"/>
      <c r="AF6" s="767"/>
      <c r="AG6" s="767"/>
      <c r="AH6" s="767"/>
      <c r="AI6" s="163"/>
      <c r="AJ6" s="163"/>
      <c r="AK6" s="163"/>
      <c r="AL6" s="164"/>
      <c r="AP6" s="1" t="s">
        <v>387</v>
      </c>
      <c r="AV6" s="1">
        <v>2</v>
      </c>
      <c r="AW6" s="1">
        <v>511</v>
      </c>
      <c r="AX6" s="1" t="s">
        <v>406</v>
      </c>
      <c r="AY6" s="1">
        <f t="shared" si="0"/>
        <v>0</v>
      </c>
      <c r="AZ6" s="1" t="e">
        <f t="shared" si="0"/>
        <v>#N/A</v>
      </c>
      <c r="BO6" s="209"/>
      <c r="BP6" s="209"/>
      <c r="BQ6" s="209"/>
      <c r="BR6" s="209"/>
      <c r="BS6" s="209"/>
      <c r="BT6" s="209"/>
      <c r="BU6" s="209"/>
      <c r="BV6" s="209"/>
      <c r="BW6" s="209"/>
      <c r="BX6" s="209"/>
      <c r="BY6" s="209"/>
      <c r="BZ6" s="209"/>
      <c r="CA6" s="209"/>
      <c r="CB6" s="209"/>
      <c r="CC6" s="209"/>
      <c r="CD6" s="209"/>
      <c r="CE6" s="209"/>
      <c r="CF6" s="209"/>
      <c r="CG6" s="209"/>
      <c r="CH6" s="209"/>
      <c r="CI6" s="209"/>
      <c r="CJ6" s="209"/>
    </row>
    <row r="7" spans="1:88" ht="23.25" customHeight="1" thickBot="1" x14ac:dyDescent="0.3">
      <c r="B7" s="768" t="s">
        <v>17</v>
      </c>
      <c r="C7" s="768"/>
      <c r="D7" s="768"/>
      <c r="E7" s="768"/>
      <c r="F7" s="768"/>
      <c r="G7" s="768"/>
      <c r="H7" s="768"/>
      <c r="I7" s="769"/>
      <c r="J7" s="166"/>
      <c r="K7" s="553"/>
      <c r="L7" s="165"/>
      <c r="M7" s="787" t="s">
        <v>18</v>
      </c>
      <c r="N7" s="768"/>
      <c r="O7" s="768"/>
      <c r="P7" s="768"/>
      <c r="Q7" s="768"/>
      <c r="R7" s="769"/>
      <c r="S7" s="167"/>
      <c r="T7" s="168"/>
      <c r="U7" s="788" t="s">
        <v>19</v>
      </c>
      <c r="V7" s="789"/>
      <c r="W7" s="789"/>
      <c r="X7" s="789"/>
      <c r="Y7" s="789"/>
      <c r="Z7" s="790"/>
      <c r="AA7" s="169"/>
      <c r="AB7" s="170"/>
      <c r="AC7" s="788" t="s">
        <v>18</v>
      </c>
      <c r="AD7" s="789"/>
      <c r="AE7" s="789"/>
      <c r="AF7" s="789"/>
      <c r="AG7" s="789"/>
      <c r="AH7" s="790"/>
      <c r="AI7" s="163"/>
      <c r="AJ7" s="163"/>
      <c r="AK7" s="163"/>
      <c r="AL7" s="164"/>
      <c r="AP7" s="1" t="s">
        <v>181</v>
      </c>
      <c r="AV7" s="1">
        <v>3</v>
      </c>
      <c r="AW7" s="1">
        <v>512</v>
      </c>
      <c r="AX7" s="1" t="s">
        <v>407</v>
      </c>
      <c r="AY7" s="1">
        <f t="shared" si="0"/>
        <v>0</v>
      </c>
      <c r="AZ7" s="1" t="e">
        <f t="shared" si="0"/>
        <v>#N/A</v>
      </c>
      <c r="BO7" s="209"/>
      <c r="BP7" s="209"/>
      <c r="BQ7" s="209"/>
      <c r="BR7" s="209"/>
      <c r="BS7" s="209"/>
      <c r="BT7" s="209"/>
      <c r="BU7" s="209"/>
      <c r="BV7" s="209"/>
      <c r="BW7" s="209"/>
      <c r="BX7" s="209"/>
      <c r="BY7" s="209"/>
      <c r="BZ7" s="213"/>
      <c r="CA7" s="209"/>
      <c r="CB7" s="209"/>
      <c r="CC7" s="209"/>
      <c r="CD7" s="209"/>
      <c r="CE7" s="209"/>
      <c r="CF7" s="209"/>
      <c r="CG7" s="209"/>
      <c r="CH7" s="209"/>
      <c r="CI7" s="209"/>
      <c r="CJ7" s="209"/>
    </row>
    <row r="8" spans="1:88" ht="26.25" customHeight="1" x14ac:dyDescent="0.3">
      <c r="A8" s="1" t="e">
        <f>IF(AND(I8&lt;&gt;"",H8=1),1,"")</f>
        <v>#N/A</v>
      </c>
      <c r="B8" s="171" t="e">
        <f>IF(AND(I8="A",H8=1),50000,IF(OR(I8="ج",I8="ر1",I8="ر2"),IF(H8=1,IF(OR($F$5=$AP$8,$F$5=$AP$9),0,IF(OR($F$5=$AP$1,$F$5=$AP$2,$F$5=$AP$5,$F$5=$AP$6),IF(I8="ج",20000,IF(I8="ر1",28000,IF(I8="ر2",36000,""))),IF(OR($F$5=$AP$3,$F$5=$AP$7),IF(I8="ج",12500,IF(I8="ر1",17500,IF(I8="ر2",22500,""))),IF($F$5=$AP$4,500,IF(I8="ج",25000,IF(I8="ر1",35000,IF(I8="ر2",45000,""))))))))))</f>
        <v>#N/A</v>
      </c>
      <c r="C8" s="39">
        <v>510</v>
      </c>
      <c r="D8" s="778" t="s">
        <v>405</v>
      </c>
      <c r="E8" s="778"/>
      <c r="F8" s="778"/>
      <c r="G8" s="779"/>
      <c r="H8" s="81"/>
      <c r="I8" s="82" t="e">
        <f>IF(VLOOKUP($E$1,ورقة4!$A$2:$BB$10942,3,0)=0,"",(VLOOKUP($E$1,ورقة4!$A$2:$BB$10942,3,0)))</f>
        <v>#N/A</v>
      </c>
      <c r="J8" s="172" t="e">
        <f>IF(AND(R8&lt;&gt;"",Q8=1),7,"")</f>
        <v>#N/A</v>
      </c>
      <c r="K8" s="554"/>
      <c r="L8" s="171" t="e">
        <f>IF(AND(R8="A",Q8=1),50000,IF(OR(R8="ج",R8="ر1",R8="ر2"),IF(Q8=1,IF(OR($F$5=$AP$8,$F$5=$AP$9),0,IF(OR($F$5=$AP$1,$F$5=$AP$2,$F$5=$AP$5,$F$5=$AP$6),IF(R8="ج",20000,IF(R8="ر1",28000,IF(R8="ر2",36000,""))),IF(OR($F$5=$AP$3,$F$5=$AP$7),IF(R8="ج",12500,IF(R8="ر1",17500,IF(R8="ر2",22500,""))),IF($F$5=$AP$4,500,IF(R8="ج",25000,IF(R8="ر1",35000,IF(R8="ر2",45000,""))))))))))</f>
        <v>#N/A</v>
      </c>
      <c r="M8" s="39">
        <v>516</v>
      </c>
      <c r="N8" s="770" t="s">
        <v>411</v>
      </c>
      <c r="O8" s="771"/>
      <c r="P8" s="772"/>
      <c r="Q8" s="81"/>
      <c r="R8" s="82" t="e">
        <f>IF(VLOOKUP($E$1,ورقة4!$A$2:$BB$10942,9,0)=0,"",(VLOOKUP($E$1,ورقة4!$A$2:$BB$10942,9,0)))</f>
        <v>#N/A</v>
      </c>
      <c r="S8" s="173" t="e">
        <f>IF(AND(Z8&lt;&gt;"",Y8=1),25,"")</f>
        <v>#N/A</v>
      </c>
      <c r="T8" s="171" t="e">
        <f>IF(AND(Z8="A",Y8=1),50000,IF(OR(Z8="ج",Z8="ر1",Z8="ر2"),IF(Y8=1,IF(OR($F$5=$AP$8,$F$5=$AP$9),0,IF(OR($F$5=$AP$1,$F$5=$AP$2,$F$5=$AP$5,$F$5=$AP$6),IF(Z8="ج",20000,IF(Z8="ر1",28000,IF(Z8="ر2",36000,""))),IF(OR($F$5=$AP$3,$F$5=$AP$7),IF(Z8="ج",12500,IF(Z8="ر1",17500,IF(Z8="ر2",22500,""))),IF($F$5=$AP$4,500,IF(Z8="ج",25000,IF(Z8="ر1",35000,IF(Z8="ر2",45000,""))))))))))</f>
        <v>#N/A</v>
      </c>
      <c r="U8" s="79">
        <v>534</v>
      </c>
      <c r="V8" s="799" t="s">
        <v>417</v>
      </c>
      <c r="W8" s="800"/>
      <c r="X8" s="801"/>
      <c r="Y8" s="81"/>
      <c r="Z8" s="83" t="e">
        <f>IF(VLOOKUP($E$1,ورقة4!$A$2:$BB$10942,27,0)=0,"",(VLOOKUP($E$1,ورقة4!$A$2:$BB$10942,27,0)))</f>
        <v>#N/A</v>
      </c>
      <c r="AA8" s="172" t="e">
        <f>IF(AND(AH8&lt;&gt;"",AG8=1),31,"")</f>
        <v>#N/A</v>
      </c>
      <c r="AB8" s="171" t="e">
        <f>IF(AND(AH8="A",AG8=1),50000,IF(OR(AH8="ج",AH8="ر1",AH8="ر2"),IF(AG8=1,IF(OR($F$5=$AP$8,$F$5=$AP$9),0,IF(OR($F$5=$AP$1,$F$5=$AP$2,$F$5=$AP$5,$F$5=$AP$6),IF(AH8="ج",20000,IF(AH8="ر1",28000,IF(AH8="ر2",36000,""))),IF(OR($F$5=$AP$3,$F$5=$AP$7),IF(AH8="ج",12500,IF(AH8="ر1",17500,IF(AH8="ر2",22500,""))),IF($F$5=$AP$4,500,IF(AH8="ج",25000,IF(AH8="ر1",35000,IF(AH8="ر2",45000,""))))))))))</f>
        <v>#N/A</v>
      </c>
      <c r="AC8" s="79">
        <v>540</v>
      </c>
      <c r="AD8" s="799" t="s">
        <v>423</v>
      </c>
      <c r="AE8" s="800"/>
      <c r="AF8" s="801"/>
      <c r="AG8" s="81"/>
      <c r="AH8" s="83" t="e">
        <f>IF(VLOOKUP($E$1,ورقة4!$A$2:$BB$10942,33,0)=0,"",(VLOOKUP($E$1,ورقة4!$A$2:$BB$10942,33,0)))</f>
        <v>#N/A</v>
      </c>
      <c r="AI8" s="174"/>
      <c r="AJ8" s="174"/>
      <c r="AK8" s="174"/>
      <c r="AL8" s="164"/>
      <c r="AM8" s="218" t="e">
        <f t="shared" ref="AM8:AM13" si="1">IF(A8&lt;&gt;"",A8,"")</f>
        <v>#N/A</v>
      </c>
      <c r="AN8" s="218">
        <v>1</v>
      </c>
      <c r="AO8" s="218"/>
      <c r="AP8" s="1" t="s">
        <v>8</v>
      </c>
      <c r="AV8" s="1">
        <v>4</v>
      </c>
      <c r="AW8" s="1">
        <v>513</v>
      </c>
      <c r="AX8" s="1" t="s">
        <v>408</v>
      </c>
      <c r="AY8" s="1">
        <f t="shared" si="0"/>
        <v>0</v>
      </c>
      <c r="AZ8" s="1" t="e">
        <f t="shared" si="0"/>
        <v>#N/A</v>
      </c>
      <c r="BO8" s="209"/>
      <c r="BP8" s="209"/>
      <c r="BQ8" s="209"/>
      <c r="BR8" s="209"/>
      <c r="BS8" s="209"/>
      <c r="BT8" s="209"/>
      <c r="BU8" s="209"/>
      <c r="BV8" s="209"/>
      <c r="BW8" s="209"/>
      <c r="BX8" s="209"/>
      <c r="BY8" s="209"/>
      <c r="BZ8" s="209"/>
      <c r="CA8" s="209"/>
      <c r="CB8" s="209"/>
      <c r="CC8" s="209"/>
      <c r="CD8" s="209"/>
      <c r="CE8" s="209"/>
      <c r="CF8" s="209"/>
      <c r="CG8" s="209"/>
      <c r="CH8" s="209"/>
      <c r="CI8" s="209"/>
      <c r="CJ8" s="209"/>
    </row>
    <row r="9" spans="1:88" ht="26.25" customHeight="1" x14ac:dyDescent="0.25">
      <c r="A9" s="1" t="e">
        <f>IF(AND(I9&lt;&gt;"",H9=1),2,"")</f>
        <v>#N/A</v>
      </c>
      <c r="B9" s="171" t="e">
        <f t="shared" ref="B9:B13" si="2">IF(AND(I9="A",H9=1),50000,IF(OR(I9="ج",I9="ر1",I9="ر2"),IF(H9=1,IF(OR($F$5=$AP$8,$F$5=$AP$9),0,IF(OR($F$5=$AP$1,$F$5=$AP$2,$F$5=$AP$5,$F$5=$AP$6),IF(I9="ج",20000,IF(I9="ر1",28000,IF(I9="ر2",36000,""))),IF(OR($F$5=$AP$3,$F$5=$AP$7),IF(I9="ج",12500,IF(I9="ر1",17500,IF(I9="ر2",22500,""))),IF($F$5=$AP$4,500,IF(I9="ج",25000,IF(I9="ر1",35000,IF(I9="ر2",45000,""))))))))))</f>
        <v>#N/A</v>
      </c>
      <c r="C9" s="40">
        <v>511</v>
      </c>
      <c r="D9" s="780" t="s">
        <v>406</v>
      </c>
      <c r="E9" s="780"/>
      <c r="F9" s="780"/>
      <c r="G9" s="781"/>
      <c r="H9" s="81"/>
      <c r="I9" s="83" t="e">
        <f>IF(VLOOKUP($E$1,ورقة4!$A$2:$BB$10942,4,0)=0,"",(VLOOKUP($E$1,ورقة4!$A$2:$BB$10942,4,0)))</f>
        <v>#N/A</v>
      </c>
      <c r="J9" s="172" t="e">
        <f>IF(AND(R9&lt;&gt;"",Q9=1),8,"")</f>
        <v>#N/A</v>
      </c>
      <c r="K9" s="554"/>
      <c r="L9" s="171" t="e">
        <f t="shared" ref="L9:L13" si="3">IF(AND(R9="A",Q9=1),50000,IF(OR(R9="ج",R9="ر1",R9="ر2"),IF(Q9=1,IF(OR($F$5=$AP$8,$F$5=$AP$9),0,IF(OR($F$5=$AP$1,$F$5=$AP$2,$F$5=$AP$5,$F$5=$AP$6),IF(R9="ج",20000,IF(R9="ر1",28000,IF(R9="ر2",36000,""))),IF(OR($F$5=$AP$3,$F$5=$AP$7),IF(R9="ج",12500,IF(R9="ر1",17500,IF(R9="ر2",22500,""))),IF($F$5=$AP$4,500,IF(R9="ج",25000,IF(R9="ر1",35000,IF(R9="ر2",45000,""))))))))))</f>
        <v>#N/A</v>
      </c>
      <c r="M9" s="40">
        <v>517</v>
      </c>
      <c r="N9" s="773" t="s">
        <v>412</v>
      </c>
      <c r="O9" s="773"/>
      <c r="P9" s="774"/>
      <c r="Q9" s="81"/>
      <c r="R9" s="83" t="e">
        <f>IF(VLOOKUP($E$1,ورقة4!$A$2:$BB$10942,10,0)=0,"",(VLOOKUP($E$1,ورقة4!$A$2:$BB$10942,10,0)))</f>
        <v>#N/A</v>
      </c>
      <c r="S9" s="173" t="e">
        <f>IF(AND(Z9&lt;&gt;"",Y9=1),26,"")</f>
        <v>#N/A</v>
      </c>
      <c r="T9" s="171" t="e">
        <f t="shared" ref="T9:T13" si="4">IF(AND(Z9="A",Y9=1),50000,IF(OR(Z9="ج",Z9="ر1",Z9="ر2"),IF(Y9=1,IF(OR($F$5=$AP$8,$F$5=$AP$9),0,IF(OR($F$5=$AP$1,$F$5=$AP$2,$F$5=$AP$5,$F$5=$AP$6),IF(Z9="ج",20000,IF(Z9="ر1",28000,IF(Z9="ر2",36000,""))),IF(OR($F$5=$AP$3,$F$5=$AP$7),IF(Z9="ج",12500,IF(Z9="ر1",17500,IF(Z9="ر2",22500,""))),IF($F$5=$AP$4,500,IF(Z9="ج",25000,IF(Z9="ر1",35000,IF(Z9="ر2",45000,""))))))))))</f>
        <v>#N/A</v>
      </c>
      <c r="U9" s="80">
        <v>535</v>
      </c>
      <c r="V9" s="751" t="s">
        <v>418</v>
      </c>
      <c r="W9" s="752"/>
      <c r="X9" s="753"/>
      <c r="Y9" s="81"/>
      <c r="Z9" s="83" t="e">
        <f>IF(VLOOKUP($E$1,ورقة4!$A$2:$BB$10942,28,0)=0,"",(VLOOKUP($E$1,ورقة4!$A$2:$BB$10942,28,0)))</f>
        <v>#N/A</v>
      </c>
      <c r="AA9" s="172" t="e">
        <f>IF(AND(AH9&lt;&gt;"",AG9=1),32,"")</f>
        <v>#N/A</v>
      </c>
      <c r="AB9" s="171" t="e">
        <f t="shared" ref="AB9:AB13" si="5">IF(AND(AH9="A",AG9=1),50000,IF(OR(AH9="ج",AH9="ر1",AH9="ر2"),IF(AG9=1,IF(OR($F$5=$AP$8,$F$5=$AP$9),0,IF(OR($F$5=$AP$1,$F$5=$AP$2,$F$5=$AP$5,$F$5=$AP$6),IF(AH9="ج",20000,IF(AH9="ر1",28000,IF(AH9="ر2",36000,""))),IF(OR($F$5=$AP$3,$F$5=$AP$7),IF(AH9="ج",12500,IF(AH9="ر1",17500,IF(AH9="ر2",22500,""))),IF($F$5=$AP$4,500,IF(AH9="ج",25000,IF(AH9="ر1",35000,IF(AH9="ر2",45000,""))))))))))</f>
        <v>#N/A</v>
      </c>
      <c r="AC9" s="80">
        <v>541</v>
      </c>
      <c r="AD9" s="751" t="s">
        <v>424</v>
      </c>
      <c r="AE9" s="752"/>
      <c r="AF9" s="753"/>
      <c r="AG9" s="81"/>
      <c r="AH9" s="83" t="e">
        <f>IF(VLOOKUP($E$1,ورقة4!$A$2:$BB$10942,34,0)=0,"",(VLOOKUP($E$1,ورقة4!$A$2:$BB$10942,34,0)))</f>
        <v>#N/A</v>
      </c>
      <c r="AI9" s="760"/>
      <c r="AJ9" s="761"/>
      <c r="AK9" s="761"/>
      <c r="AL9" s="164"/>
      <c r="AM9" s="218" t="e">
        <f t="shared" si="1"/>
        <v>#N/A</v>
      </c>
      <c r="AN9" s="218">
        <v>2</v>
      </c>
      <c r="AO9" s="218"/>
      <c r="AP9" s="1" t="s">
        <v>15</v>
      </c>
      <c r="AV9" s="1">
        <v>5</v>
      </c>
      <c r="AW9" s="1">
        <v>514</v>
      </c>
      <c r="AX9" s="1" t="s">
        <v>409</v>
      </c>
      <c r="AY9" s="1">
        <f t="shared" si="0"/>
        <v>0</v>
      </c>
      <c r="AZ9" s="1" t="e">
        <f t="shared" si="0"/>
        <v>#N/A</v>
      </c>
      <c r="BO9" s="209"/>
      <c r="BP9" s="209"/>
      <c r="BQ9" s="209"/>
      <c r="BR9" s="209"/>
      <c r="BS9" s="209"/>
      <c r="BT9" s="209"/>
      <c r="BU9" s="209"/>
      <c r="BV9" s="209"/>
      <c r="BW9" s="209"/>
      <c r="BX9" s="209"/>
      <c r="BY9" s="209"/>
      <c r="BZ9" s="209"/>
      <c r="CA9" s="209"/>
      <c r="CB9" s="209"/>
      <c r="CC9" s="209"/>
      <c r="CD9" s="209"/>
      <c r="CE9" s="209"/>
      <c r="CF9" s="209"/>
      <c r="CG9" s="209"/>
      <c r="CH9" s="209"/>
      <c r="CI9" s="209"/>
      <c r="CJ9" s="209"/>
    </row>
    <row r="10" spans="1:88" ht="26.25" customHeight="1" x14ac:dyDescent="0.25">
      <c r="A10" s="1" t="e">
        <f>IF(AND(I10&lt;&gt;"",H10=1),3,"")</f>
        <v>#N/A</v>
      </c>
      <c r="B10" s="171" t="e">
        <f t="shared" si="2"/>
        <v>#N/A</v>
      </c>
      <c r="C10" s="40">
        <v>512</v>
      </c>
      <c r="D10" s="782" t="s">
        <v>407</v>
      </c>
      <c r="E10" s="782"/>
      <c r="F10" s="782"/>
      <c r="G10" s="783"/>
      <c r="H10" s="81"/>
      <c r="I10" s="83" t="e">
        <f>IF(VLOOKUP($E$1,ورقة4!$A$2:$BB$10942,5,0)=0,"",(VLOOKUP($E$1,ورقة4!$A$2:$BB$10942,5,0)))</f>
        <v>#N/A</v>
      </c>
      <c r="J10" s="172" t="e">
        <f>IF(AND(R10&lt;&gt;"",Q10=1),9,"")</f>
        <v>#N/A</v>
      </c>
      <c r="K10" s="554"/>
      <c r="L10" s="171" t="e">
        <f t="shared" si="3"/>
        <v>#N/A</v>
      </c>
      <c r="M10" s="40">
        <v>518</v>
      </c>
      <c r="N10" s="773" t="s">
        <v>413</v>
      </c>
      <c r="O10" s="773"/>
      <c r="P10" s="774"/>
      <c r="Q10" s="81"/>
      <c r="R10" s="83" t="e">
        <f>IF(VLOOKUP($E$1,ورقة4!$A$2:$BB$10942,11,0)=0,"",(VLOOKUP($E$1,ورقة4!$A$2:$BB$10942,11,0)))</f>
        <v>#N/A</v>
      </c>
      <c r="S10" s="173" t="e">
        <f>IF(AND(Z10&lt;&gt;"",Y10=1),27,"")</f>
        <v>#N/A</v>
      </c>
      <c r="T10" s="171" t="e">
        <f t="shared" si="4"/>
        <v>#N/A</v>
      </c>
      <c r="U10" s="80">
        <v>536</v>
      </c>
      <c r="V10" s="784" t="s">
        <v>419</v>
      </c>
      <c r="W10" s="785"/>
      <c r="X10" s="786"/>
      <c r="Y10" s="81"/>
      <c r="Z10" s="83" t="e">
        <f>IF(VLOOKUP($E$1,ورقة4!$A$2:$BB$10942,29,0)=0,"",(VLOOKUP($E$1,ورقة4!$A$2:$BB$10942,29,0)))</f>
        <v>#N/A</v>
      </c>
      <c r="AA10" s="172" t="e">
        <f>IF(AND(AH10&lt;&gt;"",AG10=1),33,"")</f>
        <v>#N/A</v>
      </c>
      <c r="AB10" s="171" t="e">
        <f t="shared" si="5"/>
        <v>#N/A</v>
      </c>
      <c r="AC10" s="80">
        <v>542</v>
      </c>
      <c r="AD10" s="784" t="s">
        <v>425</v>
      </c>
      <c r="AE10" s="785"/>
      <c r="AF10" s="786"/>
      <c r="AG10" s="81"/>
      <c r="AH10" s="83" t="e">
        <f>IF(VLOOKUP($E$1,ورقة4!$A$2:$BB$10942,35,0)=0,"",(VLOOKUP($E$1,ورقة4!$A$2:$BB$10942,35,0)))</f>
        <v>#N/A</v>
      </c>
      <c r="AI10" s="762"/>
      <c r="AJ10" s="763"/>
      <c r="AK10" s="763"/>
      <c r="AL10" s="164"/>
      <c r="AM10" s="218" t="e">
        <f t="shared" si="1"/>
        <v>#N/A</v>
      </c>
      <c r="AN10" s="218">
        <v>3</v>
      </c>
      <c r="AO10" s="218"/>
      <c r="AV10" s="1">
        <v>6</v>
      </c>
      <c r="AW10" s="1">
        <v>515</v>
      </c>
      <c r="AX10" s="1" t="s">
        <v>410</v>
      </c>
      <c r="AY10" s="1">
        <f t="shared" si="0"/>
        <v>0</v>
      </c>
      <c r="AZ10" s="1" t="e">
        <f t="shared" si="0"/>
        <v>#N/A</v>
      </c>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row>
    <row r="11" spans="1:88" ht="26.25" customHeight="1" x14ac:dyDescent="0.25">
      <c r="A11" s="1" t="e">
        <f>IF(AND(I11&lt;&gt;"",H11=1),4,"")</f>
        <v>#N/A</v>
      </c>
      <c r="B11" s="171" t="e">
        <f t="shared" si="2"/>
        <v>#N/A</v>
      </c>
      <c r="C11" s="40">
        <v>513</v>
      </c>
      <c r="D11" s="782" t="s">
        <v>408</v>
      </c>
      <c r="E11" s="782"/>
      <c r="F11" s="782"/>
      <c r="G11" s="783"/>
      <c r="H11" s="81"/>
      <c r="I11" s="83" t="e">
        <f>IF(VLOOKUP($E$1,ورقة4!$A$2:$BB$10942,6,0)=0,"",(VLOOKUP($E$1,ورقة4!$A$2:$BB$10942,6,0)))</f>
        <v>#N/A</v>
      </c>
      <c r="J11" s="172" t="e">
        <f>IF(AND(R11&lt;&gt;"",Q11=1),10,"")</f>
        <v>#N/A</v>
      </c>
      <c r="K11" s="554"/>
      <c r="L11" s="171" t="e">
        <f t="shared" si="3"/>
        <v>#N/A</v>
      </c>
      <c r="M11" s="40">
        <v>519</v>
      </c>
      <c r="N11" s="773" t="s">
        <v>414</v>
      </c>
      <c r="O11" s="773"/>
      <c r="P11" s="774"/>
      <c r="Q11" s="81"/>
      <c r="R11" s="83" t="e">
        <f>IF(VLOOKUP($E$1,ورقة4!$A$2:$BB$10942,12,0)=0,"",(VLOOKUP($E$1,ورقة4!$A$2:$BB$10942,12,0)))</f>
        <v>#N/A</v>
      </c>
      <c r="S11" s="173" t="e">
        <f>IF(AND(Z11&lt;&gt;"",Y11=1),28,"")</f>
        <v>#N/A</v>
      </c>
      <c r="T11" s="171" t="e">
        <f t="shared" si="4"/>
        <v>#N/A</v>
      </c>
      <c r="U11" s="80">
        <v>537</v>
      </c>
      <c r="V11" s="751" t="s">
        <v>420</v>
      </c>
      <c r="W11" s="752"/>
      <c r="X11" s="753"/>
      <c r="Y11" s="81"/>
      <c r="Z11" s="83" t="e">
        <f>IF(VLOOKUP($E$1,ورقة4!$A$2:$BB$10942,30,0)=0,"",(VLOOKUP($E$1,ورقة4!$A$2:$BB$10942,30,0)))</f>
        <v>#N/A</v>
      </c>
      <c r="AA11" s="172" t="e">
        <f>IF(AND(AH11&lt;&gt;"",AG11=1),34,"")</f>
        <v>#N/A</v>
      </c>
      <c r="AB11" s="171" t="e">
        <f t="shared" si="5"/>
        <v>#N/A</v>
      </c>
      <c r="AC11" s="80">
        <v>543</v>
      </c>
      <c r="AD11" s="751" t="s">
        <v>426</v>
      </c>
      <c r="AE11" s="752"/>
      <c r="AF11" s="753"/>
      <c r="AG11" s="81"/>
      <c r="AH11" s="83" t="e">
        <f>IF(VLOOKUP($E$1,ورقة4!$A$2:$BB$10942,36,0)=0,"",(VLOOKUP($E$1,ورقة4!$A$2:$BB$10942,36,0)))</f>
        <v>#N/A</v>
      </c>
      <c r="AI11" s="762"/>
      <c r="AJ11" s="763"/>
      <c r="AK11" s="763"/>
      <c r="AL11" s="164"/>
      <c r="AM11" s="218" t="e">
        <f t="shared" si="1"/>
        <v>#N/A</v>
      </c>
      <c r="AN11" s="218">
        <v>4</v>
      </c>
      <c r="AO11" s="218"/>
      <c r="AV11" s="1">
        <v>7</v>
      </c>
      <c r="AW11" s="1">
        <v>516</v>
      </c>
      <c r="AX11" s="1" t="s">
        <v>411</v>
      </c>
      <c r="AY11" s="1">
        <f t="shared" ref="AY11:AZ14" si="6">Q8</f>
        <v>0</v>
      </c>
      <c r="AZ11" s="1" t="e">
        <f t="shared" si="6"/>
        <v>#N/A</v>
      </c>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row>
    <row r="12" spans="1:88" ht="26.25" customHeight="1" x14ac:dyDescent="0.25">
      <c r="A12" s="1" t="e">
        <f>IF(AND(I12&lt;&gt;"",H12=1),5,"")</f>
        <v>#N/A</v>
      </c>
      <c r="B12" s="171" t="e">
        <f t="shared" si="2"/>
        <v>#N/A</v>
      </c>
      <c r="C12" s="40">
        <v>514</v>
      </c>
      <c r="D12" s="780" t="s">
        <v>409</v>
      </c>
      <c r="E12" s="780"/>
      <c r="F12" s="780"/>
      <c r="G12" s="781"/>
      <c r="H12" s="81"/>
      <c r="I12" s="83" t="e">
        <f>IF(VLOOKUP($E$1,ورقة4!$A$2:$BB$10942,7,0)=0,"",(VLOOKUP($E$1,ورقة4!$A$2:$BB$10942,7,0)))</f>
        <v>#N/A</v>
      </c>
      <c r="J12" s="172" t="e">
        <f>IF(AND(R12&lt;&gt;"",Q12=1),11,"")</f>
        <v>#N/A</v>
      </c>
      <c r="K12" s="554"/>
      <c r="L12" s="171" t="e">
        <f t="shared" si="3"/>
        <v>#N/A</v>
      </c>
      <c r="M12" s="40">
        <v>520</v>
      </c>
      <c r="N12" s="773" t="s">
        <v>415</v>
      </c>
      <c r="O12" s="773"/>
      <c r="P12" s="774"/>
      <c r="Q12" s="81"/>
      <c r="R12" s="83" t="e">
        <f>IF(VLOOKUP($E$1,ورقة4!$A$2:$BB$10942,13,0)=0,"",(VLOOKUP($E$1,ورقة4!$A$2:$BB$10942,13,0)))</f>
        <v>#N/A</v>
      </c>
      <c r="S12" s="173" t="e">
        <f>IF(AND(Z12&lt;&gt;"",Y12=1),29,"")</f>
        <v>#N/A</v>
      </c>
      <c r="T12" s="171" t="e">
        <f t="shared" si="4"/>
        <v>#N/A</v>
      </c>
      <c r="U12" s="80">
        <v>538</v>
      </c>
      <c r="V12" s="751" t="s">
        <v>421</v>
      </c>
      <c r="W12" s="752"/>
      <c r="X12" s="753"/>
      <c r="Y12" s="81"/>
      <c r="Z12" s="83" t="e">
        <f>IF(VLOOKUP($E$1,ورقة4!$A$2:$BB$10942,31,0)=0,"",(VLOOKUP($E$1,ورقة4!$A$2:$BB$10942,31,0)))</f>
        <v>#N/A</v>
      </c>
      <c r="AA12" s="172" t="e">
        <f>IF(AND(AH12&lt;&gt;"",AG12=1),35,"")</f>
        <v>#N/A</v>
      </c>
      <c r="AB12" s="171" t="e">
        <f t="shared" si="5"/>
        <v>#N/A</v>
      </c>
      <c r="AC12" s="80">
        <v>544</v>
      </c>
      <c r="AD12" s="751" t="s">
        <v>427</v>
      </c>
      <c r="AE12" s="752"/>
      <c r="AF12" s="753"/>
      <c r="AG12" s="81"/>
      <c r="AH12" s="83" t="e">
        <f>IF(VLOOKUP($E$1,ورقة4!$A$2:$BB$10942,37,0)=0,"",(VLOOKUP($E$1,ورقة4!$A$2:$BB$10942,37,0)))</f>
        <v>#N/A</v>
      </c>
      <c r="AI12" s="829"/>
      <c r="AJ12" s="829"/>
      <c r="AK12" s="829"/>
      <c r="AL12" s="164"/>
      <c r="AM12" s="218" t="e">
        <f t="shared" si="1"/>
        <v>#N/A</v>
      </c>
      <c r="AN12" s="218">
        <v>5</v>
      </c>
      <c r="AO12" s="218"/>
      <c r="AV12" s="1">
        <v>8</v>
      </c>
      <c r="AW12" s="1">
        <v>517</v>
      </c>
      <c r="AX12" s="1" t="s">
        <v>412</v>
      </c>
      <c r="AY12" s="1">
        <f t="shared" si="6"/>
        <v>0</v>
      </c>
      <c r="AZ12" s="1" t="e">
        <f t="shared" si="6"/>
        <v>#N/A</v>
      </c>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row>
    <row r="13" spans="1:88" ht="21.6" thickBot="1" x14ac:dyDescent="0.3">
      <c r="A13" s="1" t="e">
        <f>IF(AND(I13&lt;&gt;"",H13=1),6,"")</f>
        <v>#N/A</v>
      </c>
      <c r="B13" s="171" t="e">
        <f t="shared" si="2"/>
        <v>#N/A</v>
      </c>
      <c r="C13" s="42">
        <v>515</v>
      </c>
      <c r="D13" s="775" t="s">
        <v>410</v>
      </c>
      <c r="E13" s="776"/>
      <c r="F13" s="776"/>
      <c r="G13" s="777"/>
      <c r="H13" s="81"/>
      <c r="I13" s="83" t="e">
        <f>IF(VLOOKUP($E$1,ورقة4!$A$2:$BB$10942,8,0)=0,"",(VLOOKUP($E$1,ورقة4!$A$2:$BB$10942,8,0)))</f>
        <v>#N/A</v>
      </c>
      <c r="J13" s="172" t="e">
        <f>IF(AND(R13&lt;&gt;"",Q13=1),12,"")</f>
        <v>#N/A</v>
      </c>
      <c r="K13" s="554"/>
      <c r="L13" s="171" t="e">
        <f t="shared" si="3"/>
        <v>#N/A</v>
      </c>
      <c r="M13" s="40">
        <v>521</v>
      </c>
      <c r="N13" s="782" t="s">
        <v>416</v>
      </c>
      <c r="O13" s="782"/>
      <c r="P13" s="820"/>
      <c r="Q13" s="81"/>
      <c r="R13" s="83" t="e">
        <f>IF(VLOOKUP($E$1,ورقة4!$A$2:$BB$10942,14,0)=0,"",(VLOOKUP($E$1,ورقة4!$A$2:$BB$10942,14,0)))</f>
        <v>#N/A</v>
      </c>
      <c r="S13" s="173" t="e">
        <f>IF(AND(Z13&lt;&gt;"",Y13=1),30,"")</f>
        <v>#N/A</v>
      </c>
      <c r="T13" s="171" t="e">
        <f t="shared" si="4"/>
        <v>#N/A</v>
      </c>
      <c r="U13" s="80">
        <v>539</v>
      </c>
      <c r="V13" s="751" t="s">
        <v>422</v>
      </c>
      <c r="W13" s="752"/>
      <c r="X13" s="753"/>
      <c r="Y13" s="81"/>
      <c r="Z13" s="83" t="e">
        <f>IF(VLOOKUP($E$1,ورقة4!$A$2:$BB$10942,32,0)=0,"",(VLOOKUP($E$1,ورقة4!$A$2:$BB$10942,32,0)))</f>
        <v>#N/A</v>
      </c>
      <c r="AA13" s="172" t="e">
        <f>IF(AND(AH13&lt;&gt;"",AG13=1),36,"")</f>
        <v>#N/A</v>
      </c>
      <c r="AB13" s="171" t="e">
        <f t="shared" si="5"/>
        <v>#N/A</v>
      </c>
      <c r="AC13" s="80">
        <v>545</v>
      </c>
      <c r="AD13" s="803" t="s">
        <v>428</v>
      </c>
      <c r="AE13" s="804"/>
      <c r="AF13" s="805"/>
      <c r="AG13" s="81"/>
      <c r="AH13" s="83" t="e">
        <f>IF(VLOOKUP($E$1,ورقة4!$A$2:$BB$10942,38,0)=0,"",(VLOOKUP($E$1,ورقة4!$A$2:$BB$10942,38,0)))</f>
        <v>#N/A</v>
      </c>
      <c r="AI13" s="829"/>
      <c r="AJ13" s="829"/>
      <c r="AK13" s="829"/>
      <c r="AL13" s="164"/>
      <c r="AM13" s="218" t="e">
        <f t="shared" si="1"/>
        <v>#N/A</v>
      </c>
      <c r="AN13" s="218">
        <v>6</v>
      </c>
      <c r="AO13" s="218"/>
      <c r="AV13" s="1">
        <v>9</v>
      </c>
      <c r="AW13" s="1">
        <v>518</v>
      </c>
      <c r="AX13" s="1" t="s">
        <v>413</v>
      </c>
      <c r="AY13" s="1">
        <f t="shared" si="6"/>
        <v>0</v>
      </c>
      <c r="AZ13" s="1" t="e">
        <f t="shared" si="6"/>
        <v>#N/A</v>
      </c>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row>
    <row r="14" spans="1:88" ht="17.25" hidden="1" customHeight="1" thickBot="1" x14ac:dyDescent="0.3">
      <c r="A14" s="1" t="str">
        <f>IF(AND(I14&lt;&gt;"",H14=1),7,"")</f>
        <v/>
      </c>
      <c r="B14" s="129" t="e">
        <f>SUM(B8:B13)</f>
        <v>#N/A</v>
      </c>
      <c r="C14" s="175"/>
      <c r="D14" s="176"/>
      <c r="E14" s="176"/>
      <c r="F14" s="176">
        <f>COUNTIFS(I8:I13,"A",H8:H13,1)</f>
        <v>0</v>
      </c>
      <c r="G14" s="176">
        <f>COUNTIFS(I8:I13,$S$30,H8:H13,1)</f>
        <v>0</v>
      </c>
      <c r="H14" s="177">
        <f>COUNTIFS(I8:I13,$Y$30,H8:H13,1)</f>
        <v>0</v>
      </c>
      <c r="I14" s="44">
        <f>COUNTIFS(I8:I13,$AG$30,H8:H13,1)</f>
        <v>0</v>
      </c>
      <c r="J14" s="172"/>
      <c r="K14" s="554"/>
      <c r="L14" s="129" t="e">
        <f>SUM(L8:L13)</f>
        <v>#N/A</v>
      </c>
      <c r="M14" s="29"/>
      <c r="N14" s="37"/>
      <c r="O14" s="176">
        <f>COUNTIFS(R8:R13,"A",Q8:Q13,1)</f>
        <v>0</v>
      </c>
      <c r="P14" s="176">
        <f>COUNTIFS(R8:R13,$S$30,Q8:Q13,1)</f>
        <v>0</v>
      </c>
      <c r="Q14" s="177">
        <f>COUNTIFS(R8:R13,$Y$30,Q8:Q13,1)</f>
        <v>0</v>
      </c>
      <c r="R14" s="44">
        <f>COUNTIFS(R8:R13,$AG$30,Q8:Q13,1)</f>
        <v>0</v>
      </c>
      <c r="S14" s="167"/>
      <c r="T14" s="129" t="e">
        <f>SUM(T8:T13)</f>
        <v>#N/A</v>
      </c>
      <c r="U14" s="32"/>
      <c r="V14" s="33"/>
      <c r="W14" s="176">
        <f>COUNTIFS(Z8:Z13,"A",Y8:Y13,1)</f>
        <v>0</v>
      </c>
      <c r="X14" s="176">
        <f>COUNTIFS(Z8:Z13,$S$30,Y8:Y13,1)</f>
        <v>0</v>
      </c>
      <c r="Y14" s="177">
        <f>COUNTIFS(Z8:Z13,$Y$30,Y8:Y13,1)</f>
        <v>0</v>
      </c>
      <c r="Z14" s="44">
        <f>COUNTIFS(Z8:Z13,$AG$30,Y8:Y13,1)</f>
        <v>0</v>
      </c>
      <c r="AA14" s="178"/>
      <c r="AB14" s="34" t="e">
        <f>SUM(AB8:AB13)</f>
        <v>#N/A</v>
      </c>
      <c r="AC14" s="33"/>
      <c r="AD14" s="33"/>
      <c r="AE14" s="176">
        <f>COUNTIFS(AH8:AH13,"A",AG8:AG13,1)</f>
        <v>0</v>
      </c>
      <c r="AF14" s="176">
        <f>COUNTIFS(AH8:AH13,$S$30,AG8:AG13,1)</f>
        <v>0</v>
      </c>
      <c r="AG14" s="177">
        <f>COUNTIFS(AH8:AH13,$Y$30,AG8:AG13,1)</f>
        <v>0</v>
      </c>
      <c r="AH14" s="44">
        <f>COUNTIFS(AH8:AH13,$AG$30,AG8:AG13,1)</f>
        <v>0</v>
      </c>
      <c r="AI14" s="829"/>
      <c r="AJ14" s="829"/>
      <c r="AK14" s="829"/>
      <c r="AL14" s="164"/>
      <c r="AM14" s="218" t="e">
        <f t="shared" ref="AM14" si="7">IF(J8&lt;&gt;"",J8,"")</f>
        <v>#N/A</v>
      </c>
      <c r="AN14" s="218">
        <v>7</v>
      </c>
      <c r="AO14" s="218"/>
      <c r="AV14" s="1">
        <v>10</v>
      </c>
      <c r="AW14" s="1">
        <v>519</v>
      </c>
      <c r="AX14" s="1" t="s">
        <v>414</v>
      </c>
      <c r="AY14" s="1">
        <f t="shared" si="6"/>
        <v>0</v>
      </c>
      <c r="AZ14" s="1" t="e">
        <f t="shared" si="6"/>
        <v>#N/A</v>
      </c>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row>
    <row r="15" spans="1:88" ht="21.6" thickBot="1" x14ac:dyDescent="0.3">
      <c r="B15" s="750" t="s">
        <v>21</v>
      </c>
      <c r="C15" s="750"/>
      <c r="D15" s="750"/>
      <c r="E15" s="750"/>
      <c r="F15" s="750"/>
      <c r="G15" s="750"/>
      <c r="H15" s="750"/>
      <c r="I15" s="750"/>
      <c r="J15" s="750"/>
      <c r="K15" s="750"/>
      <c r="L15" s="750"/>
      <c r="M15" s="750"/>
      <c r="N15" s="750"/>
      <c r="O15" s="750"/>
      <c r="P15" s="750"/>
      <c r="Q15" s="750"/>
      <c r="R15" s="798"/>
      <c r="S15" s="167"/>
      <c r="T15" s="179"/>
      <c r="U15" s="749" t="s">
        <v>22</v>
      </c>
      <c r="V15" s="750"/>
      <c r="W15" s="750"/>
      <c r="X15" s="750"/>
      <c r="Y15" s="750"/>
      <c r="Z15" s="750"/>
      <c r="AA15" s="750"/>
      <c r="AB15" s="750"/>
      <c r="AC15" s="750"/>
      <c r="AD15" s="750"/>
      <c r="AE15" s="750"/>
      <c r="AF15" s="750"/>
      <c r="AG15" s="750"/>
      <c r="AH15" s="750"/>
      <c r="AI15" s="829"/>
      <c r="AJ15" s="829"/>
      <c r="AK15" s="829"/>
      <c r="AL15" s="164"/>
      <c r="AM15" s="218" t="e">
        <f>IF(J9&lt;&gt;"",J9,"")</f>
        <v>#N/A</v>
      </c>
      <c r="AN15" s="218">
        <v>8</v>
      </c>
      <c r="AO15" s="218"/>
      <c r="AV15" s="1">
        <v>11</v>
      </c>
      <c r="AW15" s="1">
        <v>520</v>
      </c>
      <c r="AX15" s="1" t="s">
        <v>415</v>
      </c>
      <c r="AY15" s="1">
        <f>Q12</f>
        <v>0</v>
      </c>
      <c r="AZ15" s="1" t="e">
        <f>R12</f>
        <v>#N/A</v>
      </c>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row>
    <row r="16" spans="1:88" ht="26.25" customHeight="1" x14ac:dyDescent="0.25">
      <c r="A16" s="1" t="e">
        <f>IF(AND(I16&lt;&gt;"",H16=1),13,"")</f>
        <v>#N/A</v>
      </c>
      <c r="B16" s="171" t="e">
        <f t="shared" ref="B16:B21" si="8">IF(AND(I16="A",H16=1),50000,IF(OR(I16="ج",I16="ر1",I16="ر2"),IF(H16=1,IF(OR($F$5=$AP$8,$F$5=$AP$9),0,IF(OR($F$5=$AP$1,$F$5=$AP$2,$F$5=$AP$5,$F$5=$AP$6),IF(I16="ج",20000,IF(I16="ر1",28000,IF(I16="ر2",36000,""))),IF(OR($F$5=$AP$3,$F$5=$AP$7),IF(I16="ج",12500,IF(I16="ر1",17500,IF(I16="ر2",22500,""))),IF($F$5=$AP$4,500,IF(I16="ج",25000,IF(I16="ر1",35000,IF(I16="ر2",45000,""))))))))))</f>
        <v>#N/A</v>
      </c>
      <c r="C16" s="39">
        <v>522</v>
      </c>
      <c r="D16" s="778" t="s">
        <v>447</v>
      </c>
      <c r="E16" s="778"/>
      <c r="F16" s="778"/>
      <c r="G16" s="779"/>
      <c r="H16" s="81"/>
      <c r="I16" s="84" t="e">
        <f>IF(VLOOKUP($E$1,ورقة4!$A$2:$BB$10942,15,0)=0,"",(VLOOKUP($E$1,ورقة4!$A$2:$BB$10942,15,0)))</f>
        <v>#N/A</v>
      </c>
      <c r="J16" s="172" t="e">
        <f>IF(AND(R16&lt;&gt;"",Q16=1),19,"")</f>
        <v>#N/A</v>
      </c>
      <c r="K16" s="554"/>
      <c r="L16" s="171" t="e">
        <f t="shared" ref="L16:L21" si="9">IF(AND(R16="A",Q16=1),50000,IF(OR(R16="ج",R16="ر1",R16="ر2"),IF(Q16=1,IF(OR($F$5=$AP$8,$F$5=$AP$9),0,IF(OR($F$5=$AP$1,$F$5=$AP$2,$F$5=$AP$5,$F$5=$AP$6),IF(R16="ج",20000,IF(R16="ر1",28000,IF(R16="ر2",36000,""))),IF(OR($F$5=$AP$3,$F$5=$AP$7),IF(R16="ج",12500,IF(R16="ر1",17500,IF(R16="ر2",22500,""))),IF($F$5=$AP$4,500,IF(R16="ج",25000,IF(R16="ر1",35000,IF(R16="ر2",45000,""))))))))))</f>
        <v>#N/A</v>
      </c>
      <c r="M16" s="39">
        <v>528</v>
      </c>
      <c r="N16" s="778" t="s">
        <v>441</v>
      </c>
      <c r="O16" s="778"/>
      <c r="P16" s="819"/>
      <c r="Q16" s="81"/>
      <c r="R16" s="84" t="e">
        <f>IF(VLOOKUP($E$1,ورقة4!$A$2:$BB$10942,21,0)=0,"",(VLOOKUP($E$1,ورقة4!$A$2:$BB$10942,21,0)))</f>
        <v>#N/A</v>
      </c>
      <c r="S16" s="173" t="e">
        <f>IF(AND(Z16&lt;&gt;"",Y16=1),37,"")</f>
        <v>#N/A</v>
      </c>
      <c r="T16" s="171" t="e">
        <f t="shared" ref="T16:T21" si="10">IF(AND(Z16="A",Y16=1),50000,IF(OR(Z16="ج",Z16="ر1",Z16="ر2"),IF(Y16=1,IF(OR($F$5=$AP$8,$F$5=$AP$9),0,IF(OR($F$5=$AP$1,$F$5=$AP$2,$F$5=$AP$5,$F$5=$AP$6),IF(Z16="ج",20000,IF(Z16="ر1",28000,IF(Z16="ر2",36000,""))),IF(OR($F$5=$AP$3,$F$5=$AP$7),IF(Z16="ج",12500,IF(Z16="ر1",17500,IF(Z16="ر2",22500,""))),IF($F$5=$AP$4,500,IF(Z16="ج",25000,IF(Z16="ر1",35000,IF(Z16="ر2",45000,""))))))))))</f>
        <v>#N/A</v>
      </c>
      <c r="U16" s="79">
        <v>546</v>
      </c>
      <c r="V16" s="799" t="s">
        <v>435</v>
      </c>
      <c r="W16" s="800"/>
      <c r="X16" s="801"/>
      <c r="Y16" s="81"/>
      <c r="Z16" s="84" t="e">
        <f>IF(VLOOKUP($E$1,ورقة4!$A$2:$BB$10942,39,0)=0,"",(VLOOKUP($E$1,ورقة4!$A$2:$BB$10942,39,0)))</f>
        <v>#N/A</v>
      </c>
      <c r="AA16" s="172" t="e">
        <f>IF(AND(AH16&lt;&gt;"",AG16=1),43,"")</f>
        <v>#N/A</v>
      </c>
      <c r="AB16" s="171" t="e">
        <f t="shared" ref="AB16:AB21" si="11">IF(AND(AH16="A",AG16=1),50000,IF(OR(AH16="ج",AH16="ر1",AH16="ر2"),IF(AG16=1,IF(OR($F$5=$AP$8,$F$5=$AP$9),0,IF(OR($F$5=$AP$1,$F$5=$AP$2,$F$5=$AP$5,$F$5=$AP$6),IF(AH16="ج",20000,IF(AH16="ر1",28000,IF(AH16="ر2",36000,""))),IF(OR($F$5=$AP$3,$F$5=$AP$7),IF(AH16="ج",12500,IF(AH16="ر1",17500,IF(AH16="ر2",22500,""))),IF($F$5=$AP$4,500,IF(AH16="ج",25000,IF(AH16="ر1",35000,IF(AH16="ر2",45000,""))))))))))</f>
        <v>#N/A</v>
      </c>
      <c r="AC16" s="79">
        <v>552</v>
      </c>
      <c r="AD16" s="832" t="s">
        <v>429</v>
      </c>
      <c r="AE16" s="833"/>
      <c r="AF16" s="834"/>
      <c r="AG16" s="81"/>
      <c r="AH16" s="82" t="e">
        <f>IF(VLOOKUP($E$1,ورقة4!$A$2:$BB$10942,45,0)=0,"",(VLOOKUP($E$1,ورقة4!$A$2:$BB$10942,45,0)))</f>
        <v>#N/A</v>
      </c>
      <c r="AI16" s="829"/>
      <c r="AJ16" s="829"/>
      <c r="AK16" s="829"/>
      <c r="AL16" s="164"/>
      <c r="AM16" s="218" t="e">
        <f>IF(J10&lt;&gt;"",J10,"")</f>
        <v>#N/A</v>
      </c>
      <c r="AN16" s="218">
        <v>9</v>
      </c>
      <c r="AO16" s="218"/>
      <c r="AV16" s="1">
        <v>12</v>
      </c>
      <c r="AW16" s="1">
        <v>521</v>
      </c>
      <c r="AX16" s="1" t="s">
        <v>416</v>
      </c>
      <c r="AY16" s="1">
        <f>Q13</f>
        <v>0</v>
      </c>
      <c r="AZ16" s="1" t="e">
        <f>R13</f>
        <v>#N/A</v>
      </c>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row>
    <row r="17" spans="1:88" ht="26.25" customHeight="1" x14ac:dyDescent="0.25">
      <c r="A17" s="1" t="e">
        <f>IF(AND(I17&lt;&gt;"",H17=1),14,"")</f>
        <v>#N/A</v>
      </c>
      <c r="B17" s="171" t="e">
        <f t="shared" si="8"/>
        <v>#N/A</v>
      </c>
      <c r="C17" s="40">
        <v>523</v>
      </c>
      <c r="D17" s="780" t="s">
        <v>448</v>
      </c>
      <c r="E17" s="780"/>
      <c r="F17" s="780"/>
      <c r="G17" s="781"/>
      <c r="H17" s="81"/>
      <c r="I17" s="85" t="e">
        <f>IF(VLOOKUP($E$1,ورقة4!$A$2:$BB$10942,16,0)=0,"",(VLOOKUP($E$1,ورقة4!$A$2:$BB$10942,16,0)))</f>
        <v>#N/A</v>
      </c>
      <c r="J17" s="172" t="e">
        <f>IF(AND(R17&lt;&gt;"",Q17=1),20,"")</f>
        <v>#N/A</v>
      </c>
      <c r="K17" s="554"/>
      <c r="L17" s="171" t="e">
        <f t="shared" si="9"/>
        <v>#N/A</v>
      </c>
      <c r="M17" s="40">
        <v>529</v>
      </c>
      <c r="N17" s="780" t="s">
        <v>442</v>
      </c>
      <c r="O17" s="780"/>
      <c r="P17" s="821"/>
      <c r="Q17" s="81"/>
      <c r="R17" s="85" t="e">
        <f>IF(VLOOKUP($E$1,ورقة4!$A$2:$BB$10942,22,0)=0,"",(VLOOKUP($E$1,ورقة4!$A$2:$BB$10942,22,0)))</f>
        <v>#N/A</v>
      </c>
      <c r="S17" s="173" t="e">
        <f>IF(AND(Z17&lt;&gt;"",Y17=1),38,"")</f>
        <v>#N/A</v>
      </c>
      <c r="T17" s="171" t="e">
        <f t="shared" si="10"/>
        <v>#N/A</v>
      </c>
      <c r="U17" s="80">
        <v>547</v>
      </c>
      <c r="V17" s="751" t="s">
        <v>436</v>
      </c>
      <c r="W17" s="752"/>
      <c r="X17" s="753"/>
      <c r="Y17" s="81"/>
      <c r="Z17" s="85" t="e">
        <f>IF(VLOOKUP($E$1,ورقة4!$A$2:$BB$10942,40,0)=0,"",(VLOOKUP($E$1,ورقة4!$A$2:$BB$10942,40,0)))</f>
        <v>#N/A</v>
      </c>
      <c r="AA17" s="172" t="e">
        <f>IF(AND(AH17&lt;&gt;"",AG17=1),44,"")</f>
        <v>#N/A</v>
      </c>
      <c r="AB17" s="171" t="e">
        <f t="shared" si="11"/>
        <v>#N/A</v>
      </c>
      <c r="AC17" s="80">
        <v>553</v>
      </c>
      <c r="AD17" s="751" t="s">
        <v>430</v>
      </c>
      <c r="AE17" s="752"/>
      <c r="AF17" s="753"/>
      <c r="AG17" s="81"/>
      <c r="AH17" s="83" t="e">
        <f>IF(VLOOKUP($E$1,ورقة4!$A$2:$BB$10942,46,0)=0,"",(VLOOKUP($E$1,ورقة4!$A$2:$BB$10942,46,0)))</f>
        <v>#N/A</v>
      </c>
      <c r="AI17" s="829"/>
      <c r="AJ17" s="829"/>
      <c r="AK17" s="829"/>
      <c r="AL17" s="164"/>
      <c r="AM17" s="218" t="e">
        <f>IF(J11&lt;&gt;"",J11,"")</f>
        <v>#N/A</v>
      </c>
      <c r="AN17" s="218">
        <v>10</v>
      </c>
      <c r="AO17" s="218"/>
      <c r="AV17" s="1">
        <v>13</v>
      </c>
      <c r="AW17" s="1">
        <v>522</v>
      </c>
      <c r="AX17" s="1" t="s">
        <v>447</v>
      </c>
      <c r="AY17" s="1">
        <f t="shared" ref="AY17:AZ22" si="12">H16</f>
        <v>0</v>
      </c>
      <c r="AZ17" s="1" t="e">
        <f t="shared" si="12"/>
        <v>#N/A</v>
      </c>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row>
    <row r="18" spans="1:88" ht="26.25" customHeight="1" x14ac:dyDescent="0.25">
      <c r="A18" s="1" t="e">
        <f>IF(AND(I18&lt;&gt;"",H18=1),15,"")</f>
        <v>#N/A</v>
      </c>
      <c r="B18" s="171" t="e">
        <f t="shared" si="8"/>
        <v>#N/A</v>
      </c>
      <c r="C18" s="40">
        <v>524</v>
      </c>
      <c r="D18" s="782" t="s">
        <v>449</v>
      </c>
      <c r="E18" s="782"/>
      <c r="F18" s="782"/>
      <c r="G18" s="783"/>
      <c r="H18" s="81"/>
      <c r="I18" s="85" t="e">
        <f>IF(VLOOKUP($E$1,ورقة4!$A$2:$BB$10942,17,0)=0,"",(VLOOKUP($E$1,ورقة4!$A$2:$BB$10942,17,0)))</f>
        <v>#N/A</v>
      </c>
      <c r="J18" s="172" t="e">
        <f>IF(AND(R18&lt;&gt;"",Q18=1),21,"")</f>
        <v>#N/A</v>
      </c>
      <c r="K18" s="554"/>
      <c r="L18" s="171" t="e">
        <f t="shared" si="9"/>
        <v>#N/A</v>
      </c>
      <c r="M18" s="40">
        <v>530</v>
      </c>
      <c r="N18" s="782" t="s">
        <v>443</v>
      </c>
      <c r="O18" s="782"/>
      <c r="P18" s="820"/>
      <c r="Q18" s="81"/>
      <c r="R18" s="85" t="e">
        <f>IF(VLOOKUP($E$1,ورقة4!$A$2:$BB$10942,23,0)=0,"",(VLOOKUP($E$1,ورقة4!$A$2:$BB$10942,23,0)))</f>
        <v>#N/A</v>
      </c>
      <c r="S18" s="173" t="e">
        <f>IF(AND(Z18&lt;&gt;"",Y18=1),39,"")</f>
        <v>#N/A</v>
      </c>
      <c r="T18" s="171" t="e">
        <f t="shared" si="10"/>
        <v>#N/A</v>
      </c>
      <c r="U18" s="80">
        <v>548</v>
      </c>
      <c r="V18" s="784" t="s">
        <v>437</v>
      </c>
      <c r="W18" s="785"/>
      <c r="X18" s="786"/>
      <c r="Y18" s="81"/>
      <c r="Z18" s="85" t="e">
        <f>IF(VLOOKUP($E$1,ورقة4!$A$2:$BB$10942,41,0)=0,"",(VLOOKUP($E$1,ورقة4!$A$2:$BB$10942,41,0)))</f>
        <v>#N/A</v>
      </c>
      <c r="AA18" s="172" t="e">
        <f>IF(AND(AH18&lt;&gt;"",AG18=1),45,"")</f>
        <v>#N/A</v>
      </c>
      <c r="AB18" s="171" t="e">
        <f t="shared" si="11"/>
        <v>#N/A</v>
      </c>
      <c r="AC18" s="80">
        <v>554</v>
      </c>
      <c r="AD18" s="784" t="s">
        <v>431</v>
      </c>
      <c r="AE18" s="785"/>
      <c r="AF18" s="786"/>
      <c r="AG18" s="81"/>
      <c r="AH18" s="83" t="e">
        <f>IF(VLOOKUP($E$1,ورقة4!$A$2:$BB$10942,47,0)=0,"",(VLOOKUP($E$1,ورقة4!$A$2:$BB$10942,47,0)))</f>
        <v>#N/A</v>
      </c>
      <c r="AI18" s="829"/>
      <c r="AJ18" s="829"/>
      <c r="AK18" s="829"/>
      <c r="AL18" s="164"/>
      <c r="AM18" s="218" t="e">
        <f>IF(J12&lt;&gt;"",J12,"")</f>
        <v>#N/A</v>
      </c>
      <c r="AN18" s="218">
        <v>11</v>
      </c>
      <c r="AO18" s="218"/>
      <c r="AV18" s="1">
        <v>14</v>
      </c>
      <c r="AW18" s="1">
        <v>523</v>
      </c>
      <c r="AX18" s="1" t="s">
        <v>448</v>
      </c>
      <c r="AY18" s="1">
        <f t="shared" si="12"/>
        <v>0</v>
      </c>
      <c r="AZ18" s="1" t="e">
        <f t="shared" si="12"/>
        <v>#N/A</v>
      </c>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row>
    <row r="19" spans="1:88" ht="26.25" customHeight="1" x14ac:dyDescent="0.3">
      <c r="A19" s="1" t="e">
        <f>IF(AND(I19&lt;&gt;"",H19=1),16,"")</f>
        <v>#N/A</v>
      </c>
      <c r="B19" s="171" t="e">
        <f t="shared" si="8"/>
        <v>#N/A</v>
      </c>
      <c r="C19" s="40">
        <v>525</v>
      </c>
      <c r="D19" s="782" t="s">
        <v>450</v>
      </c>
      <c r="E19" s="782"/>
      <c r="F19" s="782"/>
      <c r="G19" s="783"/>
      <c r="H19" s="81"/>
      <c r="I19" s="85" t="e">
        <f>IF(VLOOKUP($E$1,ورقة4!$A$2:$BB$10942,18,0)=0,"",(VLOOKUP($E$1,ورقة4!$A$2:$BB$10942,18,0)))</f>
        <v>#N/A</v>
      </c>
      <c r="J19" s="172" t="e">
        <f>IF(AND(R19&lt;&gt;"",Q19=1),22,"")</f>
        <v>#N/A</v>
      </c>
      <c r="K19" s="554"/>
      <c r="L19" s="171" t="e">
        <f t="shared" si="9"/>
        <v>#N/A</v>
      </c>
      <c r="M19" s="40">
        <v>531</v>
      </c>
      <c r="N19" s="782" t="s">
        <v>444</v>
      </c>
      <c r="O19" s="782"/>
      <c r="P19" s="820"/>
      <c r="Q19" s="81"/>
      <c r="R19" s="85" t="e">
        <f>IF(VLOOKUP($E$1,ورقة4!$A$2:$BB$10942,24,0)=0,"",(VLOOKUP($E$1,ورقة4!$A$2:$BB$10942,24,0)))</f>
        <v>#N/A</v>
      </c>
      <c r="S19" s="173" t="e">
        <f>IF(AND(Z19&lt;&gt;"",Y19=1),40,"")</f>
        <v>#N/A</v>
      </c>
      <c r="T19" s="171" t="e">
        <f t="shared" si="10"/>
        <v>#N/A</v>
      </c>
      <c r="U19" s="80">
        <v>549</v>
      </c>
      <c r="V19" s="751" t="s">
        <v>438</v>
      </c>
      <c r="W19" s="752"/>
      <c r="X19" s="753"/>
      <c r="Y19" s="81"/>
      <c r="Z19" s="85" t="e">
        <f>IF(VLOOKUP($E$1,ورقة4!$A$2:$BB$10942,42,0)=0,"",(VLOOKUP($E$1,ورقة4!$A$2:$BB$10942,42,0)))</f>
        <v>#N/A</v>
      </c>
      <c r="AA19" s="172" t="e">
        <f>IF(AND(AH19&lt;&gt;"",AG19=1),46,"")</f>
        <v>#N/A</v>
      </c>
      <c r="AB19" s="171" t="e">
        <f t="shared" si="11"/>
        <v>#N/A</v>
      </c>
      <c r="AC19" s="80">
        <v>555</v>
      </c>
      <c r="AD19" s="751" t="s">
        <v>432</v>
      </c>
      <c r="AE19" s="752"/>
      <c r="AF19" s="753"/>
      <c r="AG19" s="81"/>
      <c r="AH19" s="83" t="e">
        <f>IF(VLOOKUP($E$1,ورقة4!$A$2:$BB$10942,48,0)=0,"",(VLOOKUP($E$1,ورقة4!$A$2:$BB$10942,48,0)))</f>
        <v>#N/A</v>
      </c>
      <c r="AI19" s="174"/>
      <c r="AJ19" s="174"/>
      <c r="AK19" s="174"/>
      <c r="AL19" s="164"/>
      <c r="AM19" s="218" t="e">
        <f>IF(J13&lt;&gt;"",J13,"")</f>
        <v>#N/A</v>
      </c>
      <c r="AN19" s="218">
        <v>12</v>
      </c>
      <c r="AO19" s="218"/>
      <c r="AV19" s="1">
        <v>15</v>
      </c>
      <c r="AW19" s="1">
        <v>524</v>
      </c>
      <c r="AX19" s="1" t="s">
        <v>449</v>
      </c>
      <c r="AY19" s="1">
        <f t="shared" si="12"/>
        <v>0</v>
      </c>
      <c r="AZ19" s="1" t="e">
        <f t="shared" si="12"/>
        <v>#N/A</v>
      </c>
      <c r="BO19" s="209"/>
      <c r="BP19" s="209"/>
      <c r="BQ19" s="209"/>
      <c r="BR19" s="209"/>
      <c r="BS19" s="209"/>
      <c r="BT19" s="209"/>
      <c r="BU19" s="209"/>
      <c r="BV19" s="209"/>
      <c r="BW19" s="209"/>
      <c r="BX19" s="209"/>
      <c r="BY19" s="209"/>
      <c r="BZ19" s="209"/>
      <c r="CA19" s="209"/>
      <c r="CB19" s="209"/>
      <c r="CC19" s="209"/>
      <c r="CD19" s="209"/>
      <c r="CE19" s="209"/>
      <c r="CF19" s="209"/>
      <c r="CG19" s="209"/>
      <c r="CH19" s="209"/>
      <c r="CI19" s="209"/>
      <c r="CJ19" s="209"/>
    </row>
    <row r="20" spans="1:88" ht="26.25" customHeight="1" x14ac:dyDescent="0.3">
      <c r="A20" s="1" t="e">
        <f>IF(AND(I20&lt;&gt;"",H20=1),17,"")</f>
        <v>#N/A</v>
      </c>
      <c r="B20" s="171" t="e">
        <f t="shared" si="8"/>
        <v>#N/A</v>
      </c>
      <c r="C20" s="40">
        <v>526</v>
      </c>
      <c r="D20" s="780" t="s">
        <v>451</v>
      </c>
      <c r="E20" s="780"/>
      <c r="F20" s="780"/>
      <c r="G20" s="781"/>
      <c r="H20" s="81"/>
      <c r="I20" s="85" t="e">
        <f>IF(VLOOKUP($E$1,ورقة4!$A$2:$BB$10942,19,0)=0,"",(VLOOKUP($E$1,ورقة4!$A$2:$BB$10942,19,0)))</f>
        <v>#N/A</v>
      </c>
      <c r="J20" s="172" t="e">
        <f>IF(AND(R20&lt;&gt;"",Q20=1),23,"")</f>
        <v>#N/A</v>
      </c>
      <c r="K20" s="554"/>
      <c r="L20" s="171" t="e">
        <f t="shared" si="9"/>
        <v>#N/A</v>
      </c>
      <c r="M20" s="40">
        <v>532</v>
      </c>
      <c r="N20" s="782" t="s">
        <v>445</v>
      </c>
      <c r="O20" s="782"/>
      <c r="P20" s="820"/>
      <c r="Q20" s="81"/>
      <c r="R20" s="85" t="e">
        <f>IF(VLOOKUP($E$1,ورقة4!$A$2:$BB$10942,25,0)=0,"",(VLOOKUP($E$1,ورقة4!$A$2:$BB$10942,25,0)))</f>
        <v>#N/A</v>
      </c>
      <c r="S20" s="173" t="e">
        <f>IF(AND(Z20&lt;&gt;"",Y20=1),41,"")</f>
        <v>#N/A</v>
      </c>
      <c r="T20" s="171" t="e">
        <f t="shared" si="10"/>
        <v>#N/A</v>
      </c>
      <c r="U20" s="80">
        <v>550</v>
      </c>
      <c r="V20" s="751" t="s">
        <v>439</v>
      </c>
      <c r="W20" s="752"/>
      <c r="X20" s="753"/>
      <c r="Y20" s="81"/>
      <c r="Z20" s="85" t="e">
        <f>IF(VLOOKUP($E$1,ورقة4!$A$2:$BB$10942,43,0)=0,"",(VLOOKUP($E$1,ورقة4!$A$2:$BB$10942,43,0)))</f>
        <v>#N/A</v>
      </c>
      <c r="AA20" s="172" t="e">
        <f>IF(AND(AH20&lt;&gt;"",AG20=1),47,"")</f>
        <v>#N/A</v>
      </c>
      <c r="AB20" s="171" t="e">
        <f t="shared" si="11"/>
        <v>#N/A</v>
      </c>
      <c r="AC20" s="80">
        <v>556</v>
      </c>
      <c r="AD20" s="803" t="s">
        <v>433</v>
      </c>
      <c r="AE20" s="804"/>
      <c r="AF20" s="805"/>
      <c r="AG20" s="81"/>
      <c r="AH20" s="83" t="e">
        <f>IF(VLOOKUP($E$1,ورقة4!$A$2:$BB$10942,49,0)=0,"",(VLOOKUP($E$1,ورقة4!$A$2:$BB$10942,49,0)))</f>
        <v>#N/A</v>
      </c>
      <c r="AI20" s="174"/>
      <c r="AJ20" s="174"/>
      <c r="AK20" s="174"/>
      <c r="AL20" s="164"/>
      <c r="AM20" s="218" t="e">
        <f t="shared" ref="AM20:AM25" si="13">IF(A16&lt;&gt;"",A16,"")</f>
        <v>#N/A</v>
      </c>
      <c r="AN20" s="218">
        <v>13</v>
      </c>
      <c r="AO20" s="218"/>
      <c r="AV20" s="1">
        <v>16</v>
      </c>
      <c r="AW20" s="1">
        <v>525</v>
      </c>
      <c r="AX20" s="1" t="s">
        <v>450</v>
      </c>
      <c r="AY20" s="1">
        <f t="shared" si="12"/>
        <v>0</v>
      </c>
      <c r="AZ20" s="1" t="e">
        <f t="shared" si="12"/>
        <v>#N/A</v>
      </c>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row>
    <row r="21" spans="1:88" ht="21" x14ac:dyDescent="0.3">
      <c r="A21" s="1" t="e">
        <f>IF(AND(I21&lt;&gt;"",H21=1),18,"")</f>
        <v>#N/A</v>
      </c>
      <c r="B21" s="171" t="e">
        <f t="shared" si="8"/>
        <v>#N/A</v>
      </c>
      <c r="C21" s="40">
        <v>527</v>
      </c>
      <c r="D21" s="781" t="s">
        <v>452</v>
      </c>
      <c r="E21" s="830"/>
      <c r="F21" s="830"/>
      <c r="G21" s="831"/>
      <c r="H21" s="81"/>
      <c r="I21" s="85" t="e">
        <f>IF(VLOOKUP($E$1,ورقة4!$A$2:$BB$10942,20,0)=0,"",(VLOOKUP($E$1,ورقة4!$A$2:$BB$10942,20,0)))</f>
        <v>#N/A</v>
      </c>
      <c r="J21" s="172" t="e">
        <f>IF(AND(R21&lt;&gt;"",Q21=1),24,"")</f>
        <v>#N/A</v>
      </c>
      <c r="K21" s="554"/>
      <c r="L21" s="171" t="e">
        <f t="shared" si="9"/>
        <v>#N/A</v>
      </c>
      <c r="M21" s="40">
        <v>533</v>
      </c>
      <c r="N21" s="782" t="s">
        <v>446</v>
      </c>
      <c r="O21" s="782"/>
      <c r="P21" s="820"/>
      <c r="Q21" s="81"/>
      <c r="R21" s="85" t="e">
        <f>IF(VLOOKUP($E$1,ورقة4!$A$2:$BB$10942,26,0)=0,"",(VLOOKUP($E$1,ورقة4!$A$2:$BB$10942,26,0)))</f>
        <v>#N/A</v>
      </c>
      <c r="S21" s="173" t="e">
        <f>IF(AND(Z21&lt;&gt;"",Y21=1),42,"")</f>
        <v>#N/A</v>
      </c>
      <c r="T21" s="171" t="e">
        <f t="shared" si="10"/>
        <v>#N/A</v>
      </c>
      <c r="U21" s="80">
        <v>551</v>
      </c>
      <c r="V21" s="751" t="s">
        <v>440</v>
      </c>
      <c r="W21" s="752"/>
      <c r="X21" s="753"/>
      <c r="Y21" s="81"/>
      <c r="Z21" s="85" t="e">
        <f>IF(VLOOKUP($E$1,ورقة4!$A$2:$BB$10942,44,0)=0,"",(VLOOKUP($E$1,ورقة4!$A$2:$BB$10942,44,0)))</f>
        <v>#N/A</v>
      </c>
      <c r="AA21" s="172" t="e">
        <f>IF(AND(AH21&lt;&gt;"",AG21=1),48,"")</f>
        <v>#N/A</v>
      </c>
      <c r="AB21" s="171" t="e">
        <f t="shared" si="11"/>
        <v>#N/A</v>
      </c>
      <c r="AC21" s="80">
        <v>557</v>
      </c>
      <c r="AD21" s="803" t="s">
        <v>434</v>
      </c>
      <c r="AE21" s="804"/>
      <c r="AF21" s="805"/>
      <c r="AG21" s="81"/>
      <c r="AH21" s="83" t="e">
        <f>IF(VLOOKUP($E$1,ورقة4!$A$2:$BB$10942,50,0)=0,"",(VLOOKUP($E$1,ورقة4!$A$2:$BB$10942,50,0)))</f>
        <v>#N/A</v>
      </c>
      <c r="AI21" s="174"/>
      <c r="AJ21" s="174"/>
      <c r="AK21" s="174"/>
      <c r="AL21" s="164"/>
      <c r="AM21" s="218" t="e">
        <f t="shared" si="13"/>
        <v>#N/A</v>
      </c>
      <c r="AN21" s="218">
        <v>14</v>
      </c>
      <c r="AO21" s="218"/>
      <c r="AV21" s="1">
        <v>17</v>
      </c>
      <c r="AW21" s="1">
        <v>526</v>
      </c>
      <c r="AX21" s="1" t="s">
        <v>451</v>
      </c>
      <c r="AY21" s="1">
        <f t="shared" si="12"/>
        <v>0</v>
      </c>
      <c r="AZ21" s="1" t="e">
        <f t="shared" si="12"/>
        <v>#N/A</v>
      </c>
      <c r="BO21" s="209"/>
      <c r="BP21" s="209"/>
      <c r="BQ21" s="209"/>
      <c r="BR21" s="209"/>
      <c r="BS21" s="209"/>
      <c r="BT21" s="209"/>
      <c r="BU21" s="209"/>
      <c r="BV21" s="209"/>
      <c r="BW21" s="209"/>
      <c r="BX21" s="209"/>
      <c r="BY21" s="209"/>
      <c r="BZ21" s="209"/>
      <c r="CA21" s="209"/>
      <c r="CB21" s="209"/>
      <c r="CC21" s="209"/>
      <c r="CD21" s="209"/>
      <c r="CE21" s="209"/>
      <c r="CF21" s="209"/>
      <c r="CG21" s="209"/>
      <c r="CH21" s="209"/>
      <c r="CI21" s="209"/>
      <c r="CJ21" s="209"/>
    </row>
    <row r="22" spans="1:88" ht="16.2" hidden="1" thickBot="1" x14ac:dyDescent="0.35">
      <c r="B22" s="31" t="e">
        <f>SUM(B16:B21)</f>
        <v>#N/A</v>
      </c>
      <c r="C22" s="47"/>
      <c r="D22" s="48"/>
      <c r="E22" s="48"/>
      <c r="F22" s="176">
        <f>COUNTIFS(I16:I21,"A",H16:H21,1)</f>
        <v>0</v>
      </c>
      <c r="G22" s="176">
        <f>COUNTIFS(I16:I21,$S$30,H16:H21,1)</f>
        <v>0</v>
      </c>
      <c r="H22" s="177">
        <f>COUNTIFS(I16:I21,$Y$30,H16:H21,1)</f>
        <v>0</v>
      </c>
      <c r="I22" s="44">
        <f>COUNTIFS(I16:I21,$AG$30,H16:H21,1)</f>
        <v>0</v>
      </c>
      <c r="J22" s="172" t="str">
        <f>IF(AND(R22&lt;&gt;"",Q22=1),19,"")</f>
        <v/>
      </c>
      <c r="K22" s="554"/>
      <c r="L22" s="31" t="e">
        <f>SUM(L16:L21)</f>
        <v>#N/A</v>
      </c>
      <c r="M22" s="47"/>
      <c r="N22" s="48"/>
      <c r="O22" s="176">
        <f>COUNTIFS(R16:R21,"A",Q16:Q21,1)</f>
        <v>0</v>
      </c>
      <c r="P22" s="176">
        <f>COUNTIFS(R16:R21,$S$30,Q16:Q21,1)</f>
        <v>0</v>
      </c>
      <c r="Q22" s="177">
        <f>COUNTIFS(R16:R21,$Y$30,Q16:Q21,1)</f>
        <v>0</v>
      </c>
      <c r="R22" s="44">
        <f>COUNTIFS(R16:R21,$AG$30,Q16:Q21,1)</f>
        <v>0</v>
      </c>
      <c r="S22" s="31"/>
      <c r="T22" s="31" t="e">
        <f>SUM(T16:T21)</f>
        <v>#N/A</v>
      </c>
      <c r="U22" s="41"/>
      <c r="V22" s="46"/>
      <c r="W22" s="176">
        <f>COUNTIFS(Z16:Z21,"A",Y16:Y21,1)</f>
        <v>0</v>
      </c>
      <c r="X22" s="176">
        <f>COUNTIFS(Z16:Z21,$S$30,Y16:Y21,1)</f>
        <v>0</v>
      </c>
      <c r="Y22" s="177">
        <f>COUNTIFS(Z16:Z21,$Y$30,Y16:Y21,1)</f>
        <v>0</v>
      </c>
      <c r="Z22" s="44">
        <f>COUNTIFS(Z16:Z21,$AG$30,Y16:Y21,1)</f>
        <v>0</v>
      </c>
      <c r="AA22" s="43"/>
      <c r="AB22" s="31" t="e">
        <f>SUM(AB16:AB21)</f>
        <v>#N/A</v>
      </c>
      <c r="AC22" s="46"/>
      <c r="AD22" s="46"/>
      <c r="AE22" s="176">
        <f>COUNTIFS(AH16:AH21,"A",AG16:AG21,1)</f>
        <v>0</v>
      </c>
      <c r="AF22" s="176">
        <f>COUNTIFS(AH16:AH21,$S$30,AG16:AG21,1)</f>
        <v>0</v>
      </c>
      <c r="AG22" s="177">
        <f>COUNTIFS(AH16:AH21,$Y$30,AG16:AG21,1)</f>
        <v>0</v>
      </c>
      <c r="AH22" s="44">
        <f>COUNTIFS(AH16:AH21,$AG$30,AG16:AG21,1)</f>
        <v>0</v>
      </c>
      <c r="AI22" s="180"/>
      <c r="AJ22" s="180"/>
      <c r="AK22" s="180"/>
      <c r="AL22" s="181"/>
      <c r="AM22" s="218" t="e">
        <f t="shared" si="13"/>
        <v>#N/A</v>
      </c>
      <c r="AN22" s="218">
        <v>15</v>
      </c>
      <c r="AO22" s="218"/>
      <c r="AV22" s="1">
        <v>18</v>
      </c>
      <c r="AW22" s="1">
        <v>527</v>
      </c>
      <c r="AX22" s="1" t="s">
        <v>452</v>
      </c>
      <c r="AY22" s="1">
        <f t="shared" si="12"/>
        <v>0</v>
      </c>
      <c r="AZ22" s="1" t="e">
        <f t="shared" si="12"/>
        <v>#N/A</v>
      </c>
      <c r="BO22" s="209"/>
      <c r="BP22" s="209"/>
      <c r="BQ22" s="209"/>
      <c r="BR22" s="209"/>
      <c r="BS22" s="209"/>
      <c r="BT22" s="209"/>
      <c r="BU22" s="209"/>
      <c r="BV22" s="209"/>
      <c r="BW22" s="209"/>
      <c r="BX22" s="209"/>
      <c r="BY22" s="209"/>
      <c r="BZ22" s="209"/>
      <c r="CA22" s="209"/>
      <c r="CB22" s="209"/>
      <c r="CC22" s="209"/>
      <c r="CD22" s="209"/>
      <c r="CE22" s="209"/>
      <c r="CF22" s="209"/>
      <c r="CG22" s="209"/>
      <c r="CH22" s="209"/>
      <c r="CI22" s="209"/>
      <c r="CJ22" s="209"/>
    </row>
    <row r="23" spans="1:88" ht="15.6" hidden="1" x14ac:dyDescent="0.3">
      <c r="B23" s="23"/>
      <c r="D23" s="38"/>
      <c r="E23" s="38"/>
      <c r="F23" s="38"/>
      <c r="G23" s="38"/>
      <c r="H23" s="23"/>
      <c r="I23" s="23"/>
      <c r="J23" s="23"/>
      <c r="K23" s="23"/>
      <c r="L23" s="129"/>
      <c r="Q23" s="177"/>
      <c r="R23" s="44"/>
      <c r="S23" s="31"/>
      <c r="T23" s="129"/>
      <c r="U23" s="132" t="e">
        <f>B14+B22+L14+L22+T14+T22+AB14+AB22</f>
        <v>#N/A</v>
      </c>
      <c r="V23" s="35"/>
      <c r="W23" s="35"/>
      <c r="X23" s="35"/>
      <c r="Y23" s="182"/>
      <c r="Z23" s="45"/>
      <c r="AA23" s="36"/>
      <c r="AB23" s="31"/>
      <c r="AC23" s="35"/>
      <c r="AD23" s="35"/>
      <c r="AE23" s="35"/>
      <c r="AF23" s="35"/>
      <c r="AG23" s="182"/>
      <c r="AH23" s="45"/>
      <c r="AI23" s="180"/>
      <c r="AJ23" s="180"/>
      <c r="AK23" s="180"/>
      <c r="AL23" s="181"/>
      <c r="AM23" s="218" t="e">
        <f t="shared" si="13"/>
        <v>#N/A</v>
      </c>
      <c r="AN23" s="218">
        <v>16</v>
      </c>
      <c r="AO23" s="218"/>
      <c r="AV23" s="1">
        <v>19</v>
      </c>
      <c r="AW23" s="1">
        <v>528</v>
      </c>
      <c r="AX23" s="1" t="s">
        <v>441</v>
      </c>
      <c r="AY23" s="1">
        <f t="shared" ref="AY23:AZ27" si="14">Q16</f>
        <v>0</v>
      </c>
      <c r="AZ23" s="1" t="e">
        <f t="shared" si="14"/>
        <v>#N/A</v>
      </c>
      <c r="BO23" s="209"/>
      <c r="BP23" s="209"/>
      <c r="BQ23" s="209"/>
      <c r="BR23" s="209"/>
      <c r="BS23" s="209"/>
      <c r="BT23" s="209"/>
      <c r="BU23" s="209"/>
      <c r="BV23" s="209"/>
      <c r="BW23" s="209"/>
      <c r="BX23" s="209"/>
      <c r="BY23" s="209"/>
      <c r="BZ23" s="209"/>
      <c r="CA23" s="209"/>
      <c r="CB23" s="209"/>
      <c r="CC23" s="209"/>
      <c r="CD23" s="209"/>
      <c r="CE23" s="209"/>
      <c r="CF23" s="209"/>
      <c r="CG23" s="209"/>
      <c r="CH23" s="209"/>
      <c r="CI23" s="209"/>
      <c r="CJ23" s="209"/>
    </row>
    <row r="24" spans="1:88" x14ac:dyDescent="0.25">
      <c r="T24" s="183"/>
      <c r="AM24" s="218" t="e">
        <f t="shared" si="13"/>
        <v>#N/A</v>
      </c>
      <c r="AN24" s="218">
        <v>17</v>
      </c>
      <c r="AO24" s="218"/>
      <c r="AV24" s="1">
        <v>20</v>
      </c>
      <c r="AW24" s="1">
        <v>529</v>
      </c>
      <c r="AX24" s="1" t="s">
        <v>442</v>
      </c>
      <c r="AY24" s="1">
        <f t="shared" si="14"/>
        <v>0</v>
      </c>
      <c r="AZ24" s="1" t="e">
        <f t="shared" si="14"/>
        <v>#N/A</v>
      </c>
      <c r="BO24" s="209"/>
      <c r="BP24" s="209"/>
      <c r="BQ24" s="209"/>
      <c r="BR24" s="209"/>
      <c r="BS24" s="209"/>
      <c r="BT24" s="209"/>
      <c r="BU24" s="209"/>
      <c r="BV24" s="209"/>
      <c r="BW24" s="209"/>
      <c r="BX24" s="209"/>
      <c r="BY24" s="209"/>
      <c r="BZ24" s="209"/>
      <c r="CA24" s="209"/>
      <c r="CB24" s="209"/>
      <c r="CC24" s="209"/>
      <c r="CD24" s="209"/>
      <c r="CE24" s="209"/>
      <c r="CF24" s="209"/>
      <c r="CG24" s="209"/>
      <c r="CH24" s="209"/>
      <c r="CI24" s="209"/>
      <c r="CJ24" s="209"/>
    </row>
    <row r="25" spans="1:88" s="89" customFormat="1" ht="24.6" x14ac:dyDescent="0.5">
      <c r="C25" s="748" t="str">
        <f>IF(E3="أنثى","منقطعة عن التسجيل في","منقطع عن التسجيل في")</f>
        <v>منقطع عن التسجيل في</v>
      </c>
      <c r="D25" s="748"/>
      <c r="E25" s="748"/>
      <c r="F25" s="748"/>
      <c r="G25" s="748"/>
      <c r="H25" s="748"/>
      <c r="M25" s="827" t="s">
        <v>182</v>
      </c>
      <c r="N25" s="827"/>
      <c r="O25" s="826" t="e">
        <f>IF(O27&gt;0,37000,0)</f>
        <v>#N/A</v>
      </c>
      <c r="P25" s="826"/>
      <c r="Q25" s="826"/>
      <c r="R25" s="826"/>
      <c r="S25" s="826"/>
      <c r="T25" s="90"/>
      <c r="U25" s="835" t="s">
        <v>402</v>
      </c>
      <c r="V25" s="836"/>
      <c r="W25" s="837"/>
      <c r="X25" s="810" t="e">
        <f>AC5</f>
        <v>#N/A</v>
      </c>
      <c r="Y25" s="811"/>
      <c r="Z25" s="812"/>
      <c r="AA25" s="822" t="s">
        <v>183</v>
      </c>
      <c r="AB25" s="822"/>
      <c r="AC25" s="822"/>
      <c r="AD25" s="822"/>
      <c r="AE25" s="822"/>
      <c r="AF25" s="824">
        <f>G14+P14+X14+AF14+G22+P22+X22+AF22</f>
        <v>0</v>
      </c>
      <c r="AG25" s="824"/>
      <c r="AH25" s="824"/>
      <c r="AM25" s="218" t="e">
        <f t="shared" si="13"/>
        <v>#N/A</v>
      </c>
      <c r="AN25" s="218">
        <v>18</v>
      </c>
      <c r="AO25" s="218"/>
      <c r="AP25" s="1"/>
      <c r="AQ25" s="1"/>
      <c r="AR25" s="1"/>
      <c r="AS25" s="1"/>
      <c r="AT25" s="1"/>
      <c r="AU25" s="1"/>
      <c r="AV25" s="1">
        <v>21</v>
      </c>
      <c r="AW25" s="1">
        <v>530</v>
      </c>
      <c r="AX25" s="1" t="s">
        <v>443</v>
      </c>
      <c r="AY25" s="1">
        <f t="shared" si="14"/>
        <v>0</v>
      </c>
      <c r="AZ25" s="1" t="e">
        <f t="shared" si="14"/>
        <v>#N/A</v>
      </c>
      <c r="BA25" s="1"/>
      <c r="BB25" s="1"/>
      <c r="BC25" s="1"/>
      <c r="BD25" s="1"/>
      <c r="BE25" s="1"/>
      <c r="BF25" s="1"/>
      <c r="BG25" s="1"/>
      <c r="BH25" s="1"/>
      <c r="BI25" s="1"/>
      <c r="BJ25" s="1"/>
      <c r="BK25" s="1"/>
      <c r="BL25" s="1"/>
      <c r="BM25" s="1"/>
      <c r="BN25" s="1"/>
      <c r="BO25" s="210"/>
      <c r="BP25" s="210"/>
      <c r="BQ25" s="210"/>
      <c r="BR25" s="210"/>
      <c r="BS25" s="210"/>
      <c r="BT25" s="210"/>
      <c r="BU25" s="210"/>
      <c r="BV25" s="210"/>
      <c r="BW25" s="210"/>
      <c r="BX25" s="210"/>
      <c r="BY25" s="210"/>
      <c r="BZ25" s="210"/>
      <c r="CA25" s="210"/>
      <c r="CB25" s="210"/>
      <c r="CC25" s="210"/>
      <c r="CD25" s="210"/>
      <c r="CE25" s="210"/>
      <c r="CF25" s="210"/>
      <c r="CG25" s="210"/>
      <c r="CH25" s="210"/>
      <c r="CI25" s="210"/>
      <c r="CJ25" s="210"/>
    </row>
    <row r="26" spans="1:88" s="89" customFormat="1" ht="23.4" customHeight="1" x14ac:dyDescent="0.5">
      <c r="B26" s="91" t="str">
        <f>IFERROR(SMALL($B$48:$B$59,'اختيار المقررات'!AN8),"")</f>
        <v/>
      </c>
      <c r="C26" s="748" t="str">
        <f t="shared" ref="C26:C37" si="15">IF(B26="","",VLOOKUP(B26,$B$48:$D$59,3,0))</f>
        <v/>
      </c>
      <c r="D26" s="748"/>
      <c r="E26" s="748"/>
      <c r="F26" s="748"/>
      <c r="G26" s="748"/>
      <c r="H26" s="748"/>
      <c r="M26" s="827" t="s">
        <v>25</v>
      </c>
      <c r="N26" s="827"/>
      <c r="O26" s="826" t="e">
        <f>IF(E2="الرابعة حديث",50000,0)</f>
        <v>#N/A</v>
      </c>
      <c r="P26" s="826"/>
      <c r="Q26" s="826"/>
      <c r="R26" s="826"/>
      <c r="S26" s="826"/>
      <c r="T26" s="90"/>
      <c r="U26" s="838"/>
      <c r="V26" s="839"/>
      <c r="W26" s="840"/>
      <c r="X26" s="813"/>
      <c r="Y26" s="814"/>
      <c r="Z26" s="815"/>
      <c r="AA26" s="823" t="s">
        <v>184</v>
      </c>
      <c r="AB26" s="823"/>
      <c r="AC26" s="823"/>
      <c r="AD26" s="823"/>
      <c r="AE26" s="823"/>
      <c r="AF26" s="824">
        <f>H14+Q14+Y14+AG14+H22+Q22+Y22+AG22</f>
        <v>0</v>
      </c>
      <c r="AG26" s="824"/>
      <c r="AH26" s="824"/>
      <c r="AM26" s="218" t="e">
        <f t="shared" ref="AM26:AM28" si="16">IF(J16&lt;&gt;"",J16,"")</f>
        <v>#N/A</v>
      </c>
      <c r="AN26" s="218">
        <v>19</v>
      </c>
      <c r="AO26" s="218"/>
      <c r="AP26" s="1"/>
      <c r="AQ26" s="1"/>
      <c r="AR26" s="1"/>
      <c r="AS26" s="1"/>
      <c r="AT26" s="1"/>
      <c r="AU26" s="1"/>
      <c r="AV26" s="1">
        <v>22</v>
      </c>
      <c r="AW26" s="1">
        <v>531</v>
      </c>
      <c r="AX26" s="1" t="s">
        <v>444</v>
      </c>
      <c r="AY26" s="1">
        <f t="shared" si="14"/>
        <v>0</v>
      </c>
      <c r="AZ26" s="1" t="e">
        <f t="shared" si="14"/>
        <v>#N/A</v>
      </c>
      <c r="BA26" s="1"/>
      <c r="BB26" s="1"/>
      <c r="BC26" s="1"/>
      <c r="BD26" s="1"/>
      <c r="BE26" s="1"/>
      <c r="BF26" s="1"/>
      <c r="BG26" s="1"/>
      <c r="BH26" s="1"/>
      <c r="BI26" s="1"/>
      <c r="BJ26" s="1"/>
      <c r="BK26" s="1"/>
      <c r="BL26" s="1"/>
      <c r="BM26" s="1"/>
      <c r="BN26" s="1"/>
      <c r="BO26" s="210"/>
      <c r="BP26" s="210"/>
      <c r="BQ26" s="210"/>
      <c r="BR26" s="210"/>
      <c r="BS26" s="210"/>
      <c r="BT26" s="210"/>
      <c r="BU26" s="210"/>
      <c r="BV26" s="210"/>
      <c r="BW26" s="210"/>
      <c r="BX26" s="210"/>
      <c r="BY26" s="210"/>
      <c r="BZ26" s="210"/>
      <c r="CA26" s="210"/>
      <c r="CB26" s="210"/>
      <c r="CC26" s="210"/>
      <c r="CD26" s="210"/>
      <c r="CE26" s="210"/>
      <c r="CF26" s="210"/>
      <c r="CG26" s="210"/>
      <c r="CH26" s="210"/>
      <c r="CI26" s="210"/>
      <c r="CJ26" s="210"/>
    </row>
    <row r="27" spans="1:88" s="89" customFormat="1" ht="23.4" customHeight="1" x14ac:dyDescent="0.5">
      <c r="B27" s="91" t="str">
        <f>IFERROR(SMALL($B$48:$B$59,'اختيار المقررات'!AN9),"")</f>
        <v/>
      </c>
      <c r="C27" s="748" t="str">
        <f t="shared" si="15"/>
        <v/>
      </c>
      <c r="D27" s="748"/>
      <c r="E27" s="748"/>
      <c r="F27" s="748"/>
      <c r="G27" s="748"/>
      <c r="H27" s="748"/>
      <c r="M27" s="827" t="s">
        <v>381</v>
      </c>
      <c r="N27" s="827"/>
      <c r="O27" s="844" t="e">
        <f>IF(T27=1,COUNT(B26:B37)*15000,IF(F5=AP4,COUNT(B26:B37)*15000,IF(OR(F5=AP1,F5=AP2,F5=AP5,F5=AP6),COUNT(B26:B37)*15000,IF(OR(F5=AP3,F5=AP7),COUNT(B26:B37)*7500,COUNT(B26:B37)*15000))))</f>
        <v>#N/A</v>
      </c>
      <c r="P27" s="845"/>
      <c r="Q27" s="845"/>
      <c r="R27" s="845"/>
      <c r="S27" s="846"/>
      <c r="T27" s="90" t="e">
        <f>IF(AND(AA28&lt;&gt;"",AA28&lt;&gt;"ضعف الرسوم"),1,0)</f>
        <v>#N/A</v>
      </c>
      <c r="U27" s="841"/>
      <c r="V27" s="842"/>
      <c r="W27" s="843"/>
      <c r="X27" s="816"/>
      <c r="Y27" s="817"/>
      <c r="Z27" s="818"/>
      <c r="AA27" s="823" t="e">
        <f>IF(T27=1,"عدد المقررات المسجلة","عدد المقررات المسجلة لأكثر من مرتين")</f>
        <v>#N/A</v>
      </c>
      <c r="AB27" s="823"/>
      <c r="AC27" s="823"/>
      <c r="AD27" s="823"/>
      <c r="AE27" s="823"/>
      <c r="AF27" s="824" t="e">
        <f>IF(T27=1,SUM(F14,O14,W14,AE14,AE22,W22,O22,F22),I14+R14+Z14+AH14+I22+R22+Z22+AH22)</f>
        <v>#N/A</v>
      </c>
      <c r="AG27" s="824"/>
      <c r="AH27" s="824"/>
      <c r="AM27" s="218" t="e">
        <f t="shared" si="16"/>
        <v>#N/A</v>
      </c>
      <c r="AN27" s="218">
        <v>20</v>
      </c>
      <c r="AO27" s="218"/>
      <c r="AP27" s="1"/>
      <c r="AQ27" s="1"/>
      <c r="AR27" s="1"/>
      <c r="AS27" s="1"/>
      <c r="AT27" s="1"/>
      <c r="AU27" s="1"/>
      <c r="AV27" s="1">
        <v>23</v>
      </c>
      <c r="AW27" s="1">
        <v>532</v>
      </c>
      <c r="AX27" s="1" t="s">
        <v>445</v>
      </c>
      <c r="AY27" s="1">
        <f t="shared" si="14"/>
        <v>0</v>
      </c>
      <c r="AZ27" s="1" t="e">
        <f t="shared" si="14"/>
        <v>#N/A</v>
      </c>
      <c r="BA27" s="1"/>
      <c r="BB27" s="1"/>
      <c r="BC27" s="1"/>
      <c r="BD27" s="1"/>
      <c r="BE27" s="1"/>
      <c r="BF27" s="1"/>
      <c r="BG27" s="1"/>
      <c r="BH27" s="1"/>
      <c r="BI27" s="1"/>
      <c r="BJ27" s="1"/>
      <c r="BK27" s="1"/>
      <c r="BL27" s="1"/>
      <c r="BM27" s="1"/>
      <c r="BN27" s="1"/>
      <c r="BO27" s="210"/>
      <c r="BP27" s="210"/>
      <c r="BQ27" s="210"/>
      <c r="BR27" s="210"/>
      <c r="BS27" s="210"/>
      <c r="BT27" s="210"/>
      <c r="BU27" s="210"/>
      <c r="BV27" s="210"/>
      <c r="BW27" s="210"/>
      <c r="BX27" s="210"/>
      <c r="BY27" s="210"/>
      <c r="BZ27" s="210"/>
      <c r="CA27" s="210"/>
      <c r="CB27" s="210"/>
      <c r="CC27" s="210"/>
      <c r="CD27" s="210"/>
      <c r="CE27" s="210"/>
      <c r="CF27" s="210"/>
      <c r="CG27" s="210"/>
      <c r="CH27" s="210"/>
      <c r="CI27" s="210"/>
      <c r="CJ27" s="210"/>
    </row>
    <row r="28" spans="1:88" s="89" customFormat="1" ht="23.4" customHeight="1" x14ac:dyDescent="0.5">
      <c r="B28" s="91" t="str">
        <f>IFERROR(SMALL($B$48:$B$59,'اختيار المقررات'!AN10),"")</f>
        <v/>
      </c>
      <c r="C28" s="748" t="str">
        <f t="shared" si="15"/>
        <v/>
      </c>
      <c r="D28" s="748"/>
      <c r="E28" s="748"/>
      <c r="F28" s="748"/>
      <c r="G28" s="748"/>
      <c r="H28" s="748"/>
      <c r="M28" s="825" t="s">
        <v>382</v>
      </c>
      <c r="N28" s="825"/>
      <c r="O28" s="826" t="e">
        <f>IF(AA28="ضعف الرسوم",U23*2,U23)</f>
        <v>#N/A</v>
      </c>
      <c r="P28" s="826"/>
      <c r="Q28" s="826"/>
      <c r="R28" s="826"/>
      <c r="S28" s="826"/>
      <c r="T28" s="90"/>
      <c r="U28" s="827" t="s">
        <v>20</v>
      </c>
      <c r="V28" s="827"/>
      <c r="W28" s="827"/>
      <c r="X28" s="856" t="s">
        <v>196</v>
      </c>
      <c r="Y28" s="856"/>
      <c r="Z28" s="856"/>
      <c r="AA28" s="852" t="e">
        <f>IF('إدخال البيانات'!F1="","",'إدخال البيانات'!F1)</f>
        <v>#N/A</v>
      </c>
      <c r="AB28" s="853"/>
      <c r="AC28" s="853"/>
      <c r="AD28" s="853"/>
      <c r="AE28" s="853"/>
      <c r="AF28" s="853"/>
      <c r="AG28" s="853"/>
      <c r="AH28" s="854"/>
      <c r="AM28" s="218" t="e">
        <f t="shared" si="16"/>
        <v>#N/A</v>
      </c>
      <c r="AN28" s="218">
        <v>21</v>
      </c>
      <c r="AO28" s="218"/>
      <c r="AP28" s="1"/>
      <c r="AQ28" s="1"/>
      <c r="AR28" s="1"/>
      <c r="AS28" s="1"/>
      <c r="AT28" s="1"/>
      <c r="AU28" s="1"/>
      <c r="AV28" s="1">
        <v>24</v>
      </c>
      <c r="AW28" s="1">
        <v>533</v>
      </c>
      <c r="AX28" s="1" t="s">
        <v>446</v>
      </c>
      <c r="AY28" s="1">
        <f t="shared" ref="AY28" si="17">Q21</f>
        <v>0</v>
      </c>
      <c r="AZ28" s="1" t="e">
        <f t="shared" ref="AZ28" si="18">R21</f>
        <v>#N/A</v>
      </c>
      <c r="BA28" s="1"/>
      <c r="BB28" s="1"/>
      <c r="BC28" s="1"/>
      <c r="BD28" s="1"/>
      <c r="BE28" s="1"/>
      <c r="BF28" s="1"/>
      <c r="BG28" s="1"/>
      <c r="BH28" s="1"/>
      <c r="BI28" s="1"/>
      <c r="BJ28" s="1"/>
      <c r="BK28" s="1"/>
      <c r="BL28" s="1"/>
      <c r="BM28" s="1"/>
      <c r="BN28" s="1"/>
      <c r="BO28" s="210"/>
      <c r="BP28" s="210"/>
      <c r="BQ28" s="210"/>
      <c r="BR28" s="210"/>
      <c r="BS28" s="210"/>
      <c r="BT28" s="210"/>
      <c r="BU28" s="210"/>
      <c r="BV28" s="210"/>
      <c r="BW28" s="210"/>
      <c r="BX28" s="210"/>
      <c r="BY28" s="210"/>
      <c r="BZ28" s="210"/>
      <c r="CA28" s="210"/>
      <c r="CB28" s="210"/>
      <c r="CC28" s="210"/>
      <c r="CD28" s="210"/>
      <c r="CE28" s="210"/>
      <c r="CF28" s="210"/>
      <c r="CG28" s="210"/>
      <c r="CH28" s="210"/>
      <c r="CI28" s="210"/>
      <c r="CJ28" s="210"/>
    </row>
    <row r="29" spans="1:88" s="89" customFormat="1" ht="23.4" customHeight="1" x14ac:dyDescent="0.5">
      <c r="B29" s="91" t="str">
        <f>IFERROR(SMALL($B$48:$B$59,'اختيار المقررات'!AN11),"")</f>
        <v/>
      </c>
      <c r="C29" s="748" t="str">
        <f t="shared" si="15"/>
        <v/>
      </c>
      <c r="D29" s="748"/>
      <c r="E29" s="748"/>
      <c r="F29" s="748"/>
      <c r="G29" s="748"/>
      <c r="H29" s="748"/>
      <c r="M29" s="827" t="s">
        <v>23</v>
      </c>
      <c r="N29" s="827"/>
      <c r="O29" s="847" t="e">
        <f>SUM(O25:S28)-AC5</f>
        <v>#N/A</v>
      </c>
      <c r="P29" s="848"/>
      <c r="Q29" s="848"/>
      <c r="R29" s="848"/>
      <c r="S29" s="849"/>
      <c r="T29" s="90"/>
      <c r="U29" s="827" t="s">
        <v>24</v>
      </c>
      <c r="V29" s="827"/>
      <c r="W29" s="827"/>
      <c r="X29" s="828" t="e">
        <f>IF(X28="نعم",(O25+O26+O27+الإستمارة!U1+الإستمارة!U2)+((O29-(O25+O26+الإستمارة!U1+الإستمارة!U2))/2),O29)</f>
        <v>#N/A</v>
      </c>
      <c r="Y29" s="828"/>
      <c r="Z29" s="828"/>
      <c r="AA29" s="827" t="s">
        <v>26</v>
      </c>
      <c r="AB29" s="827"/>
      <c r="AC29" s="827"/>
      <c r="AD29" s="827"/>
      <c r="AE29" s="855" t="e">
        <f>O29-X29</f>
        <v>#N/A</v>
      </c>
      <c r="AF29" s="855"/>
      <c r="AG29" s="855"/>
      <c r="AH29" s="855"/>
      <c r="AM29" s="218" t="e">
        <f>IF(J19&lt;&gt;"",J19,"")</f>
        <v>#N/A</v>
      </c>
      <c r="AN29" s="218">
        <v>23</v>
      </c>
      <c r="AO29" s="218"/>
      <c r="AP29" s="1"/>
      <c r="AQ29" s="1"/>
      <c r="AR29" s="1"/>
      <c r="AS29" s="1"/>
      <c r="AT29" s="1"/>
      <c r="AU29" s="1"/>
      <c r="AV29" s="1">
        <v>25</v>
      </c>
      <c r="AW29" s="1">
        <v>534</v>
      </c>
      <c r="AX29" s="1" t="s">
        <v>417</v>
      </c>
      <c r="AY29" s="1">
        <f t="shared" ref="AY29:AZ34" si="19">Y8</f>
        <v>0</v>
      </c>
      <c r="AZ29" s="1" t="e">
        <f t="shared" si="19"/>
        <v>#N/A</v>
      </c>
      <c r="BA29" s="1"/>
      <c r="BB29" s="1"/>
      <c r="BC29" s="1"/>
      <c r="BD29" s="1"/>
      <c r="BE29" s="1"/>
      <c r="BF29" s="1"/>
      <c r="BG29" s="1"/>
      <c r="BH29" s="1"/>
      <c r="BI29" s="1"/>
      <c r="BJ29" s="1"/>
      <c r="BK29" s="1"/>
      <c r="BL29" s="1"/>
      <c r="BM29" s="1"/>
      <c r="BN29" s="1"/>
      <c r="BO29" s="210" t="e">
        <f>SUM(AF25:AH27)</f>
        <v>#N/A</v>
      </c>
      <c r="BP29" s="210"/>
      <c r="BQ29" s="210"/>
      <c r="BR29" s="210"/>
      <c r="BS29" s="210"/>
      <c r="BT29" s="210"/>
      <c r="BU29" s="210"/>
      <c r="BV29" s="210"/>
      <c r="BW29" s="210"/>
      <c r="BX29" s="210"/>
      <c r="BY29" s="210"/>
      <c r="BZ29" s="210"/>
      <c r="CA29" s="210"/>
      <c r="CB29" s="210"/>
      <c r="CC29" s="210"/>
      <c r="CD29" s="210"/>
      <c r="CE29" s="210"/>
      <c r="CF29" s="210"/>
      <c r="CG29" s="210"/>
      <c r="CH29" s="210"/>
      <c r="CI29" s="210"/>
      <c r="CJ29" s="210"/>
    </row>
    <row r="30" spans="1:88" s="184" customFormat="1" ht="23.4" customHeight="1" x14ac:dyDescent="0.5">
      <c r="B30" s="91" t="str">
        <f>IFERROR(SMALL($B$48:$B$59,'اختيار المقررات'!AN12),"")</f>
        <v/>
      </c>
      <c r="C30" s="748" t="str">
        <f t="shared" si="15"/>
        <v/>
      </c>
      <c r="D30" s="748"/>
      <c r="E30" s="748"/>
      <c r="F30" s="748"/>
      <c r="G30" s="748"/>
      <c r="H30" s="748"/>
      <c r="I30" s="89"/>
      <c r="J30" s="89"/>
      <c r="K30" s="89"/>
      <c r="L30" s="92"/>
      <c r="M30" s="850" t="s">
        <v>383</v>
      </c>
      <c r="N30" s="850"/>
      <c r="O30" s="850"/>
      <c r="P30" s="850"/>
      <c r="Q30" s="850"/>
      <c r="R30" s="850"/>
      <c r="S30" s="851" t="s">
        <v>176</v>
      </c>
      <c r="T30" s="851"/>
      <c r="U30" s="851"/>
      <c r="V30" s="850" t="s">
        <v>384</v>
      </c>
      <c r="W30" s="850"/>
      <c r="X30" s="850"/>
      <c r="Y30" s="850" t="s">
        <v>177</v>
      </c>
      <c r="Z30" s="850"/>
      <c r="AA30" s="850" t="s">
        <v>385</v>
      </c>
      <c r="AB30" s="850"/>
      <c r="AC30" s="850"/>
      <c r="AD30" s="850"/>
      <c r="AE30" s="850"/>
      <c r="AF30" s="850"/>
      <c r="AG30" s="93" t="s">
        <v>175</v>
      </c>
      <c r="AH30" s="93"/>
      <c r="AM30" s="218" t="e">
        <f>IF(J20&lt;&gt;"",J20,"")</f>
        <v>#N/A</v>
      </c>
      <c r="AN30" s="218">
        <v>24</v>
      </c>
      <c r="AO30" s="218"/>
      <c r="AP30" s="1"/>
      <c r="AQ30" s="1"/>
      <c r="AR30" s="1"/>
      <c r="AS30" s="1"/>
      <c r="AT30" s="1"/>
      <c r="AU30" s="1"/>
      <c r="AV30" s="1">
        <v>26</v>
      </c>
      <c r="AW30" s="1">
        <v>535</v>
      </c>
      <c r="AX30" s="1" t="s">
        <v>418</v>
      </c>
      <c r="AY30" s="1">
        <f t="shared" si="19"/>
        <v>0</v>
      </c>
      <c r="AZ30" s="1" t="e">
        <f t="shared" si="19"/>
        <v>#N/A</v>
      </c>
      <c r="BA30" s="1"/>
      <c r="BB30" s="1"/>
      <c r="BC30" s="1"/>
      <c r="BD30" s="1"/>
      <c r="BE30" s="1"/>
      <c r="BF30" s="1"/>
      <c r="BG30" s="1"/>
      <c r="BH30" s="1"/>
      <c r="BI30" s="1"/>
      <c r="BJ30" s="1"/>
      <c r="BK30" s="1"/>
      <c r="BL30" s="1"/>
      <c r="BM30" s="1"/>
      <c r="BN30" s="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row>
    <row r="31" spans="1:88" s="3" customFormat="1" ht="23.4" customHeight="1" x14ac:dyDescent="0.5">
      <c r="B31" s="91" t="str">
        <f>IFERROR(SMALL($B$48:$B$59,'اختيار المقررات'!AN13),"")</f>
        <v/>
      </c>
      <c r="C31" s="748" t="str">
        <f t="shared" si="15"/>
        <v/>
      </c>
      <c r="D31" s="748"/>
      <c r="E31" s="748"/>
      <c r="F31" s="748"/>
      <c r="G31" s="748"/>
      <c r="H31" s="748"/>
      <c r="I31" s="141"/>
      <c r="J31" s="141"/>
      <c r="K31" s="141"/>
      <c r="L31" s="141"/>
      <c r="M31" s="141"/>
      <c r="N31" s="141" t="s">
        <v>386</v>
      </c>
      <c r="O31" s="141"/>
      <c r="P31" s="141"/>
      <c r="Q31" s="141"/>
      <c r="R31" s="141"/>
      <c r="S31" s="141"/>
      <c r="T31" s="141"/>
      <c r="U31" s="141"/>
      <c r="V31" s="141"/>
      <c r="W31" s="141"/>
      <c r="X31" s="141"/>
      <c r="Y31" s="141"/>
      <c r="Z31" s="141"/>
      <c r="AA31" s="141"/>
      <c r="AB31" s="141"/>
      <c r="AC31" s="141"/>
      <c r="AD31" s="141"/>
      <c r="AE31" s="141"/>
      <c r="AF31" s="141"/>
      <c r="AG31" s="141"/>
      <c r="AH31" s="141"/>
      <c r="AM31" s="218" t="e">
        <f>IF(J21&lt;&gt;"",J21,"")</f>
        <v>#N/A</v>
      </c>
      <c r="AN31" s="218">
        <v>25</v>
      </c>
      <c r="AO31" s="218"/>
      <c r="AP31" s="1"/>
      <c r="AQ31" s="1"/>
      <c r="AR31" s="1"/>
      <c r="AS31" s="1"/>
      <c r="AT31" s="1"/>
      <c r="AU31" s="1"/>
      <c r="AV31" s="1">
        <v>27</v>
      </c>
      <c r="AW31" s="1">
        <v>536</v>
      </c>
      <c r="AX31" s="1" t="s">
        <v>419</v>
      </c>
      <c r="AY31" s="1">
        <f t="shared" si="19"/>
        <v>0</v>
      </c>
      <c r="AZ31" s="1" t="e">
        <f t="shared" si="19"/>
        <v>#N/A</v>
      </c>
      <c r="BA31" s="1"/>
      <c r="BB31" s="1"/>
      <c r="BC31" s="1"/>
      <c r="BD31" s="1"/>
      <c r="BE31" s="1"/>
      <c r="BF31" s="1"/>
      <c r="BG31" s="1"/>
      <c r="BH31" s="1"/>
      <c r="BI31" s="1"/>
      <c r="BJ31" s="1"/>
      <c r="BK31" s="1"/>
      <c r="BL31" s="1"/>
      <c r="BM31" s="1"/>
      <c r="BN31" s="1"/>
      <c r="BO31" s="212"/>
      <c r="BP31" s="212"/>
      <c r="BQ31" s="212"/>
      <c r="BR31" s="212"/>
      <c r="BS31" s="212"/>
      <c r="BT31" s="212"/>
      <c r="BU31" s="212"/>
      <c r="BV31" s="212"/>
      <c r="BW31" s="212"/>
      <c r="BX31" s="212"/>
      <c r="BY31" s="212"/>
      <c r="BZ31" s="212"/>
      <c r="CA31" s="212"/>
      <c r="CB31" s="212"/>
      <c r="CC31" s="212"/>
      <c r="CD31" s="212"/>
      <c r="CE31" s="212"/>
      <c r="CF31" s="212"/>
      <c r="CG31" s="212"/>
      <c r="CH31" s="212"/>
      <c r="CI31" s="212"/>
      <c r="CJ31" s="212"/>
    </row>
    <row r="32" spans="1:88" s="3" customFormat="1" ht="14.4" customHeight="1" x14ac:dyDescent="0.5">
      <c r="B32" s="91" t="str">
        <f>IFERROR(SMALL($B$48:$B$59,'اختيار المقررات'!AN14),"")</f>
        <v/>
      </c>
      <c r="C32" s="748" t="str">
        <f t="shared" si="15"/>
        <v/>
      </c>
      <c r="D32" s="748"/>
      <c r="E32" s="748"/>
      <c r="F32" s="748"/>
      <c r="G32" s="748"/>
      <c r="H32" s="748"/>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M32" s="218" t="e">
        <f t="shared" ref="AM32:AM37" si="20">IF(S8&lt;&gt;"",S8,"")</f>
        <v>#N/A</v>
      </c>
      <c r="AN32" s="218">
        <v>26</v>
      </c>
      <c r="AO32" s="218"/>
      <c r="AP32" s="1"/>
      <c r="AQ32" s="1"/>
      <c r="AR32" s="1"/>
      <c r="AS32" s="1"/>
      <c r="AT32" s="1"/>
      <c r="AU32" s="1"/>
      <c r="AV32" s="1">
        <v>28</v>
      </c>
      <c r="AW32" s="1">
        <v>537</v>
      </c>
      <c r="AX32" s="1" t="s">
        <v>420</v>
      </c>
      <c r="AY32" s="1">
        <f t="shared" si="19"/>
        <v>0</v>
      </c>
      <c r="AZ32" s="1" t="e">
        <f t="shared" si="19"/>
        <v>#N/A</v>
      </c>
      <c r="BA32" s="1"/>
      <c r="BB32" s="1"/>
      <c r="BC32" s="1"/>
      <c r="BD32" s="1"/>
      <c r="BE32" s="1"/>
      <c r="BF32" s="1"/>
      <c r="BG32" s="1"/>
      <c r="BH32" s="1"/>
      <c r="BI32" s="1"/>
      <c r="BJ32" s="1"/>
      <c r="BK32" s="1"/>
      <c r="BL32" s="1"/>
      <c r="BM32" s="1"/>
      <c r="BN32" s="1"/>
      <c r="BO32" s="212"/>
      <c r="BP32" s="212"/>
      <c r="BQ32" s="212"/>
      <c r="BR32" s="212"/>
      <c r="BS32" s="212"/>
      <c r="BT32" s="212"/>
      <c r="BU32" s="212"/>
      <c r="BV32" s="212"/>
      <c r="BW32" s="212"/>
      <c r="BX32" s="212"/>
      <c r="BY32" s="212"/>
      <c r="BZ32" s="212"/>
      <c r="CA32" s="212"/>
      <c r="CB32" s="212"/>
      <c r="CC32" s="212"/>
      <c r="CD32" s="212"/>
      <c r="CE32" s="212"/>
      <c r="CF32" s="212"/>
      <c r="CG32" s="212"/>
      <c r="CH32" s="212"/>
      <c r="CI32" s="212"/>
      <c r="CJ32" s="212"/>
    </row>
    <row r="33" spans="2:88" s="3" customFormat="1" ht="18" x14ac:dyDescent="0.5">
      <c r="B33" s="91" t="str">
        <f>IFERROR(SMALL($B$48:$B$59,'اختيار المقررات'!AN15),"")</f>
        <v/>
      </c>
      <c r="C33" s="748" t="str">
        <f t="shared" si="15"/>
        <v/>
      </c>
      <c r="D33" s="748"/>
      <c r="E33" s="748"/>
      <c r="F33" s="748"/>
      <c r="G33" s="748"/>
      <c r="H33" s="748"/>
      <c r="AM33" s="218" t="e">
        <f t="shared" si="20"/>
        <v>#N/A</v>
      </c>
      <c r="AN33" s="218">
        <v>27</v>
      </c>
      <c r="AO33" s="218"/>
      <c r="AP33" s="1"/>
      <c r="AQ33" s="1"/>
      <c r="AR33" s="1"/>
      <c r="AS33" s="1"/>
      <c r="AT33" s="1"/>
      <c r="AU33" s="1"/>
      <c r="AV33" s="1">
        <v>29</v>
      </c>
      <c r="AW33" s="1">
        <v>538</v>
      </c>
      <c r="AX33" s="1" t="s">
        <v>421</v>
      </c>
      <c r="AY33" s="1">
        <f t="shared" si="19"/>
        <v>0</v>
      </c>
      <c r="AZ33" s="1" t="e">
        <f t="shared" si="19"/>
        <v>#N/A</v>
      </c>
      <c r="BA33" s="1"/>
      <c r="BB33" s="1"/>
      <c r="BC33" s="1"/>
      <c r="BD33" s="1"/>
      <c r="BE33" s="1"/>
      <c r="BF33" s="1"/>
      <c r="BG33" s="1"/>
      <c r="BH33" s="1"/>
      <c r="BI33" s="1"/>
      <c r="BJ33" s="1"/>
      <c r="BK33" s="1"/>
      <c r="BL33" s="1"/>
      <c r="BM33" s="1"/>
      <c r="BN33" s="1"/>
      <c r="BO33" s="212"/>
      <c r="BP33" s="212"/>
      <c r="BQ33" s="212"/>
      <c r="BR33" s="212"/>
      <c r="BS33" s="212"/>
      <c r="BT33" s="212"/>
      <c r="BU33" s="212"/>
      <c r="BV33" s="212"/>
      <c r="BW33" s="212"/>
      <c r="BX33" s="212"/>
      <c r="BY33" s="212"/>
      <c r="BZ33" s="212"/>
      <c r="CA33" s="212"/>
      <c r="CB33" s="212"/>
      <c r="CC33" s="212"/>
      <c r="CD33" s="212"/>
      <c r="CE33" s="212"/>
      <c r="CF33" s="212"/>
      <c r="CG33" s="212"/>
      <c r="CH33" s="212"/>
      <c r="CI33" s="212"/>
      <c r="CJ33" s="212"/>
    </row>
    <row r="34" spans="2:88" s="3" customFormat="1" ht="18" x14ac:dyDescent="0.5">
      <c r="B34" s="91" t="str">
        <f>IFERROR(SMALL($B$48:$B$59,'اختيار المقررات'!AN16),"")</f>
        <v/>
      </c>
      <c r="C34" s="748" t="str">
        <f t="shared" si="15"/>
        <v/>
      </c>
      <c r="D34" s="748"/>
      <c r="E34" s="748"/>
      <c r="F34" s="748"/>
      <c r="G34" s="748"/>
      <c r="H34" s="748"/>
      <c r="AM34" s="218" t="e">
        <f t="shared" si="20"/>
        <v>#N/A</v>
      </c>
      <c r="AN34" s="218">
        <v>28</v>
      </c>
      <c r="AO34" s="218"/>
      <c r="AP34" s="1"/>
      <c r="AQ34" s="1"/>
      <c r="AR34" s="1"/>
      <c r="AS34" s="1"/>
      <c r="AT34" s="1"/>
      <c r="AU34" s="1"/>
      <c r="AV34" s="1">
        <v>30</v>
      </c>
      <c r="AW34" s="1">
        <v>539</v>
      </c>
      <c r="AX34" s="1" t="s">
        <v>422</v>
      </c>
      <c r="AY34" s="1">
        <f t="shared" si="19"/>
        <v>0</v>
      </c>
      <c r="AZ34" s="1" t="e">
        <f t="shared" si="19"/>
        <v>#N/A</v>
      </c>
      <c r="BA34" s="1"/>
      <c r="BB34" s="1"/>
      <c r="BC34" s="1"/>
      <c r="BD34" s="1"/>
      <c r="BE34" s="1"/>
      <c r="BF34" s="1"/>
      <c r="BG34" s="1"/>
      <c r="BH34" s="1"/>
      <c r="BI34" s="1"/>
      <c r="BJ34" s="1"/>
      <c r="BK34" s="1"/>
      <c r="BL34" s="1"/>
      <c r="BM34" s="1"/>
      <c r="BN34" s="1"/>
      <c r="BO34" s="212"/>
      <c r="BP34" s="212"/>
      <c r="BQ34" s="212"/>
      <c r="BR34" s="212"/>
      <c r="BS34" s="212"/>
      <c r="BT34" s="212"/>
      <c r="BU34" s="212"/>
      <c r="BV34" s="212"/>
      <c r="BW34" s="212"/>
      <c r="BX34" s="212"/>
      <c r="BY34" s="212"/>
      <c r="BZ34" s="212"/>
      <c r="CA34" s="212"/>
      <c r="CB34" s="212"/>
      <c r="CC34" s="212"/>
      <c r="CD34" s="212"/>
      <c r="CE34" s="212"/>
      <c r="CF34" s="212"/>
      <c r="CG34" s="212"/>
      <c r="CH34" s="212"/>
      <c r="CI34" s="212"/>
      <c r="CJ34" s="212"/>
    </row>
    <row r="35" spans="2:88" s="3" customFormat="1" ht="18" x14ac:dyDescent="0.5">
      <c r="B35" s="91" t="str">
        <f>IFERROR(SMALL($B$48:$B$59,'اختيار المقررات'!AN17),"")</f>
        <v/>
      </c>
      <c r="C35" s="748" t="str">
        <f t="shared" si="15"/>
        <v/>
      </c>
      <c r="D35" s="748"/>
      <c r="E35" s="748"/>
      <c r="F35" s="748"/>
      <c r="G35" s="748"/>
      <c r="H35" s="748"/>
      <c r="I35" s="23"/>
      <c r="J35" s="23"/>
      <c r="K35" s="23"/>
      <c r="L35" s="23"/>
      <c r="M35" s="23"/>
      <c r="N35" s="23"/>
      <c r="O35" s="23"/>
      <c r="P35" s="23"/>
      <c r="Q35" s="23"/>
      <c r="R35" s="23"/>
      <c r="AM35" s="218" t="e">
        <f t="shared" si="20"/>
        <v>#N/A</v>
      </c>
      <c r="AN35" s="218">
        <v>29</v>
      </c>
      <c r="AO35" s="218"/>
      <c r="AP35" s="1"/>
      <c r="AQ35" s="1"/>
      <c r="AR35" s="1"/>
      <c r="AS35" s="1"/>
      <c r="AT35" s="1"/>
      <c r="AU35" s="1"/>
      <c r="AV35" s="1">
        <v>31</v>
      </c>
      <c r="AW35" s="1">
        <v>540</v>
      </c>
      <c r="AX35" s="1" t="s">
        <v>423</v>
      </c>
      <c r="AY35" s="1">
        <f t="shared" ref="AY35:AZ40" si="21">AG8</f>
        <v>0</v>
      </c>
      <c r="AZ35" s="1" t="e">
        <f t="shared" si="21"/>
        <v>#N/A</v>
      </c>
      <c r="BA35" s="1"/>
      <c r="BB35" s="1"/>
      <c r="BC35" s="1"/>
      <c r="BD35" s="1"/>
      <c r="BE35" s="1"/>
      <c r="BF35" s="1"/>
      <c r="BG35" s="1"/>
      <c r="BH35" s="1"/>
      <c r="BI35" s="1"/>
      <c r="BJ35" s="1"/>
      <c r="BK35" s="1"/>
      <c r="BL35" s="1"/>
      <c r="BM35" s="1"/>
      <c r="BN35" s="1"/>
      <c r="BO35" s="212"/>
      <c r="BP35" s="212"/>
      <c r="BQ35" s="212"/>
      <c r="BR35" s="212"/>
      <c r="BS35" s="212"/>
      <c r="BT35" s="212"/>
      <c r="BU35" s="212"/>
      <c r="BV35" s="212"/>
      <c r="BW35" s="212"/>
      <c r="BX35" s="212"/>
      <c r="BY35" s="212"/>
      <c r="BZ35" s="212"/>
      <c r="CA35" s="212"/>
      <c r="CB35" s="212"/>
      <c r="CC35" s="212"/>
      <c r="CD35" s="212"/>
      <c r="CE35" s="212"/>
      <c r="CF35" s="212"/>
      <c r="CG35" s="212"/>
      <c r="CH35" s="212"/>
      <c r="CI35" s="212"/>
      <c r="CJ35" s="212"/>
    </row>
    <row r="36" spans="2:88" s="3" customFormat="1" ht="18" x14ac:dyDescent="0.5">
      <c r="B36" s="91" t="str">
        <f>IFERROR(SMALL($B$48:$B$59,'اختيار المقررات'!AN18),"")</f>
        <v/>
      </c>
      <c r="C36" s="748" t="str">
        <f t="shared" si="15"/>
        <v/>
      </c>
      <c r="D36" s="748"/>
      <c r="E36" s="748"/>
      <c r="F36" s="748"/>
      <c r="G36" s="748"/>
      <c r="H36" s="748"/>
      <c r="J36" s="24"/>
      <c r="K36" s="24"/>
      <c r="M36" s="4"/>
      <c r="N36" s="5"/>
      <c r="O36" s="5"/>
      <c r="P36" s="5"/>
      <c r="AM36" s="218" t="e">
        <f t="shared" si="20"/>
        <v>#N/A</v>
      </c>
      <c r="AN36" s="218">
        <v>30</v>
      </c>
      <c r="AO36" s="218"/>
      <c r="AP36" s="1"/>
      <c r="AQ36" s="1"/>
      <c r="AR36" s="1"/>
      <c r="AS36" s="1"/>
      <c r="AT36" s="1"/>
      <c r="AU36" s="1"/>
      <c r="AV36" s="1">
        <v>32</v>
      </c>
      <c r="AW36" s="1">
        <v>541</v>
      </c>
      <c r="AX36" s="1" t="s">
        <v>424</v>
      </c>
      <c r="AY36" s="1">
        <f t="shared" si="21"/>
        <v>0</v>
      </c>
      <c r="AZ36" s="1" t="e">
        <f t="shared" si="21"/>
        <v>#N/A</v>
      </c>
      <c r="BA36" s="1"/>
      <c r="BB36" s="1"/>
      <c r="BC36" s="1"/>
      <c r="BD36" s="1"/>
      <c r="BE36" s="1"/>
      <c r="BF36" s="1"/>
      <c r="BG36" s="1"/>
      <c r="BH36" s="1"/>
      <c r="BI36" s="1"/>
      <c r="BJ36" s="1"/>
      <c r="BK36" s="1"/>
      <c r="BL36" s="1"/>
      <c r="BM36" s="1"/>
      <c r="BN36" s="1"/>
      <c r="BO36" s="212"/>
      <c r="BP36" s="212"/>
      <c r="BQ36" s="212"/>
      <c r="BR36" s="212"/>
      <c r="BS36" s="212"/>
      <c r="BT36" s="212"/>
      <c r="BU36" s="212"/>
      <c r="BV36" s="212"/>
      <c r="BW36" s="212"/>
      <c r="BX36" s="212"/>
      <c r="BY36" s="212"/>
      <c r="BZ36" s="212"/>
      <c r="CA36" s="212"/>
      <c r="CB36" s="212"/>
      <c r="CC36" s="212"/>
      <c r="CD36" s="212"/>
      <c r="CE36" s="212"/>
      <c r="CF36" s="212"/>
      <c r="CG36" s="212"/>
      <c r="CH36" s="212"/>
      <c r="CI36" s="212"/>
      <c r="CJ36" s="212"/>
    </row>
    <row r="37" spans="2:88" s="3" customFormat="1" ht="18" x14ac:dyDescent="0.5">
      <c r="C37" s="748" t="str">
        <f t="shared" si="15"/>
        <v/>
      </c>
      <c r="D37" s="748"/>
      <c r="E37" s="748"/>
      <c r="F37" s="748"/>
      <c r="G37" s="748"/>
      <c r="H37" s="748"/>
      <c r="J37" s="24"/>
      <c r="K37" s="24"/>
      <c r="M37" s="4"/>
      <c r="N37" s="5"/>
      <c r="O37" s="5"/>
      <c r="P37" s="5"/>
      <c r="AM37" s="218" t="e">
        <f t="shared" si="20"/>
        <v>#N/A</v>
      </c>
      <c r="AN37" s="218">
        <v>31</v>
      </c>
      <c r="AO37" s="218"/>
      <c r="AP37" s="1"/>
      <c r="AQ37" s="1"/>
      <c r="AR37" s="1"/>
      <c r="AS37" s="1"/>
      <c r="AT37" s="1"/>
      <c r="AU37" s="1"/>
      <c r="AV37" s="1">
        <v>33</v>
      </c>
      <c r="AW37" s="1">
        <v>542</v>
      </c>
      <c r="AX37" s="1" t="s">
        <v>425</v>
      </c>
      <c r="AY37" s="1">
        <f t="shared" si="21"/>
        <v>0</v>
      </c>
      <c r="AZ37" s="1" t="e">
        <f t="shared" si="21"/>
        <v>#N/A</v>
      </c>
      <c r="BA37" s="1"/>
      <c r="BB37" s="1"/>
      <c r="BC37" s="1"/>
      <c r="BD37" s="1"/>
      <c r="BE37" s="1"/>
      <c r="BF37" s="1"/>
      <c r="BG37" s="1"/>
      <c r="BH37" s="1"/>
      <c r="BI37" s="1"/>
      <c r="BJ37" s="1"/>
      <c r="BK37" s="1"/>
      <c r="BL37" s="1"/>
      <c r="BM37" s="1"/>
      <c r="BN37" s="1"/>
      <c r="BO37" s="212"/>
      <c r="BP37" s="212"/>
      <c r="BQ37" s="212"/>
      <c r="BR37" s="212"/>
      <c r="BS37" s="212"/>
      <c r="BT37" s="212"/>
      <c r="BU37" s="212"/>
      <c r="BV37" s="212"/>
      <c r="BW37" s="212"/>
      <c r="BX37" s="212"/>
      <c r="BY37" s="212"/>
      <c r="BZ37" s="212"/>
      <c r="CA37" s="212"/>
      <c r="CB37" s="212"/>
      <c r="CC37" s="212"/>
      <c r="CD37" s="212"/>
      <c r="CE37" s="212"/>
      <c r="CF37" s="212"/>
      <c r="CG37" s="212"/>
      <c r="CH37" s="212"/>
      <c r="CI37" s="212"/>
      <c r="CJ37" s="212"/>
    </row>
    <row r="38" spans="2:88" s="3" customFormat="1" x14ac:dyDescent="0.25">
      <c r="C38" s="4"/>
      <c r="D38" s="5"/>
      <c r="E38" s="5"/>
      <c r="F38" s="5"/>
      <c r="G38" s="5"/>
      <c r="J38" s="24"/>
      <c r="K38" s="24"/>
      <c r="M38" s="4"/>
      <c r="N38" s="5"/>
      <c r="O38" s="5"/>
      <c r="P38" s="5"/>
      <c r="AM38" s="218" t="e">
        <f t="shared" ref="AM38:AM43" si="22">IF(AA8&lt;&gt;"",AA8,"")</f>
        <v>#N/A</v>
      </c>
      <c r="AN38" s="218">
        <v>32</v>
      </c>
      <c r="AO38" s="218"/>
      <c r="AP38" s="1"/>
      <c r="AQ38" s="1"/>
      <c r="AR38" s="1"/>
      <c r="AS38" s="1"/>
      <c r="AT38" s="1"/>
      <c r="AU38" s="1"/>
      <c r="AV38" s="1">
        <v>34</v>
      </c>
      <c r="AW38" s="1">
        <v>543</v>
      </c>
      <c r="AX38" s="1" t="s">
        <v>426</v>
      </c>
      <c r="AY38" s="1">
        <f t="shared" si="21"/>
        <v>0</v>
      </c>
      <c r="AZ38" s="1" t="e">
        <f t="shared" si="21"/>
        <v>#N/A</v>
      </c>
      <c r="BA38" s="1"/>
      <c r="BB38" s="1"/>
      <c r="BC38" s="1"/>
      <c r="BD38" s="1"/>
      <c r="BE38" s="1"/>
      <c r="BF38" s="1"/>
      <c r="BG38" s="1"/>
      <c r="BH38" s="1"/>
      <c r="BI38" s="1"/>
      <c r="BJ38" s="1"/>
      <c r="BK38" s="1"/>
      <c r="BL38" s="1"/>
      <c r="BM38" s="1"/>
      <c r="BN38" s="1"/>
      <c r="BO38" s="212"/>
      <c r="BP38" s="212"/>
      <c r="BQ38" s="212"/>
      <c r="BR38" s="212"/>
      <c r="BS38" s="212"/>
      <c r="BT38" s="212"/>
      <c r="BU38" s="212"/>
      <c r="BV38" s="212"/>
      <c r="BW38" s="212"/>
      <c r="BX38" s="212"/>
      <c r="BY38" s="212"/>
      <c r="BZ38" s="212"/>
      <c r="CA38" s="212"/>
      <c r="CB38" s="212"/>
      <c r="CC38" s="212"/>
      <c r="CD38" s="212"/>
      <c r="CE38" s="212"/>
      <c r="CF38" s="212"/>
      <c r="CG38" s="212"/>
      <c r="CH38" s="212"/>
      <c r="CI38" s="212"/>
      <c r="CJ38" s="212"/>
    </row>
    <row r="39" spans="2:88" s="3" customFormat="1" x14ac:dyDescent="0.25">
      <c r="C39" s="4"/>
      <c r="D39" s="5"/>
      <c r="E39" s="5"/>
      <c r="F39" s="5"/>
      <c r="G39" s="5"/>
      <c r="J39" s="24"/>
      <c r="K39" s="24"/>
      <c r="M39" s="4"/>
      <c r="N39" s="5"/>
      <c r="O39" s="5"/>
      <c r="P39" s="5"/>
      <c r="AM39" s="218" t="e">
        <f t="shared" si="22"/>
        <v>#N/A</v>
      </c>
      <c r="AN39" s="218">
        <v>33</v>
      </c>
      <c r="AO39" s="218"/>
      <c r="AP39" s="1"/>
      <c r="AQ39" s="1"/>
      <c r="AR39" s="1"/>
      <c r="AS39" s="1"/>
      <c r="AT39" s="1"/>
      <c r="AU39" s="1"/>
      <c r="AV39" s="1">
        <v>35</v>
      </c>
      <c r="AW39" s="1">
        <v>544</v>
      </c>
      <c r="AX39" s="1" t="s">
        <v>427</v>
      </c>
      <c r="AY39" s="1">
        <f t="shared" si="21"/>
        <v>0</v>
      </c>
      <c r="AZ39" s="1" t="e">
        <f t="shared" si="21"/>
        <v>#N/A</v>
      </c>
      <c r="BA39" s="1"/>
      <c r="BB39" s="1"/>
      <c r="BC39" s="1"/>
      <c r="BD39" s="1"/>
      <c r="BE39" s="1"/>
      <c r="BF39" s="1"/>
      <c r="BG39" s="1"/>
      <c r="BH39" s="1"/>
      <c r="BI39" s="1"/>
      <c r="BJ39" s="1"/>
      <c r="BK39" s="1"/>
      <c r="BL39" s="1"/>
      <c r="BM39" s="1"/>
      <c r="BN39" s="1"/>
      <c r="BO39" s="212"/>
      <c r="BP39" s="212"/>
      <c r="BQ39" s="212"/>
      <c r="BR39" s="212"/>
      <c r="BS39" s="212"/>
      <c r="BT39" s="212"/>
      <c r="BU39" s="212"/>
      <c r="BV39" s="212"/>
      <c r="BW39" s="212"/>
      <c r="BX39" s="212"/>
      <c r="BY39" s="212"/>
      <c r="BZ39" s="212"/>
      <c r="CA39" s="212"/>
      <c r="CB39" s="212"/>
      <c r="CC39" s="212"/>
      <c r="CD39" s="212"/>
      <c r="CE39" s="212"/>
      <c r="CF39" s="212"/>
      <c r="CG39" s="212"/>
      <c r="CH39" s="212"/>
      <c r="CI39" s="212"/>
      <c r="CJ39" s="212"/>
    </row>
    <row r="40" spans="2:88" s="3" customFormat="1" x14ac:dyDescent="0.25">
      <c r="C40" s="4"/>
      <c r="D40" s="5"/>
      <c r="E40" s="5"/>
      <c r="F40" s="5"/>
      <c r="G40" s="5"/>
      <c r="J40" s="24"/>
      <c r="K40" s="24"/>
      <c r="M40" s="4"/>
      <c r="N40" s="5"/>
      <c r="O40" s="5"/>
      <c r="P40" s="5"/>
      <c r="AM40" s="218" t="e">
        <f t="shared" si="22"/>
        <v>#N/A</v>
      </c>
      <c r="AN40" s="218">
        <v>34</v>
      </c>
      <c r="AO40" s="218"/>
      <c r="AP40" s="1"/>
      <c r="AQ40" s="1"/>
      <c r="AR40" s="1"/>
      <c r="AS40" s="1"/>
      <c r="AT40" s="1"/>
      <c r="AU40" s="1"/>
      <c r="AV40" s="1">
        <v>36</v>
      </c>
      <c r="AW40" s="1">
        <v>545</v>
      </c>
      <c r="AX40" s="1" t="s">
        <v>428</v>
      </c>
      <c r="AY40" s="1">
        <f t="shared" si="21"/>
        <v>0</v>
      </c>
      <c r="AZ40" s="1" t="e">
        <f t="shared" si="21"/>
        <v>#N/A</v>
      </c>
      <c r="BA40" s="1"/>
      <c r="BB40" s="1"/>
      <c r="BC40" s="1"/>
      <c r="BD40" s="1"/>
      <c r="BE40" s="1"/>
      <c r="BF40" s="1"/>
      <c r="BG40" s="1"/>
      <c r="BH40" s="1"/>
      <c r="BI40" s="1"/>
      <c r="BJ40" s="1"/>
      <c r="BK40" s="1"/>
      <c r="BL40" s="1"/>
      <c r="BM40" s="1"/>
      <c r="BN40" s="1"/>
      <c r="BO40" s="212"/>
      <c r="BP40" s="212"/>
      <c r="BQ40" s="212"/>
      <c r="BR40" s="212"/>
      <c r="BS40" s="212"/>
      <c r="BT40" s="212"/>
      <c r="BU40" s="212"/>
      <c r="BV40" s="212"/>
      <c r="BW40" s="212"/>
      <c r="BX40" s="212"/>
      <c r="BY40" s="212"/>
      <c r="BZ40" s="212"/>
      <c r="CA40" s="212"/>
      <c r="CB40" s="212"/>
      <c r="CC40" s="212"/>
      <c r="CD40" s="212"/>
      <c r="CE40" s="212"/>
      <c r="CF40" s="212"/>
      <c r="CG40" s="212"/>
      <c r="CH40" s="212"/>
      <c r="CI40" s="212"/>
      <c r="CJ40" s="212"/>
    </row>
    <row r="41" spans="2:88" s="3" customFormat="1" ht="15.6" x14ac:dyDescent="0.25">
      <c r="B41" s="5"/>
      <c r="C41" s="5"/>
      <c r="D41" s="5"/>
      <c r="E41" s="6"/>
      <c r="H41" s="25"/>
      <c r="I41" s="25"/>
      <c r="J41" s="25"/>
      <c r="K41" s="25"/>
      <c r="L41" s="25"/>
      <c r="M41" s="7"/>
      <c r="N41" s="7"/>
      <c r="O41" s="26"/>
      <c r="P41" s="26"/>
      <c r="Q41" s="26"/>
      <c r="R41" s="26"/>
      <c r="AM41" s="218" t="e">
        <f t="shared" si="22"/>
        <v>#N/A</v>
      </c>
      <c r="AN41" s="218">
        <v>35</v>
      </c>
      <c r="AO41" s="218"/>
      <c r="AP41" s="1"/>
      <c r="AQ41" s="1"/>
      <c r="AR41" s="1"/>
      <c r="AS41" s="1"/>
      <c r="AT41" s="1"/>
      <c r="AU41" s="1"/>
      <c r="AV41" s="1">
        <v>37</v>
      </c>
      <c r="AW41" s="1">
        <v>546</v>
      </c>
      <c r="AX41" s="1" t="s">
        <v>435</v>
      </c>
      <c r="AY41" s="1">
        <f t="shared" ref="AY41:AZ46" si="23">Y16</f>
        <v>0</v>
      </c>
      <c r="AZ41" s="1" t="e">
        <f t="shared" si="23"/>
        <v>#N/A</v>
      </c>
      <c r="BA41" s="1"/>
      <c r="BB41" s="1"/>
      <c r="BC41" s="1"/>
      <c r="BD41" s="1"/>
      <c r="BE41" s="1"/>
      <c r="BF41" s="1"/>
      <c r="BG41" s="1"/>
      <c r="BH41" s="1"/>
      <c r="BI41" s="1"/>
      <c r="BJ41" s="1"/>
      <c r="BK41" s="1"/>
      <c r="BL41" s="1"/>
      <c r="BM41" s="1"/>
      <c r="BN41" s="1"/>
      <c r="BO41" s="212"/>
      <c r="BP41" s="212"/>
      <c r="BQ41" s="212"/>
      <c r="BR41" s="212"/>
      <c r="BS41" s="212"/>
      <c r="BT41" s="212"/>
      <c r="BU41" s="212"/>
      <c r="BV41" s="212"/>
      <c r="BW41" s="212"/>
      <c r="BX41" s="212"/>
      <c r="BY41" s="212"/>
      <c r="BZ41" s="212"/>
      <c r="CA41" s="212"/>
      <c r="CB41" s="212"/>
      <c r="CC41" s="212"/>
      <c r="CD41" s="212"/>
      <c r="CE41" s="212"/>
      <c r="CF41" s="212"/>
      <c r="CG41" s="212"/>
      <c r="CH41" s="212"/>
      <c r="CI41" s="212"/>
      <c r="CJ41" s="212"/>
    </row>
    <row r="42" spans="2:88" s="3" customFormat="1" ht="15.6" x14ac:dyDescent="0.25">
      <c r="F42" s="5"/>
      <c r="H42" s="25"/>
      <c r="I42" s="25"/>
      <c r="J42" s="25"/>
      <c r="K42" s="25"/>
      <c r="L42" s="25"/>
      <c r="M42" s="7"/>
      <c r="N42" s="7"/>
      <c r="O42" s="26"/>
      <c r="P42" s="26"/>
      <c r="Q42" s="26"/>
      <c r="R42" s="26"/>
      <c r="AM42" s="218" t="e">
        <f t="shared" si="22"/>
        <v>#N/A</v>
      </c>
      <c r="AN42" s="218">
        <v>36</v>
      </c>
      <c r="AO42" s="218"/>
      <c r="AP42" s="1"/>
      <c r="AQ42" s="1"/>
      <c r="AR42" s="1"/>
      <c r="AS42" s="1"/>
      <c r="AT42" s="1"/>
      <c r="AU42" s="1"/>
      <c r="AV42" s="1">
        <v>38</v>
      </c>
      <c r="AW42" s="1">
        <v>547</v>
      </c>
      <c r="AX42" s="1" t="s">
        <v>436</v>
      </c>
      <c r="AY42" s="1">
        <f t="shared" si="23"/>
        <v>0</v>
      </c>
      <c r="AZ42" s="1" t="e">
        <f t="shared" si="23"/>
        <v>#N/A</v>
      </c>
      <c r="BA42" s="1"/>
      <c r="BB42" s="1"/>
      <c r="BC42" s="1"/>
      <c r="BD42" s="1"/>
      <c r="BE42" s="1"/>
      <c r="BF42" s="1"/>
      <c r="BG42" s="1"/>
      <c r="BH42" s="1"/>
      <c r="BI42" s="1"/>
      <c r="BJ42" s="1"/>
      <c r="BK42" s="1"/>
      <c r="BL42" s="1"/>
      <c r="BM42" s="1"/>
      <c r="BN42" s="1"/>
      <c r="BO42" s="212"/>
      <c r="BP42" s="212"/>
      <c r="BQ42" s="212"/>
      <c r="BR42" s="212"/>
      <c r="BS42" s="212"/>
      <c r="BT42" s="212"/>
      <c r="BU42" s="212"/>
      <c r="BV42" s="212"/>
      <c r="BW42" s="212"/>
      <c r="BX42" s="212"/>
      <c r="BY42" s="212"/>
      <c r="BZ42" s="212"/>
      <c r="CA42" s="212"/>
      <c r="CB42" s="212"/>
      <c r="CC42" s="212"/>
      <c r="CD42" s="212"/>
      <c r="CE42" s="212"/>
      <c r="CF42" s="212"/>
      <c r="CG42" s="212"/>
      <c r="CH42" s="212"/>
      <c r="CI42" s="212"/>
      <c r="CJ42" s="212"/>
    </row>
    <row r="43" spans="2:88" s="3" customFormat="1" ht="17.399999999999999" x14ac:dyDescent="0.25">
      <c r="F43" s="9"/>
      <c r="G43" s="10"/>
      <c r="H43" s="8"/>
      <c r="I43" s="8"/>
      <c r="J43" s="8"/>
      <c r="K43" s="8"/>
      <c r="L43" s="8"/>
      <c r="M43" s="5"/>
      <c r="N43" s="5"/>
      <c r="O43" s="26"/>
      <c r="P43" s="26"/>
      <c r="Q43" s="26"/>
      <c r="R43" s="26"/>
      <c r="AM43" s="218" t="e">
        <f t="shared" si="22"/>
        <v>#N/A</v>
      </c>
      <c r="AN43" s="218">
        <v>37</v>
      </c>
      <c r="AO43" s="218"/>
      <c r="AP43" s="1"/>
      <c r="AQ43" s="1"/>
      <c r="AR43" s="1"/>
      <c r="AS43" s="1"/>
      <c r="AT43" s="1"/>
      <c r="AU43" s="1"/>
      <c r="AV43" s="1">
        <v>39</v>
      </c>
      <c r="AW43" s="1">
        <v>548</v>
      </c>
      <c r="AX43" s="1" t="s">
        <v>437</v>
      </c>
      <c r="AY43" s="1">
        <f t="shared" si="23"/>
        <v>0</v>
      </c>
      <c r="AZ43" s="1" t="e">
        <f t="shared" si="23"/>
        <v>#N/A</v>
      </c>
      <c r="BA43" s="1"/>
      <c r="BB43" s="1"/>
      <c r="BC43" s="1"/>
      <c r="BD43" s="1"/>
      <c r="BE43" s="1"/>
      <c r="BF43" s="1"/>
      <c r="BG43" s="1"/>
      <c r="BH43" s="1"/>
      <c r="BI43" s="1"/>
      <c r="BJ43" s="1"/>
      <c r="BK43" s="1"/>
      <c r="BL43" s="1"/>
      <c r="BM43" s="1"/>
      <c r="BN43" s="1"/>
      <c r="BO43" s="212"/>
      <c r="BP43" s="212"/>
      <c r="BQ43" s="212"/>
      <c r="BR43" s="212"/>
      <c r="BS43" s="212"/>
      <c r="BT43" s="212"/>
      <c r="BU43" s="212"/>
      <c r="BV43" s="212"/>
      <c r="BW43" s="212"/>
      <c r="BX43" s="212"/>
      <c r="BY43" s="212"/>
      <c r="BZ43" s="212"/>
      <c r="CA43" s="212"/>
      <c r="CB43" s="212"/>
      <c r="CC43" s="212"/>
      <c r="CD43" s="212"/>
      <c r="CE43" s="212"/>
      <c r="CF43" s="212"/>
      <c r="CG43" s="212"/>
      <c r="CH43" s="212"/>
      <c r="CI43" s="212"/>
      <c r="CJ43" s="212"/>
    </row>
    <row r="44" spans="2:88" s="3" customFormat="1" x14ac:dyDescent="0.25">
      <c r="G44" s="5"/>
      <c r="H44" s="5"/>
      <c r="I44" s="5"/>
      <c r="J44" s="5"/>
      <c r="K44" s="5"/>
      <c r="L44" s="5"/>
      <c r="M44" s="5"/>
      <c r="N44" s="11"/>
      <c r="O44" s="26"/>
      <c r="P44" s="26"/>
      <c r="Q44" s="26"/>
      <c r="R44" s="26"/>
      <c r="AM44" s="218" t="e">
        <f t="shared" ref="AM44:AM49" si="24">IF(S16&lt;&gt;"",S16,"")</f>
        <v>#N/A</v>
      </c>
      <c r="AN44" s="218">
        <v>38</v>
      </c>
      <c r="AO44" s="218"/>
      <c r="AP44" s="1"/>
      <c r="AQ44" s="1"/>
      <c r="AR44" s="1"/>
      <c r="AS44" s="1"/>
      <c r="AT44" s="1"/>
      <c r="AU44" s="1"/>
      <c r="AV44" s="1">
        <v>40</v>
      </c>
      <c r="AW44" s="1">
        <v>549</v>
      </c>
      <c r="AX44" s="1" t="s">
        <v>438</v>
      </c>
      <c r="AY44" s="1">
        <f t="shared" si="23"/>
        <v>0</v>
      </c>
      <c r="AZ44" s="1" t="e">
        <f t="shared" si="23"/>
        <v>#N/A</v>
      </c>
      <c r="BA44" s="1"/>
      <c r="BB44" s="1"/>
      <c r="BC44" s="1"/>
      <c r="BD44" s="1"/>
      <c r="BE44" s="1"/>
      <c r="BF44" s="1"/>
      <c r="BG44" s="1"/>
      <c r="BH44" s="1"/>
      <c r="BI44" s="1"/>
      <c r="BJ44" s="1"/>
      <c r="BK44" s="1"/>
      <c r="BL44" s="1"/>
      <c r="BM44" s="1"/>
      <c r="BN44" s="1"/>
      <c r="BO44" s="212"/>
      <c r="BP44" s="212"/>
      <c r="BQ44" s="212"/>
      <c r="BR44" s="212"/>
      <c r="BS44" s="212"/>
      <c r="BT44" s="212"/>
      <c r="BU44" s="212"/>
      <c r="BV44" s="212"/>
      <c r="BW44" s="212"/>
      <c r="BX44" s="212"/>
      <c r="BY44" s="212"/>
      <c r="BZ44" s="212"/>
      <c r="CA44" s="212"/>
      <c r="CB44" s="212"/>
      <c r="CC44" s="212"/>
      <c r="CD44" s="212"/>
      <c r="CE44" s="212"/>
      <c r="CF44" s="212"/>
      <c r="CG44" s="212"/>
      <c r="CH44" s="212"/>
      <c r="CI44" s="212"/>
      <c r="CJ44" s="212"/>
    </row>
    <row r="45" spans="2:88" s="3" customFormat="1" ht="17.399999999999999" x14ac:dyDescent="0.25">
      <c r="F45" s="10"/>
      <c r="G45" s="5"/>
      <c r="H45" s="5"/>
      <c r="I45" s="5"/>
      <c r="J45" s="5"/>
      <c r="K45" s="5"/>
      <c r="L45" s="5"/>
      <c r="M45" s="5"/>
      <c r="N45" s="7"/>
      <c r="O45" s="7"/>
      <c r="P45" s="12"/>
      <c r="Q45" s="12"/>
      <c r="R45" s="12"/>
      <c r="AM45" s="218" t="e">
        <f t="shared" si="24"/>
        <v>#N/A</v>
      </c>
      <c r="AN45" s="218">
        <v>39</v>
      </c>
      <c r="AO45" s="218"/>
      <c r="AP45" s="1"/>
      <c r="AQ45" s="1"/>
      <c r="AR45" s="1"/>
      <c r="AS45" s="1"/>
      <c r="AT45" s="1"/>
      <c r="AU45" s="1"/>
      <c r="AV45" s="1">
        <v>41</v>
      </c>
      <c r="AW45" s="1">
        <v>550</v>
      </c>
      <c r="AX45" s="1" t="s">
        <v>439</v>
      </c>
      <c r="AY45" s="1">
        <f t="shared" si="23"/>
        <v>0</v>
      </c>
      <c r="AZ45" s="1" t="e">
        <f t="shared" si="23"/>
        <v>#N/A</v>
      </c>
      <c r="BA45" s="1"/>
      <c r="BB45" s="1"/>
      <c r="BC45" s="1"/>
      <c r="BD45" s="1"/>
      <c r="BE45" s="1"/>
      <c r="BF45" s="1"/>
      <c r="BG45" s="1"/>
      <c r="BH45" s="1"/>
      <c r="BI45" s="1"/>
      <c r="BJ45" s="1"/>
      <c r="BK45" s="1"/>
      <c r="BL45" s="1"/>
      <c r="BM45" s="1"/>
      <c r="BN45" s="1"/>
      <c r="BO45" s="212"/>
      <c r="BP45" s="212"/>
      <c r="BQ45" s="212"/>
      <c r="BR45" s="212"/>
      <c r="BS45" s="212"/>
      <c r="BT45" s="212"/>
      <c r="BU45" s="212"/>
      <c r="BV45" s="212"/>
      <c r="BW45" s="212"/>
      <c r="BX45" s="212"/>
      <c r="BY45" s="212"/>
      <c r="BZ45" s="212"/>
      <c r="CA45" s="212"/>
      <c r="CB45" s="212"/>
      <c r="CC45" s="212"/>
      <c r="CD45" s="212"/>
      <c r="CE45" s="212"/>
      <c r="CF45" s="212"/>
      <c r="CG45" s="212"/>
      <c r="CH45" s="212"/>
      <c r="CI45" s="212"/>
      <c r="CJ45" s="212"/>
    </row>
    <row r="46" spans="2:88" s="3" customFormat="1" x14ac:dyDescent="0.25">
      <c r="AM46" s="218" t="e">
        <f t="shared" si="24"/>
        <v>#N/A</v>
      </c>
      <c r="AN46" s="218">
        <v>40</v>
      </c>
      <c r="AO46" s="218"/>
      <c r="AP46" s="1"/>
      <c r="AQ46" s="1"/>
      <c r="AR46" s="1"/>
      <c r="AS46" s="1"/>
      <c r="AT46" s="1"/>
      <c r="AU46" s="1"/>
      <c r="AV46" s="1">
        <v>42</v>
      </c>
      <c r="AW46" s="1">
        <v>551</v>
      </c>
      <c r="AX46" s="1" t="s">
        <v>440</v>
      </c>
      <c r="AY46" s="1">
        <f t="shared" si="23"/>
        <v>0</v>
      </c>
      <c r="AZ46" s="1" t="e">
        <f t="shared" si="23"/>
        <v>#N/A</v>
      </c>
      <c r="BA46" s="1"/>
      <c r="BB46" s="1"/>
      <c r="BC46" s="1"/>
      <c r="BD46" s="1"/>
      <c r="BE46" s="1"/>
      <c r="BF46" s="1"/>
      <c r="BG46" s="1"/>
      <c r="BH46" s="1"/>
      <c r="BI46" s="1"/>
      <c r="BJ46" s="1"/>
      <c r="BK46" s="1"/>
      <c r="BL46" s="1"/>
      <c r="BM46" s="1"/>
      <c r="BN46" s="1"/>
      <c r="BO46" s="212"/>
      <c r="BP46" s="212"/>
      <c r="BQ46" s="212"/>
      <c r="BR46" s="212"/>
      <c r="BS46" s="212"/>
      <c r="BT46" s="212"/>
      <c r="BU46" s="212"/>
      <c r="BV46" s="212"/>
      <c r="BW46" s="212"/>
      <c r="BX46" s="212"/>
      <c r="BY46" s="212"/>
      <c r="BZ46" s="212"/>
      <c r="CA46" s="212"/>
      <c r="CB46" s="212"/>
      <c r="CC46" s="212"/>
      <c r="CD46" s="212"/>
      <c r="CE46" s="212"/>
      <c r="CF46" s="212"/>
      <c r="CG46" s="212"/>
      <c r="CH46" s="212"/>
      <c r="CI46" s="212"/>
      <c r="CJ46" s="212"/>
    </row>
    <row r="47" spans="2:88" s="3" customFormat="1" ht="15" x14ac:dyDescent="0.25">
      <c r="F47" s="27"/>
      <c r="G47" s="27"/>
      <c r="H47" s="27"/>
      <c r="I47" s="27"/>
      <c r="J47" s="27"/>
      <c r="K47" s="27"/>
      <c r="L47" s="27"/>
      <c r="M47" s="27"/>
      <c r="N47" s="27"/>
      <c r="O47" s="27"/>
      <c r="P47" s="27"/>
      <c r="Q47" s="27"/>
      <c r="R47" s="27"/>
      <c r="AM47" s="218" t="e">
        <f t="shared" si="24"/>
        <v>#N/A</v>
      </c>
      <c r="AN47" s="218">
        <v>41</v>
      </c>
      <c r="AO47" s="218"/>
      <c r="AP47" s="1"/>
      <c r="AQ47" s="1"/>
      <c r="AR47" s="1"/>
      <c r="AS47" s="1"/>
      <c r="AT47" s="1"/>
      <c r="AU47" s="1"/>
      <c r="AV47" s="1">
        <v>43</v>
      </c>
      <c r="AW47" s="1">
        <v>552</v>
      </c>
      <c r="AX47" s="1" t="s">
        <v>429</v>
      </c>
      <c r="AY47" s="1">
        <f t="shared" ref="AY47:AZ50" si="25">AG16</f>
        <v>0</v>
      </c>
      <c r="AZ47" s="1" t="e">
        <f t="shared" si="25"/>
        <v>#N/A</v>
      </c>
      <c r="BA47" s="1"/>
      <c r="BB47" s="1"/>
      <c r="BC47" s="1"/>
      <c r="BD47" s="1"/>
      <c r="BE47" s="1"/>
      <c r="BF47" s="1"/>
      <c r="BG47" s="1"/>
      <c r="BH47" s="1"/>
      <c r="BI47" s="1"/>
      <c r="BJ47" s="1"/>
      <c r="BK47" s="1"/>
      <c r="BL47" s="1"/>
      <c r="BM47" s="1"/>
      <c r="BN47" s="1"/>
      <c r="BO47" s="212"/>
      <c r="BP47" s="212"/>
      <c r="BQ47" s="212"/>
      <c r="BR47" s="212"/>
      <c r="BS47" s="212"/>
      <c r="BT47" s="212"/>
      <c r="BU47" s="212"/>
      <c r="BV47" s="212"/>
      <c r="BW47" s="212"/>
      <c r="BX47" s="212"/>
      <c r="BY47" s="212"/>
      <c r="BZ47" s="212"/>
      <c r="CA47" s="212"/>
      <c r="CB47" s="212"/>
      <c r="CC47" s="212"/>
      <c r="CD47" s="212"/>
      <c r="CE47" s="212"/>
      <c r="CF47" s="212"/>
      <c r="CG47" s="212"/>
      <c r="CH47" s="212"/>
      <c r="CI47" s="212"/>
      <c r="CJ47" s="212"/>
    </row>
    <row r="48" spans="2:88" s="3" customFormat="1" ht="17.399999999999999" x14ac:dyDescent="0.25">
      <c r="B48" s="27" t="e">
        <f>IF(VLOOKUP($E$1,ورقة2!A$2:AL$863,23,0)&lt;&gt;"",1,"")</f>
        <v>#N/A</v>
      </c>
      <c r="C48" s="8">
        <v>1</v>
      </c>
      <c r="D48" s="8" t="s">
        <v>1759</v>
      </c>
      <c r="E48" s="5"/>
      <c r="F48" s="5"/>
      <c r="G48" s="27"/>
      <c r="H48" s="27"/>
      <c r="I48" s="27"/>
      <c r="J48" s="27"/>
      <c r="K48" s="27"/>
      <c r="L48" s="27"/>
      <c r="M48" s="27"/>
      <c r="N48" s="27"/>
      <c r="O48" s="27"/>
      <c r="P48" s="27"/>
      <c r="Q48" s="27"/>
      <c r="R48" s="27"/>
      <c r="AM48" s="218" t="e">
        <f t="shared" si="24"/>
        <v>#N/A</v>
      </c>
      <c r="AN48" s="218">
        <v>42</v>
      </c>
      <c r="AO48" s="218"/>
      <c r="AP48" s="1"/>
      <c r="AQ48" s="1"/>
      <c r="AR48" s="1"/>
      <c r="AS48" s="1"/>
      <c r="AT48" s="1"/>
      <c r="AU48" s="1"/>
      <c r="AV48" s="1">
        <v>44</v>
      </c>
      <c r="AW48" s="1">
        <v>553</v>
      </c>
      <c r="AX48" s="1" t="s">
        <v>430</v>
      </c>
      <c r="AY48" s="1">
        <f t="shared" si="25"/>
        <v>0</v>
      </c>
      <c r="AZ48" s="1" t="e">
        <f t="shared" si="25"/>
        <v>#N/A</v>
      </c>
      <c r="BA48" s="1"/>
      <c r="BB48" s="1"/>
      <c r="BC48" s="1"/>
      <c r="BD48" s="1"/>
      <c r="BE48" s="1"/>
      <c r="BF48" s="1"/>
      <c r="BG48" s="1"/>
      <c r="BH48" s="1"/>
      <c r="BI48" s="1"/>
      <c r="BJ48" s="1"/>
      <c r="BK48" s="1"/>
      <c r="BL48" s="1"/>
      <c r="BM48" s="1"/>
      <c r="BN48" s="1"/>
      <c r="BO48" s="212"/>
      <c r="BP48" s="212"/>
      <c r="BQ48" s="212"/>
      <c r="BR48" s="212"/>
      <c r="BS48" s="212"/>
      <c r="BT48" s="212"/>
      <c r="BU48" s="212"/>
      <c r="BV48" s="212"/>
      <c r="BW48" s="212"/>
      <c r="BX48" s="212"/>
      <c r="BY48" s="212"/>
      <c r="BZ48" s="212"/>
      <c r="CA48" s="212"/>
      <c r="CB48" s="212"/>
      <c r="CC48" s="212"/>
      <c r="CD48" s="212"/>
      <c r="CE48" s="212"/>
      <c r="CF48" s="212"/>
      <c r="CG48" s="212"/>
      <c r="CH48" s="212"/>
      <c r="CI48" s="212"/>
      <c r="CJ48" s="212"/>
    </row>
    <row r="49" spans="2:88" s="3" customFormat="1" ht="17.399999999999999" x14ac:dyDescent="0.25">
      <c r="B49" s="27" t="e">
        <f>IF(VLOOKUP($E$1,ورقة2!A$2:AL$863,24,0)&lt;&gt;"",2,"")</f>
        <v>#N/A</v>
      </c>
      <c r="C49" s="8">
        <v>2</v>
      </c>
      <c r="D49" s="8" t="s">
        <v>1760</v>
      </c>
      <c r="E49" s="9"/>
      <c r="F49" s="9"/>
      <c r="G49" s="13"/>
      <c r="H49" s="14"/>
      <c r="I49" s="14"/>
      <c r="J49" s="14"/>
      <c r="K49" s="14"/>
      <c r="L49" s="8"/>
      <c r="M49" s="8"/>
      <c r="N49" s="14"/>
      <c r="O49" s="14"/>
      <c r="P49" s="13"/>
      <c r="Q49" s="13"/>
      <c r="R49" s="13"/>
      <c r="AM49" s="218" t="e">
        <f t="shared" si="24"/>
        <v>#N/A</v>
      </c>
      <c r="AN49" s="218">
        <v>43</v>
      </c>
      <c r="AO49" s="218"/>
      <c r="AP49" s="1"/>
      <c r="AQ49" s="1"/>
      <c r="AR49" s="1"/>
      <c r="AS49" s="1"/>
      <c r="AT49" s="1"/>
      <c r="AU49" s="1"/>
      <c r="AV49" s="1">
        <v>45</v>
      </c>
      <c r="AW49" s="1">
        <v>554</v>
      </c>
      <c r="AX49" s="1" t="s">
        <v>431</v>
      </c>
      <c r="AY49" s="1">
        <f t="shared" si="25"/>
        <v>0</v>
      </c>
      <c r="AZ49" s="1" t="e">
        <f t="shared" si="25"/>
        <v>#N/A</v>
      </c>
      <c r="BA49" s="1"/>
      <c r="BB49" s="1"/>
      <c r="BC49" s="1"/>
      <c r="BD49" s="1"/>
      <c r="BE49" s="1"/>
      <c r="BF49" s="1"/>
      <c r="BG49" s="1"/>
      <c r="BH49" s="1"/>
      <c r="BI49" s="1"/>
      <c r="BJ49" s="1"/>
      <c r="BK49" s="1"/>
      <c r="BL49" s="1"/>
      <c r="BM49" s="1"/>
      <c r="BN49" s="1"/>
      <c r="BO49" s="212"/>
      <c r="BP49" s="212"/>
      <c r="BQ49" s="212"/>
      <c r="BR49" s="212"/>
      <c r="BS49" s="212"/>
      <c r="BT49" s="212"/>
      <c r="BU49" s="212"/>
      <c r="BV49" s="212"/>
      <c r="BW49" s="212"/>
      <c r="BX49" s="212"/>
      <c r="BY49" s="212"/>
      <c r="BZ49" s="212"/>
      <c r="CA49" s="212"/>
      <c r="CB49" s="212"/>
      <c r="CC49" s="212"/>
      <c r="CD49" s="212"/>
      <c r="CE49" s="212"/>
      <c r="CF49" s="212"/>
      <c r="CG49" s="212"/>
      <c r="CH49" s="212"/>
      <c r="CI49" s="212"/>
      <c r="CJ49" s="212"/>
    </row>
    <row r="50" spans="2:88" s="3" customFormat="1" ht="17.399999999999999" x14ac:dyDescent="0.25">
      <c r="B50" s="27" t="e">
        <f>IF(VLOOKUP($E$1,ورقة2!A$2:AL$863,25,0)&lt;&gt;"",3,"")</f>
        <v>#N/A</v>
      </c>
      <c r="C50" s="8">
        <v>3</v>
      </c>
      <c r="D50" s="8" t="s">
        <v>1761</v>
      </c>
      <c r="E50" s="5"/>
      <c r="G50" s="14"/>
      <c r="P50" s="14"/>
      <c r="Q50" s="14"/>
      <c r="R50" s="14"/>
      <c r="AM50" s="218" t="e">
        <f>IF(AA16&lt;&gt;"",AA16,"")</f>
        <v>#N/A</v>
      </c>
      <c r="AN50" s="218">
        <v>44</v>
      </c>
      <c r="AO50" s="218"/>
      <c r="AP50" s="1"/>
      <c r="AQ50" s="1"/>
      <c r="AR50" s="1"/>
      <c r="AS50" s="1"/>
      <c r="AT50" s="1"/>
      <c r="AU50" s="1"/>
      <c r="AV50" s="1">
        <v>46</v>
      </c>
      <c r="AW50" s="1">
        <v>555</v>
      </c>
      <c r="AX50" s="1" t="s">
        <v>432</v>
      </c>
      <c r="AY50" s="1">
        <f t="shared" si="25"/>
        <v>0</v>
      </c>
      <c r="AZ50" s="1" t="e">
        <f t="shared" si="25"/>
        <v>#N/A</v>
      </c>
      <c r="BA50" s="1"/>
      <c r="BB50" s="1"/>
      <c r="BC50" s="1"/>
      <c r="BD50" s="1"/>
      <c r="BE50" s="1"/>
      <c r="BF50" s="1"/>
      <c r="BG50" s="1"/>
      <c r="BH50" s="1"/>
      <c r="BI50" s="1"/>
      <c r="BJ50" s="1"/>
      <c r="BK50" s="1"/>
      <c r="BL50" s="1"/>
      <c r="BM50" s="1"/>
      <c r="BN50" s="1"/>
      <c r="BO50" s="212"/>
      <c r="BP50" s="212"/>
      <c r="BQ50" s="212"/>
      <c r="BR50" s="212"/>
      <c r="BS50" s="212"/>
      <c r="BT50" s="212"/>
      <c r="BU50" s="212"/>
      <c r="BV50" s="212"/>
      <c r="BW50" s="212"/>
      <c r="BX50" s="212"/>
      <c r="BY50" s="212"/>
      <c r="BZ50" s="212"/>
      <c r="CA50" s="212"/>
      <c r="CB50" s="212"/>
      <c r="CC50" s="212"/>
      <c r="CD50" s="212"/>
      <c r="CE50" s="212"/>
      <c r="CF50" s="212"/>
      <c r="CG50" s="212"/>
      <c r="CH50" s="212"/>
      <c r="CI50" s="212"/>
      <c r="CJ50" s="212"/>
    </row>
    <row r="51" spans="2:88" s="3" customFormat="1" ht="21" x14ac:dyDescent="0.6">
      <c r="B51" s="27" t="e">
        <f>IF(VLOOKUP($E$1,ورقة2!A$2:AL$863,26,0)&lt;&gt;"",4,"")</f>
        <v>#N/A</v>
      </c>
      <c r="C51" s="8">
        <v>4</v>
      </c>
      <c r="D51" s="8" t="s">
        <v>3546</v>
      </c>
      <c r="G51" s="15"/>
      <c r="H51" s="15"/>
      <c r="I51" s="28"/>
      <c r="J51" s="28"/>
      <c r="K51" s="28"/>
      <c r="L51" s="28"/>
      <c r="M51" s="28"/>
      <c r="N51" s="28"/>
      <c r="O51" s="28"/>
      <c r="P51" s="28"/>
      <c r="Q51" s="28"/>
      <c r="R51" s="28"/>
      <c r="AM51" s="218" t="e">
        <f>IF(AA17&lt;&gt;"",AA17,"")</f>
        <v>#N/A</v>
      </c>
      <c r="AN51" s="218">
        <v>45</v>
      </c>
      <c r="AO51" s="218"/>
      <c r="AP51" s="1"/>
      <c r="AQ51" s="1"/>
      <c r="AR51" s="1"/>
      <c r="AS51" s="1"/>
      <c r="AT51" s="1"/>
      <c r="AU51" s="1"/>
      <c r="AV51" s="1">
        <v>47</v>
      </c>
      <c r="AW51" s="1">
        <v>556</v>
      </c>
      <c r="AX51" s="1" t="s">
        <v>433</v>
      </c>
      <c r="AY51" s="1">
        <f>AG20</f>
        <v>0</v>
      </c>
      <c r="AZ51" s="1" t="e">
        <f>AH20</f>
        <v>#N/A</v>
      </c>
      <c r="BA51" s="1"/>
      <c r="BB51" s="1"/>
      <c r="BC51" s="1"/>
      <c r="BD51" s="1"/>
      <c r="BE51" s="1"/>
      <c r="BF51" s="1"/>
      <c r="BG51" s="1"/>
      <c r="BH51" s="1"/>
      <c r="BI51" s="1"/>
      <c r="BJ51" s="1"/>
      <c r="BK51" s="1"/>
      <c r="BL51" s="1"/>
      <c r="BM51" s="1"/>
      <c r="BN51" s="1"/>
      <c r="BO51" s="212"/>
      <c r="BP51" s="212"/>
      <c r="BQ51" s="212"/>
      <c r="BR51" s="212"/>
      <c r="BS51" s="212"/>
      <c r="BT51" s="212"/>
      <c r="BU51" s="212"/>
      <c r="BV51" s="212"/>
      <c r="BW51" s="212"/>
      <c r="BX51" s="212"/>
      <c r="BY51" s="212"/>
      <c r="BZ51" s="212"/>
      <c r="CA51" s="212"/>
      <c r="CB51" s="212"/>
      <c r="CC51" s="212"/>
      <c r="CD51" s="212"/>
      <c r="CE51" s="212"/>
      <c r="CF51" s="212"/>
      <c r="CG51" s="212"/>
      <c r="CH51" s="212"/>
      <c r="CI51" s="212"/>
      <c r="CJ51" s="212"/>
    </row>
    <row r="52" spans="2:88" s="3" customFormat="1" ht="21" x14ac:dyDescent="0.25">
      <c r="B52" s="27" t="e">
        <f>IF(VLOOKUP($E$1,ورقة2!A$2:AL$863,27,0)&lt;&gt;"",5,"")</f>
        <v>#N/A</v>
      </c>
      <c r="C52" s="8">
        <v>5</v>
      </c>
      <c r="D52" s="8" t="s">
        <v>3540</v>
      </c>
      <c r="E52" s="27"/>
      <c r="F52" s="27"/>
      <c r="G52" s="16"/>
      <c r="H52" s="16"/>
      <c r="I52" s="15"/>
      <c r="J52" s="15"/>
      <c r="K52" s="15"/>
      <c r="L52" s="15"/>
      <c r="M52" s="15"/>
      <c r="N52" s="15"/>
      <c r="O52" s="8"/>
      <c r="P52" s="8"/>
      <c r="Q52" s="8"/>
      <c r="R52" s="8"/>
      <c r="AM52" s="218" t="e">
        <f>IF(AA18&lt;&gt;"",AA18,"")</f>
        <v>#N/A</v>
      </c>
      <c r="AN52" s="218">
        <v>46</v>
      </c>
      <c r="AO52" s="218"/>
      <c r="AP52" s="1"/>
      <c r="AQ52" s="1"/>
      <c r="AR52" s="1"/>
      <c r="AS52" s="1"/>
      <c r="AT52" s="1"/>
      <c r="AU52" s="1"/>
      <c r="AV52" s="1">
        <v>48</v>
      </c>
      <c r="AW52" s="1">
        <v>557</v>
      </c>
      <c r="AX52" s="1" t="s">
        <v>434</v>
      </c>
      <c r="AY52" s="1">
        <f>AG21</f>
        <v>0</v>
      </c>
      <c r="AZ52" s="1" t="e">
        <f>AH21</f>
        <v>#N/A</v>
      </c>
      <c r="BA52" s="1"/>
      <c r="BB52" s="1"/>
      <c r="BC52" s="1"/>
      <c r="BD52" s="1"/>
      <c r="BE52" s="1"/>
      <c r="BF52" s="1"/>
      <c r="BG52" s="1"/>
      <c r="BH52" s="1"/>
      <c r="BI52" s="1"/>
      <c r="BJ52" s="1"/>
      <c r="BK52" s="1"/>
      <c r="BL52" s="1"/>
      <c r="BM52" s="1"/>
      <c r="BN52" s="1"/>
      <c r="BO52" s="212"/>
      <c r="BP52" s="212"/>
      <c r="BQ52" s="212"/>
      <c r="BR52" s="212"/>
      <c r="BS52" s="212"/>
      <c r="BT52" s="212"/>
      <c r="BU52" s="212"/>
      <c r="BV52" s="212"/>
      <c r="BW52" s="212"/>
      <c r="BX52" s="212"/>
      <c r="BY52" s="212"/>
      <c r="BZ52" s="212"/>
      <c r="CA52" s="212"/>
      <c r="CB52" s="212"/>
      <c r="CC52" s="212"/>
      <c r="CD52" s="212"/>
      <c r="CE52" s="212"/>
      <c r="CF52" s="212"/>
      <c r="CG52" s="212"/>
      <c r="CH52" s="212"/>
      <c r="CI52" s="212"/>
      <c r="CJ52" s="212"/>
    </row>
    <row r="53" spans="2:88" s="3" customFormat="1" ht="21" x14ac:dyDescent="0.4">
      <c r="B53" s="27" t="e">
        <f>IF(VLOOKUP($E$1,ورقة2!A$2:AL$863,28,0)&lt;&gt;"",6,"")</f>
        <v>#N/A</v>
      </c>
      <c r="C53" s="8">
        <v>6</v>
      </c>
      <c r="D53" s="8" t="s">
        <v>3547</v>
      </c>
      <c r="E53" s="21"/>
      <c r="F53" s="21"/>
      <c r="G53" s="21"/>
      <c r="H53" s="21"/>
      <c r="I53" s="16"/>
      <c r="J53" s="16"/>
      <c r="K53" s="16"/>
      <c r="L53" s="16"/>
      <c r="M53" s="16"/>
      <c r="N53" s="16"/>
      <c r="O53" s="9"/>
      <c r="P53" s="9"/>
      <c r="Q53" s="9"/>
      <c r="R53" s="9"/>
      <c r="AM53" s="218" t="e">
        <f>IF(AA19&lt;&gt;"",AA19,"")</f>
        <v>#N/A</v>
      </c>
      <c r="AN53" s="218">
        <v>47</v>
      </c>
      <c r="AO53" s="218"/>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212"/>
      <c r="BP53" s="212"/>
      <c r="BQ53" s="212"/>
      <c r="BR53" s="212"/>
      <c r="BS53" s="212"/>
      <c r="BT53" s="212"/>
      <c r="BU53" s="212"/>
      <c r="BV53" s="212"/>
      <c r="BW53" s="212"/>
      <c r="BX53" s="212"/>
      <c r="BY53" s="212"/>
      <c r="BZ53" s="212"/>
      <c r="CA53" s="212"/>
      <c r="CB53" s="212"/>
      <c r="CC53" s="212"/>
      <c r="CD53" s="212"/>
      <c r="CE53" s="212"/>
      <c r="CF53" s="212"/>
      <c r="CG53" s="212"/>
      <c r="CH53" s="212"/>
      <c r="CI53" s="212"/>
      <c r="CJ53" s="212"/>
    </row>
    <row r="54" spans="2:88" s="3" customFormat="1" ht="21" x14ac:dyDescent="0.4">
      <c r="B54" s="27" t="e">
        <f>IF(VLOOKUP($E$1,ورقة2!A$2:AL$863,29,0)&lt;&gt;"",7,"")</f>
        <v>#N/A</v>
      </c>
      <c r="C54" s="18">
        <v>7</v>
      </c>
      <c r="D54" s="8" t="s">
        <v>2111</v>
      </c>
      <c r="E54" s="18"/>
      <c r="F54" s="18"/>
      <c r="G54" s="18"/>
      <c r="H54" s="21"/>
      <c r="I54" s="17"/>
      <c r="J54" s="17"/>
      <c r="K54" s="17"/>
      <c r="L54" s="18"/>
      <c r="M54" s="19"/>
      <c r="N54" s="19"/>
      <c r="O54" s="20"/>
      <c r="P54" s="20"/>
      <c r="Q54" s="20"/>
      <c r="R54" s="20"/>
      <c r="AM54" s="218" t="e">
        <f>IF(AA20&lt;&gt;"",AA20,"")</f>
        <v>#N/A</v>
      </c>
      <c r="AN54" s="218">
        <v>48</v>
      </c>
      <c r="AO54" s="218"/>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212"/>
      <c r="BP54" s="212"/>
      <c r="BQ54" s="212"/>
      <c r="BR54" s="212"/>
      <c r="BS54" s="212"/>
      <c r="BT54" s="212"/>
      <c r="BU54" s="212"/>
      <c r="BV54" s="212"/>
      <c r="BW54" s="212"/>
      <c r="BX54" s="212"/>
      <c r="BY54" s="212"/>
      <c r="BZ54" s="212"/>
      <c r="CA54" s="212"/>
      <c r="CB54" s="212"/>
      <c r="CC54" s="212"/>
      <c r="CD54" s="212"/>
      <c r="CE54" s="212"/>
      <c r="CF54" s="212"/>
      <c r="CG54" s="212"/>
      <c r="CH54" s="212"/>
      <c r="CI54" s="212"/>
      <c r="CJ54" s="212"/>
    </row>
    <row r="55" spans="2:88" s="3" customFormat="1" ht="21" x14ac:dyDescent="0.4">
      <c r="B55" s="27" t="e">
        <f>IF(VLOOKUP($E$1,ورقة2!A$2:AL$863,32,0)&lt;&gt;"",8,"")</f>
        <v>#N/A</v>
      </c>
      <c r="C55" s="18">
        <v>8</v>
      </c>
      <c r="D55" s="8" t="s">
        <v>3777</v>
      </c>
      <c r="I55" s="21"/>
      <c r="J55" s="21"/>
      <c r="K55" s="21"/>
      <c r="L55" s="21"/>
      <c r="M55" s="21"/>
      <c r="N55" s="21"/>
      <c r="P55" s="22"/>
      <c r="Q55" s="22"/>
      <c r="R55" s="22"/>
      <c r="AM55" s="218"/>
      <c r="AN55" s="218"/>
      <c r="AO55" s="218"/>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212"/>
      <c r="BP55" s="212"/>
      <c r="BQ55" s="212"/>
      <c r="BR55" s="212"/>
      <c r="BS55" s="212"/>
      <c r="BT55" s="212"/>
      <c r="BU55" s="212"/>
      <c r="BV55" s="212"/>
      <c r="BW55" s="212"/>
      <c r="BX55" s="212"/>
      <c r="BY55" s="212"/>
      <c r="BZ55" s="212"/>
      <c r="CA55" s="212"/>
      <c r="CB55" s="212"/>
      <c r="CC55" s="212"/>
      <c r="CD55" s="212"/>
      <c r="CE55" s="212"/>
      <c r="CF55" s="212"/>
      <c r="CG55" s="212"/>
      <c r="CH55" s="212"/>
      <c r="CI55" s="212"/>
      <c r="CJ55" s="212"/>
    </row>
    <row r="56" spans="2:88" ht="21" x14ac:dyDescent="0.4">
      <c r="B56" s="27" t="e">
        <f>IF(VLOOKUP($E$1,ورقة2!A$2:AL$863,33,0)&lt;&gt;"",9,"")</f>
        <v>#N/A</v>
      </c>
      <c r="C56" s="18">
        <v>9</v>
      </c>
      <c r="D56" s="8" t="s">
        <v>3544</v>
      </c>
      <c r="E56" s="2"/>
      <c r="F56" s="2"/>
      <c r="G56" s="2"/>
      <c r="H56" s="2"/>
      <c r="I56" s="2"/>
      <c r="J56" s="2"/>
      <c r="K56" s="2"/>
      <c r="L56" s="2"/>
      <c r="M56" s="2"/>
      <c r="N56" s="2"/>
      <c r="AM56" s="218" t="e">
        <f t="shared" ref="AM56" si="26">IF(AA21&lt;&gt;"",AA21,"")</f>
        <v>#N/A</v>
      </c>
      <c r="AN56" s="218">
        <v>49</v>
      </c>
      <c r="AO56" s="218"/>
      <c r="BO56" s="209"/>
      <c r="BP56" s="209"/>
      <c r="BQ56" s="209"/>
      <c r="BR56" s="209"/>
      <c r="BS56" s="209"/>
      <c r="BT56" s="209"/>
      <c r="BU56" s="209"/>
      <c r="BV56" s="209"/>
      <c r="BW56" s="209"/>
      <c r="BX56" s="209"/>
      <c r="BY56" s="209"/>
      <c r="BZ56" s="209"/>
      <c r="CA56" s="209"/>
      <c r="CB56" s="209"/>
      <c r="CC56" s="209"/>
      <c r="CD56" s="209"/>
      <c r="CE56" s="209"/>
      <c r="CF56" s="209"/>
      <c r="CG56" s="209"/>
      <c r="CH56" s="209"/>
      <c r="CI56" s="209"/>
      <c r="CJ56" s="209"/>
    </row>
    <row r="57" spans="2:88" ht="21" x14ac:dyDescent="0.4">
      <c r="B57" s="1" t="e">
        <f>IF(VLOOKUP($E$1,ورقة2!A$2:AL$863,34,0)&lt;&gt;"",10,"")</f>
        <v>#N/A</v>
      </c>
      <c r="C57" s="18">
        <v>10</v>
      </c>
      <c r="D57" s="8" t="s">
        <v>3776</v>
      </c>
      <c r="AM57" s="218"/>
      <c r="AN57" s="218"/>
      <c r="AO57" s="218"/>
      <c r="BO57" s="209"/>
      <c r="BP57" s="209"/>
      <c r="BQ57" s="209"/>
      <c r="BR57" s="209"/>
      <c r="BS57" s="209"/>
      <c r="BT57" s="209"/>
      <c r="BU57" s="209"/>
      <c r="BV57" s="209"/>
      <c r="BW57" s="209"/>
      <c r="BX57" s="209"/>
      <c r="BY57" s="209"/>
      <c r="BZ57" s="209"/>
      <c r="CA57" s="209"/>
      <c r="CB57" s="209"/>
      <c r="CC57" s="209"/>
      <c r="CD57" s="209"/>
      <c r="CE57" s="209"/>
      <c r="CF57" s="209"/>
      <c r="CG57" s="209"/>
      <c r="CH57" s="209"/>
      <c r="CI57" s="209"/>
      <c r="CJ57" s="209"/>
    </row>
    <row r="58" spans="2:88" ht="17.399999999999999" x14ac:dyDescent="0.25">
      <c r="B58" s="1" t="e">
        <f>IF(VLOOKUP($E$1,ورقة2!A$2:AL$863,35,0)&lt;&gt;"",11,"")</f>
        <v>#N/A</v>
      </c>
      <c r="C58" s="1">
        <v>11</v>
      </c>
      <c r="D58" s="8" t="s">
        <v>3847</v>
      </c>
      <c r="AM58" s="218"/>
      <c r="AN58" s="218"/>
      <c r="AO58" s="218"/>
      <c r="BO58" s="209"/>
      <c r="BP58" s="209"/>
      <c r="BQ58" s="209"/>
      <c r="BR58" s="209"/>
      <c r="BS58" s="209"/>
      <c r="BT58" s="209"/>
      <c r="BU58" s="209"/>
      <c r="BV58" s="209"/>
      <c r="BW58" s="209"/>
      <c r="BX58" s="209"/>
      <c r="BY58" s="209"/>
      <c r="BZ58" s="209"/>
      <c r="CA58" s="209"/>
      <c r="CB58" s="209"/>
      <c r="CC58" s="209"/>
      <c r="CD58" s="209"/>
      <c r="CE58" s="209"/>
      <c r="CF58" s="209"/>
      <c r="CG58" s="209"/>
      <c r="CH58" s="209"/>
      <c r="CI58" s="209"/>
      <c r="CJ58" s="209"/>
    </row>
    <row r="59" spans="2:88" ht="17.399999999999999" x14ac:dyDescent="0.25">
      <c r="B59" s="1" t="e">
        <f>IF(VLOOKUP($E$1,ورقة2!A$2:AL$863,36,0)&lt;&gt;"",12,"")</f>
        <v>#N/A</v>
      </c>
      <c r="C59" s="1">
        <v>12</v>
      </c>
      <c r="D59" s="8" t="s">
        <v>4039</v>
      </c>
      <c r="AM59" s="218"/>
      <c r="AN59" s="218"/>
      <c r="AO59" s="218"/>
    </row>
  </sheetData>
  <sheetProtection algorithmName="SHA-512" hashValue="jAr4191QNwRwXoL0FX53SnlmR1wRQ+bdQdppoduazrfzyakTraKmiNQ4j+BpP8d0xvVZOvWTwa8WRkERw4ofRA==" saltValue="rgbOlkr/fontAF0eXDAYcA==" spinCount="100000" sheet="1" selectLockedCells="1"/>
  <mergeCells count="151">
    <mergeCell ref="C36:H36"/>
    <mergeCell ref="C35:H35"/>
    <mergeCell ref="C33:H33"/>
    <mergeCell ref="C32:H32"/>
    <mergeCell ref="C31:H31"/>
    <mergeCell ref="O27:S27"/>
    <mergeCell ref="O29:S29"/>
    <mergeCell ref="AF25:AH25"/>
    <mergeCell ref="C30:H30"/>
    <mergeCell ref="M30:R30"/>
    <mergeCell ref="S30:U30"/>
    <mergeCell ref="V30:X30"/>
    <mergeCell ref="Y30:Z30"/>
    <mergeCell ref="AA30:AF30"/>
    <mergeCell ref="AA28:AH28"/>
    <mergeCell ref="C28:H28"/>
    <mergeCell ref="C29:H29"/>
    <mergeCell ref="AE29:AH29"/>
    <mergeCell ref="U28:W28"/>
    <mergeCell ref="M25:N25"/>
    <mergeCell ref="M27:N27"/>
    <mergeCell ref="O25:S25"/>
    <mergeCell ref="M29:N29"/>
    <mergeCell ref="X28:Z28"/>
    <mergeCell ref="M28:N28"/>
    <mergeCell ref="O28:S28"/>
    <mergeCell ref="C27:H27"/>
    <mergeCell ref="U29:W29"/>
    <mergeCell ref="X29:Z29"/>
    <mergeCell ref="AA29:AD29"/>
    <mergeCell ref="AI12:AK18"/>
    <mergeCell ref="M26:N26"/>
    <mergeCell ref="AD12:AF12"/>
    <mergeCell ref="AD17:AF17"/>
    <mergeCell ref="N13:P13"/>
    <mergeCell ref="V21:X21"/>
    <mergeCell ref="V20:X20"/>
    <mergeCell ref="D21:G21"/>
    <mergeCell ref="N21:P21"/>
    <mergeCell ref="D20:G20"/>
    <mergeCell ref="AD20:AF20"/>
    <mergeCell ref="AD16:AF16"/>
    <mergeCell ref="D16:G16"/>
    <mergeCell ref="AA26:AE26"/>
    <mergeCell ref="N20:P20"/>
    <mergeCell ref="AD21:AF21"/>
    <mergeCell ref="O26:S26"/>
    <mergeCell ref="U25:W27"/>
    <mergeCell ref="AC4:AD4"/>
    <mergeCell ref="AC5:AD5"/>
    <mergeCell ref="X25:Z27"/>
    <mergeCell ref="D19:G19"/>
    <mergeCell ref="AD19:AF19"/>
    <mergeCell ref="N16:P16"/>
    <mergeCell ref="V16:X16"/>
    <mergeCell ref="AD18:AF18"/>
    <mergeCell ref="N18:P18"/>
    <mergeCell ref="V19:X19"/>
    <mergeCell ref="V17:X17"/>
    <mergeCell ref="V18:X18"/>
    <mergeCell ref="N19:P19"/>
    <mergeCell ref="N17:P17"/>
    <mergeCell ref="AA25:AE25"/>
    <mergeCell ref="AA27:AE27"/>
    <mergeCell ref="AF26:AH26"/>
    <mergeCell ref="AF27:AH27"/>
    <mergeCell ref="C26:H26"/>
    <mergeCell ref="C25:H25"/>
    <mergeCell ref="R3:U3"/>
    <mergeCell ref="R1:U1"/>
    <mergeCell ref="AC7:AH7"/>
    <mergeCell ref="V2:W2"/>
    <mergeCell ref="R2:U2"/>
    <mergeCell ref="H3:J3"/>
    <mergeCell ref="D18:G18"/>
    <mergeCell ref="C4:D4"/>
    <mergeCell ref="E4:G4"/>
    <mergeCell ref="N11:P11"/>
    <mergeCell ref="N10:P10"/>
    <mergeCell ref="N12:P12"/>
    <mergeCell ref="D12:G12"/>
    <mergeCell ref="D10:G10"/>
    <mergeCell ref="D17:G17"/>
    <mergeCell ref="B15:R15"/>
    <mergeCell ref="AD10:AF10"/>
    <mergeCell ref="V8:X8"/>
    <mergeCell ref="AD8:AF8"/>
    <mergeCell ref="B3:D3"/>
    <mergeCell ref="H2:O2"/>
    <mergeCell ref="M3:O3"/>
    <mergeCell ref="AD13:AF13"/>
    <mergeCell ref="B6:R6"/>
    <mergeCell ref="H4:J4"/>
    <mergeCell ref="M4:O4"/>
    <mergeCell ref="C1:D1"/>
    <mergeCell ref="E1:G1"/>
    <mergeCell ref="H1:J1"/>
    <mergeCell ref="M1:O1"/>
    <mergeCell ref="P5:Q5"/>
    <mergeCell ref="C2:D2"/>
    <mergeCell ref="E2:G2"/>
    <mergeCell ref="P2:Q2"/>
    <mergeCell ref="P3:Q3"/>
    <mergeCell ref="AF3:AH3"/>
    <mergeCell ref="B7:I7"/>
    <mergeCell ref="V3:W3"/>
    <mergeCell ref="P1:Q1"/>
    <mergeCell ref="E3:G3"/>
    <mergeCell ref="V13:X13"/>
    <mergeCell ref="V11:X11"/>
    <mergeCell ref="N8:P8"/>
    <mergeCell ref="N9:P9"/>
    <mergeCell ref="D13:G13"/>
    <mergeCell ref="D8:G8"/>
    <mergeCell ref="D9:G9"/>
    <mergeCell ref="D11:G11"/>
    <mergeCell ref="V12:X12"/>
    <mergeCell ref="V10:X10"/>
    <mergeCell ref="M7:R7"/>
    <mergeCell ref="U7:Z7"/>
    <mergeCell ref="V5:W5"/>
    <mergeCell ref="C5:E5"/>
    <mergeCell ref="F5:O5"/>
    <mergeCell ref="R5:U5"/>
    <mergeCell ref="P4:Q4"/>
    <mergeCell ref="R4:U4"/>
    <mergeCell ref="V4:W4"/>
    <mergeCell ref="C37:H37"/>
    <mergeCell ref="C34:H34"/>
    <mergeCell ref="U15:AH15"/>
    <mergeCell ref="AD9:AF9"/>
    <mergeCell ref="V9:X9"/>
    <mergeCell ref="AD11:AF11"/>
    <mergeCell ref="AI1:AJ1"/>
    <mergeCell ref="AI2:AJ2"/>
    <mergeCell ref="AI3:AJ3"/>
    <mergeCell ref="AF4:AJ4"/>
    <mergeCell ref="Y1:AA1"/>
    <mergeCell ref="AC1:AD1"/>
    <mergeCell ref="AC3:AD3"/>
    <mergeCell ref="AI9:AK9"/>
    <mergeCell ref="AI10:AK11"/>
    <mergeCell ref="AC2:AD2"/>
    <mergeCell ref="Y2:AA2"/>
    <mergeCell ref="Y3:AA3"/>
    <mergeCell ref="Y4:AA4"/>
    <mergeCell ref="Y5:AA5"/>
    <mergeCell ref="AF1:AH1"/>
    <mergeCell ref="AF2:AH2"/>
    <mergeCell ref="U6:AH6"/>
    <mergeCell ref="V1:W1"/>
  </mergeCells>
  <phoneticPr fontId="49" type="noConversion"/>
  <conditionalFormatting sqref="B6:AH21">
    <cfRule type="expression" dxfId="3473" priority="1">
      <formula>$E$2="معاقب"</formula>
    </cfRule>
  </conditionalFormatting>
  <dataValidations count="5">
    <dataValidation type="list" allowBlank="1" showInputMessage="1" showErrorMessage="1" sqref="X28" xr:uid="{00000000-0002-0000-0200-000000000000}">
      <formula1>$BD$4:$BD$5</formula1>
    </dataValidation>
    <dataValidation type="list" allowBlank="1" showInputMessage="1" showErrorMessage="1" sqref="F5:O5" xr:uid="{00000000-0002-0000-0200-000001000000}">
      <formula1>$AP$1:$AP$10</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16:H21 H11:H13 Q16:Q21 Y16:Y21 AG16:AG21 AG8:AG13 Y8:Y13 Q8:Q13" xr:uid="{00000000-0002-0000-0200-000002000000}">
      <formula1>AND($AO$1=0,$BO$29&lt;=15,H8=1)</formula1>
    </dataValidation>
    <dataValidation type="custom"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9" xr:uid="{00000000-0002-0000-0200-000003000000}">
      <formula1>AND($AO$1=0,$BO$29&lt;=15,H9=1)</formula1>
    </dataValidation>
    <dataValidation type="custom" errorStyle="information"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8 H10" xr:uid="{00000000-0002-0000-0200-000004000000}">
      <formula1>AND($AO$1=0,$BO$29&lt;=15,H8=1)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AO51"/>
  <sheetViews>
    <sheetView rightToLeft="1" workbookViewId="0">
      <selection activeCell="B2" sqref="B2:C2"/>
    </sheetView>
  </sheetViews>
  <sheetFormatPr defaultColWidth="9" defaultRowHeight="15" x14ac:dyDescent="0.25"/>
  <cols>
    <col min="1" max="1" width="3" style="1" customWidth="1"/>
    <col min="2" max="2" width="3.69921875" style="1" customWidth="1"/>
    <col min="3" max="3" width="5.09765625" style="1" customWidth="1"/>
    <col min="4" max="4" width="4.09765625" style="1" customWidth="1"/>
    <col min="5" max="5" width="6.59765625" style="60" customWidth="1"/>
    <col min="6" max="6" width="7.09765625" style="60" customWidth="1"/>
    <col min="7" max="7" width="4.69921875" style="60" customWidth="1"/>
    <col min="8" max="8" width="5.3984375" style="60" customWidth="1"/>
    <col min="9" max="9" width="5.19921875" style="1" customWidth="1"/>
    <col min="10" max="10" width="6.69921875" style="1" customWidth="1"/>
    <col min="11" max="11" width="6" style="1" customWidth="1"/>
    <col min="12" max="12" width="3.3984375" style="1" customWidth="1"/>
    <col min="13" max="13" width="9.69921875" style="60" customWidth="1"/>
    <col min="14" max="14" width="8.3984375" style="60" customWidth="1"/>
    <col min="15" max="15" width="7.09765625" style="60" customWidth="1"/>
    <col min="16" max="16" width="4.19921875" style="1" customWidth="1"/>
    <col min="17" max="17" width="4.59765625" style="1" customWidth="1"/>
    <col min="18" max="18" width="0.19921875" style="1" customWidth="1"/>
    <col min="19" max="19" width="2.69921875" style="3" hidden="1" customWidth="1"/>
    <col min="20" max="21" width="5.69921875" style="1" hidden="1" customWidth="1"/>
    <col min="22" max="22" width="2.69921875" style="1" hidden="1" customWidth="1"/>
    <col min="23" max="23" width="2" style="1" hidden="1" customWidth="1"/>
    <col min="24" max="25" width="3" style="1" hidden="1" customWidth="1"/>
    <col min="26" max="26" width="11.69921875" style="1" hidden="1" customWidth="1"/>
    <col min="27" max="27" width="3" style="1" hidden="1" customWidth="1"/>
    <col min="28" max="29" width="9" style="1" hidden="1" customWidth="1"/>
    <col min="30" max="34" width="18" style="1" hidden="1" customWidth="1"/>
    <col min="35" max="35" width="9" style="1" hidden="1" customWidth="1"/>
    <col min="36" max="36" width="3" style="1" hidden="1" customWidth="1"/>
    <col min="37" max="37" width="0.3984375" style="1" customWidth="1"/>
    <col min="38" max="38" width="1.09765625" style="1" customWidth="1"/>
    <col min="39" max="39" width="1.3984375" style="1" customWidth="1"/>
    <col min="40" max="40" width="9" style="1" customWidth="1"/>
    <col min="41" max="41" width="57.09765625" style="1" customWidth="1"/>
    <col min="42" max="51" width="9" style="1" customWidth="1"/>
    <col min="52" max="16384" width="9" style="1"/>
  </cols>
  <sheetData>
    <row r="1" spans="2:41" ht="16.8" thickTop="1" thickBot="1" x14ac:dyDescent="0.3">
      <c r="B1" s="913">
        <f ca="1">NOW()</f>
        <v>45865.531669675926</v>
      </c>
      <c r="C1" s="913"/>
      <c r="D1" s="913"/>
      <c r="E1" s="913"/>
      <c r="F1" s="876" t="s">
        <v>3848</v>
      </c>
      <c r="G1" s="876"/>
      <c r="H1" s="876"/>
      <c r="I1" s="876"/>
      <c r="J1" s="876"/>
      <c r="K1" s="876"/>
      <c r="L1" s="876"/>
      <c r="M1" s="876"/>
      <c r="N1" s="876"/>
      <c r="O1" s="876"/>
      <c r="P1" s="876"/>
      <c r="Q1" s="876"/>
      <c r="R1" s="876"/>
      <c r="U1" s="30" t="b">
        <f>IF(OR(I12="ج",I12="ر1",I12="ر2"),IF(H12=1,IF(OR(E22=$AO$8,E22=$AO$9),0,IF(OR(E22=$AO$1,E22=$AO$2,E22=$AO$5,E22=$AO$6),IF(I12="ج",5000,IF(I12="ر1",7500,IF(I12="ر2",10000,""))),IF(OR(E22=$AO$3,E22=$AO$7),IF(I12="ج",5000,IF(I12="ر1",7500,IF(I12="ر2",10000,""))),IF(E22=$AO$4,500,IF(I12="ج",10000,IF(I12="ر1",15000,IF(I12="ر2",20000,"")))))))))</f>
        <v>0</v>
      </c>
      <c r="W1" s="3"/>
      <c r="AC1" s="120"/>
      <c r="AD1" s="880" t="str">
        <f>IF(AJ1&gt;0,"يجب عليك ادخال البيانات المطلوبة أدناه بالمعلومات الصحيحة في صفحة إدخال البيانات لتتمكن من طباعة استمارة المقررات بشكل صحيح","")</f>
        <v/>
      </c>
      <c r="AE1" s="881"/>
      <c r="AF1" s="881"/>
      <c r="AG1" s="881"/>
      <c r="AH1" s="882"/>
      <c r="AI1" s="120"/>
      <c r="AJ1" s="121">
        <v>0</v>
      </c>
      <c r="AO1" s="64" t="s">
        <v>179</v>
      </c>
    </row>
    <row r="2" spans="2:41" ht="17.399999999999999" customHeight="1" thickBot="1" x14ac:dyDescent="0.3">
      <c r="B2" s="914" t="s">
        <v>1350</v>
      </c>
      <c r="C2" s="915"/>
      <c r="D2" s="916">
        <f>'اختيار المقررات'!E1</f>
        <v>0</v>
      </c>
      <c r="E2" s="916"/>
      <c r="F2" s="892" t="s">
        <v>3</v>
      </c>
      <c r="G2" s="892"/>
      <c r="H2" s="917" t="str">
        <f>'اختيار المقررات'!M1</f>
        <v/>
      </c>
      <c r="I2" s="917"/>
      <c r="J2" s="917"/>
      <c r="K2" s="892" t="s">
        <v>4</v>
      </c>
      <c r="L2" s="892"/>
      <c r="M2" s="918" t="str">
        <f>'اختيار المقررات'!R1</f>
        <v/>
      </c>
      <c r="N2" s="918"/>
      <c r="U2" s="129" t="b">
        <f>IF(OR(I13="ج",I13="ر1",I13="ر2"),IF(H13=1,IF(OR(E22=$AO$8,E22=$AO$9),0,IF(OR(E22=$AO$1,E22=$AO$2,E22=$AO$5,E22=$AO$6),IF(I13="ج",5600,IF(I13="ر1",7200,IF(I13="ر2",8800,""))),IF(OR(E22=$AO$3,E22=$AO$7),IF(I13="ج",5000,IF(I13="ر1",7500,IF(I13="ر2",10000,""))),IF(E22=$AO$4,500,IF(I13="ج",7000,IF(I13="ر1",9000,IF(I13="ر2",11000,"")))))))))</f>
        <v>0</v>
      </c>
      <c r="W2" s="3"/>
      <c r="AC2" s="120"/>
      <c r="AD2" s="883"/>
      <c r="AE2" s="884"/>
      <c r="AF2" s="884"/>
      <c r="AG2" s="884"/>
      <c r="AH2" s="885"/>
      <c r="AI2" s="551" t="s">
        <v>3849</v>
      </c>
      <c r="AO2" s="69" t="s">
        <v>180</v>
      </c>
    </row>
    <row r="3" spans="2:41" ht="17.399999999999999" customHeight="1" thickTop="1" thickBot="1" x14ac:dyDescent="0.3">
      <c r="B3" s="907" t="s">
        <v>1351</v>
      </c>
      <c r="C3" s="886"/>
      <c r="D3" s="908" t="e">
        <f>'اختيار المقررات'!E2</f>
        <v>#N/A</v>
      </c>
      <c r="E3" s="908"/>
      <c r="F3" s="887"/>
      <c r="G3" s="887"/>
      <c r="H3" s="878" t="s">
        <v>5</v>
      </c>
      <c r="I3" s="878"/>
      <c r="J3" s="890" t="str">
        <f>'اختيار المقررات'!X1</f>
        <v/>
      </c>
      <c r="K3" s="890"/>
      <c r="L3" s="891"/>
      <c r="M3" s="147"/>
      <c r="N3" s="877"/>
      <c r="O3" s="877"/>
      <c r="P3" s="877"/>
      <c r="Q3" s="909"/>
      <c r="R3" s="910"/>
      <c r="W3" s="3" t="str">
        <f>IFERROR(SMALL('اختيار المقررات'!$AM$8:$AM$56,X3),"")</f>
        <v/>
      </c>
      <c r="X3" s="1">
        <v>1</v>
      </c>
      <c r="Y3" s="1">
        <f>IF(Z3&lt;&gt;"",X3,"")</f>
        <v>1</v>
      </c>
      <c r="Z3" s="1" t="str">
        <f>IF(LEN(M2)&lt;2,K2,"")</f>
        <v>اسم الاب:</v>
      </c>
      <c r="AA3" s="1" t="str">
        <f>IFERROR(SMALL($Y$3:$Y$22,X3),"")</f>
        <v/>
      </c>
      <c r="AC3" s="121"/>
      <c r="AD3" s="121"/>
      <c r="AE3" s="858" t="str">
        <f>IFERROR(VLOOKUP(AA3,$X$3:$Z$22,3,0),"")</f>
        <v/>
      </c>
      <c r="AF3" s="858"/>
      <c r="AG3" s="858"/>
      <c r="AH3" s="121"/>
      <c r="AI3" s="121"/>
      <c r="AO3" s="69" t="s">
        <v>45</v>
      </c>
    </row>
    <row r="4" spans="2:41" ht="17.399999999999999" customHeight="1" thickTop="1" thickBot="1" x14ac:dyDescent="0.3">
      <c r="B4" s="907" t="s">
        <v>1352</v>
      </c>
      <c r="C4" s="886"/>
      <c r="D4" s="887" t="str">
        <f>'اختيار المقررات'!E3</f>
        <v/>
      </c>
      <c r="E4" s="887"/>
      <c r="F4" s="889" t="s">
        <v>1353</v>
      </c>
      <c r="G4" s="889"/>
      <c r="H4" s="911" t="str">
        <f>'اختيار المقررات'!AC1</f>
        <v/>
      </c>
      <c r="I4" s="911"/>
      <c r="J4" s="133" t="s">
        <v>1354</v>
      </c>
      <c r="K4" s="887" t="str">
        <f>'اختيار المقررات'!AF1</f>
        <v/>
      </c>
      <c r="L4" s="887"/>
      <c r="M4" s="887"/>
      <c r="N4" s="877"/>
      <c r="O4" s="877"/>
      <c r="P4" s="877"/>
      <c r="Q4" s="878"/>
      <c r="R4" s="879"/>
      <c r="W4" s="3" t="str">
        <f>IFERROR(SMALL('اختيار المقررات'!$AM$8:$AM$56,X4),"")</f>
        <v/>
      </c>
      <c r="X4" s="1">
        <v>2</v>
      </c>
      <c r="Y4" s="1">
        <f t="shared" ref="Y4:Y22" si="0">IF(Z4&lt;&gt;"",X4,"")</f>
        <v>2</v>
      </c>
      <c r="Z4" s="1">
        <f>IF(LEN(J3)&lt;2,M3,"")</f>
        <v>0</v>
      </c>
      <c r="AA4" s="1" t="str">
        <f t="shared" ref="AA4:AA21" si="1">IFERROR(SMALL($Y$3:$Y$22,X4),"")</f>
        <v/>
      </c>
      <c r="AC4" s="121"/>
      <c r="AD4" s="121"/>
      <c r="AE4" s="858" t="str">
        <f t="shared" ref="AE4:AE22" si="2">IFERROR(VLOOKUP(AA4,$X$3:$Z$22,3,0),"")</f>
        <v/>
      </c>
      <c r="AF4" s="858"/>
      <c r="AG4" s="858"/>
      <c r="AH4" s="121"/>
      <c r="AI4" s="121"/>
      <c r="AO4" s="86" t="s">
        <v>59</v>
      </c>
    </row>
    <row r="5" spans="2:41" ht="17.399999999999999" customHeight="1" thickTop="1" thickBot="1" x14ac:dyDescent="0.3">
      <c r="B5" s="907" t="s">
        <v>1355</v>
      </c>
      <c r="C5" s="886"/>
      <c r="D5" s="887" t="str">
        <f>'اختيار المقررات'!M3</f>
        <v/>
      </c>
      <c r="E5" s="887"/>
      <c r="F5" s="886" t="s">
        <v>1356</v>
      </c>
      <c r="G5" s="886"/>
      <c r="H5" s="877">
        <f>'اختيار المقررات'!R3</f>
        <v>0</v>
      </c>
      <c r="I5" s="877"/>
      <c r="J5" s="133" t="s">
        <v>1357</v>
      </c>
      <c r="K5" s="877" t="str">
        <f>'اختيار المقررات'!AC3</f>
        <v>غير سوري</v>
      </c>
      <c r="L5" s="877"/>
      <c r="M5" s="877"/>
      <c r="N5" s="886" t="s">
        <v>1358</v>
      </c>
      <c r="O5" s="886"/>
      <c r="P5" s="887" t="str">
        <f>'اختيار المقررات'!X3</f>
        <v>غير سوري</v>
      </c>
      <c r="Q5" s="887"/>
      <c r="R5" s="888"/>
      <c r="W5" s="3" t="str">
        <f>IFERROR(SMALL('اختيار المقررات'!$AM$8:$AM$56,X5),"")</f>
        <v/>
      </c>
      <c r="X5" s="1">
        <v>3</v>
      </c>
      <c r="Y5" s="1">
        <f t="shared" si="0"/>
        <v>3</v>
      </c>
      <c r="Z5" s="1">
        <f>IF(LEN(N3)&lt;2,Q3,"")</f>
        <v>0</v>
      </c>
      <c r="AA5" s="1" t="str">
        <f t="shared" si="1"/>
        <v/>
      </c>
      <c r="AC5" s="121"/>
      <c r="AD5" s="121"/>
      <c r="AE5" s="858" t="str">
        <f t="shared" si="2"/>
        <v/>
      </c>
      <c r="AF5" s="858"/>
      <c r="AG5" s="858"/>
      <c r="AH5" s="121"/>
      <c r="AI5" s="121"/>
      <c r="AO5" s="69" t="s">
        <v>377</v>
      </c>
    </row>
    <row r="6" spans="2:41" ht="17.399999999999999" customHeight="1" thickTop="1" thickBot="1" x14ac:dyDescent="0.3">
      <c r="B6" s="912" t="s">
        <v>1359</v>
      </c>
      <c r="C6" s="889"/>
      <c r="D6" s="887" t="str">
        <f>'اختيار المقررات'!AF3</f>
        <v>لايوجد</v>
      </c>
      <c r="E6" s="887"/>
      <c r="F6" s="889" t="s">
        <v>1360</v>
      </c>
      <c r="G6" s="889"/>
      <c r="H6" s="887" t="e">
        <f>'اختيار المقررات'!E4</f>
        <v>#N/A</v>
      </c>
      <c r="I6" s="887"/>
      <c r="J6" s="134" t="s">
        <v>1361</v>
      </c>
      <c r="K6" s="877" t="e">
        <f>'اختيار المقررات'!R4</f>
        <v>#N/A</v>
      </c>
      <c r="L6" s="877"/>
      <c r="M6" s="877"/>
      <c r="N6" s="889" t="s">
        <v>3539</v>
      </c>
      <c r="O6" s="889"/>
      <c r="P6" s="887" t="e">
        <f>'اختيار المقررات'!M4</f>
        <v>#N/A</v>
      </c>
      <c r="Q6" s="887"/>
      <c r="R6" s="888"/>
      <c r="W6" s="3" t="str">
        <f>IFERROR(SMALL('اختيار المقررات'!$AM$8:$AM$56,X6),"")</f>
        <v/>
      </c>
      <c r="X6" s="1">
        <v>4</v>
      </c>
      <c r="Y6" s="1" t="e">
        <f t="shared" si="0"/>
        <v>#REF!</v>
      </c>
      <c r="Z6" s="1" t="e">
        <f>IF(LEN(#REF!)&lt;2,#REF!,"")</f>
        <v>#REF!</v>
      </c>
      <c r="AA6" s="1" t="str">
        <f t="shared" si="1"/>
        <v/>
      </c>
      <c r="AC6" s="121"/>
      <c r="AD6" s="121"/>
      <c r="AE6" s="858" t="str">
        <f t="shared" si="2"/>
        <v/>
      </c>
      <c r="AF6" s="858"/>
      <c r="AG6" s="858"/>
      <c r="AH6" s="121"/>
      <c r="AI6" s="121"/>
      <c r="AO6" s="69" t="s">
        <v>387</v>
      </c>
    </row>
    <row r="7" spans="2:41" ht="17.399999999999999" customHeight="1" thickTop="1" thickBot="1" x14ac:dyDescent="0.3">
      <c r="B7" s="920" t="s">
        <v>1362</v>
      </c>
      <c r="C7" s="904"/>
      <c r="D7" s="900">
        <f>'اختيار المقررات'!X4</f>
        <v>0</v>
      </c>
      <c r="E7" s="901"/>
      <c r="F7" s="904" t="s">
        <v>1363</v>
      </c>
      <c r="G7" s="904"/>
      <c r="H7" s="929">
        <f>'اختيار المقررات'!AC4</f>
        <v>0</v>
      </c>
      <c r="I7" s="930"/>
      <c r="J7" s="148" t="s">
        <v>174</v>
      </c>
      <c r="K7" s="901">
        <f>'اختيار المقررات'!AF4</f>
        <v>0</v>
      </c>
      <c r="L7" s="901"/>
      <c r="M7" s="901"/>
      <c r="N7" s="901"/>
      <c r="O7" s="901"/>
      <c r="P7" s="901"/>
      <c r="Q7" s="901"/>
      <c r="R7" s="931"/>
      <c r="W7" s="3" t="str">
        <f>IFERROR(SMALL('اختيار المقررات'!$AM$8:$AM$56,X7),"")</f>
        <v/>
      </c>
      <c r="X7" s="1">
        <v>5</v>
      </c>
      <c r="Y7" s="1">
        <f t="shared" si="0"/>
        <v>5</v>
      </c>
      <c r="Z7" s="1" t="str">
        <f>IF(LEN(F3)&lt;2,H3,"")</f>
        <v>اسم الام:</v>
      </c>
      <c r="AA7" s="1" t="str">
        <f t="shared" si="1"/>
        <v/>
      </c>
      <c r="AC7" s="121"/>
      <c r="AD7" s="121"/>
      <c r="AE7" s="858" t="str">
        <f t="shared" si="2"/>
        <v/>
      </c>
      <c r="AF7" s="858"/>
      <c r="AG7" s="858"/>
      <c r="AH7" s="121"/>
      <c r="AI7" s="121"/>
      <c r="AO7" s="69" t="s">
        <v>181</v>
      </c>
    </row>
    <row r="8" spans="2:41" ht="17.399999999999999" customHeight="1" thickTop="1" thickBot="1" x14ac:dyDescent="0.3">
      <c r="B8" s="921" t="str">
        <f>IF(AD1&lt;&gt;"",AD1,AI2)</f>
        <v xml:space="preserve">                                                       المقررات المسجلة في الفصل الثاني للعام الدراسي 2025/2024
ملاحظة 1:تقع اختيار جميع هذه المقررات على مسؤولية الطالب.
ملاحظة 2 :لا تعدل هذه المقررات أو يضاف تسجيل أي مقرر بعد تسديد الرسوم وتثبيت التسجيل .</v>
      </c>
      <c r="C8" s="922"/>
      <c r="D8" s="922"/>
      <c r="E8" s="922"/>
      <c r="F8" s="922"/>
      <c r="G8" s="922"/>
      <c r="H8" s="922"/>
      <c r="I8" s="922"/>
      <c r="J8" s="922"/>
      <c r="K8" s="922"/>
      <c r="L8" s="922"/>
      <c r="M8" s="922"/>
      <c r="N8" s="922"/>
      <c r="O8" s="922"/>
      <c r="P8" s="922"/>
      <c r="Q8" s="922"/>
      <c r="R8" s="922"/>
      <c r="W8" s="3" t="str">
        <f>IFERROR(SMALL('اختيار المقررات'!$AM$8:$AM$56,X8),"")</f>
        <v/>
      </c>
      <c r="X8" s="1">
        <v>6</v>
      </c>
      <c r="Y8" s="1">
        <f>IF(Z8&lt;&gt;"",X8,"")</f>
        <v>6</v>
      </c>
      <c r="Z8" s="1" t="str">
        <f>IF(LEN(D4)&lt;2,B4,"")</f>
        <v>الجنس:</v>
      </c>
      <c r="AA8" s="1" t="str">
        <f t="shared" si="1"/>
        <v/>
      </c>
      <c r="AC8" s="121"/>
      <c r="AD8" s="121"/>
      <c r="AE8" s="858" t="str">
        <f t="shared" si="2"/>
        <v/>
      </c>
      <c r="AF8" s="858"/>
      <c r="AG8" s="858"/>
      <c r="AH8" s="121"/>
      <c r="AI8" s="121"/>
      <c r="AO8" s="127" t="s">
        <v>8</v>
      </c>
    </row>
    <row r="9" spans="2:41" ht="37.5" customHeight="1" thickTop="1" thickBot="1" x14ac:dyDescent="0.3">
      <c r="B9" s="923"/>
      <c r="C9" s="923"/>
      <c r="D9" s="923"/>
      <c r="E9" s="923"/>
      <c r="F9" s="923"/>
      <c r="G9" s="923"/>
      <c r="H9" s="923"/>
      <c r="I9" s="923"/>
      <c r="J9" s="923"/>
      <c r="K9" s="923"/>
      <c r="L9" s="923"/>
      <c r="M9" s="923"/>
      <c r="N9" s="923"/>
      <c r="O9" s="923"/>
      <c r="P9" s="923"/>
      <c r="Q9" s="923"/>
      <c r="R9" s="923"/>
      <c r="S9" s="135"/>
      <c r="W9" s="3" t="str">
        <f>IFERROR(SMALL('اختيار المقررات'!$AM$8:$AM$56,X9),"")</f>
        <v/>
      </c>
      <c r="X9" s="1">
        <v>7</v>
      </c>
      <c r="Y9" s="1">
        <f t="shared" si="0"/>
        <v>7</v>
      </c>
      <c r="Z9" s="1" t="str">
        <f>IF(LEN(H4)&lt;2,F4,"")</f>
        <v>تاريخ الميلاد:</v>
      </c>
      <c r="AA9" s="1" t="str">
        <f t="shared" si="1"/>
        <v/>
      </c>
      <c r="AC9" s="121"/>
      <c r="AD9" s="121"/>
      <c r="AE9" s="858" t="str">
        <f t="shared" si="2"/>
        <v/>
      </c>
      <c r="AF9" s="858"/>
      <c r="AG9" s="858"/>
      <c r="AH9" s="121"/>
      <c r="AI9" s="121"/>
      <c r="AO9" s="128" t="s">
        <v>15</v>
      </c>
    </row>
    <row r="10" spans="2:41" ht="17.399999999999999" customHeight="1" thickTop="1" thickBot="1" x14ac:dyDescent="0.3">
      <c r="B10" s="49"/>
      <c r="C10" s="49"/>
      <c r="D10" s="49"/>
      <c r="E10" s="49"/>
      <c r="F10" s="49"/>
      <c r="G10" s="49"/>
      <c r="H10" s="49"/>
      <c r="I10" s="49"/>
      <c r="J10" s="49"/>
      <c r="K10" s="49"/>
      <c r="L10" s="49"/>
      <c r="M10" s="49"/>
      <c r="N10" s="49"/>
      <c r="O10" s="49"/>
      <c r="P10" s="49"/>
      <c r="Q10" s="49"/>
      <c r="R10" s="49"/>
      <c r="S10" s="135"/>
      <c r="W10" s="3" t="str">
        <f>IFERROR(SMALL('اختيار المقررات'!$AM$8:$AM$56,X10),"")</f>
        <v/>
      </c>
      <c r="X10" s="1">
        <v>8</v>
      </c>
      <c r="Y10" s="1">
        <f t="shared" si="0"/>
        <v>8</v>
      </c>
      <c r="Z10" s="1" t="str">
        <f>IF(LEN(K4)&lt;2,J4,"")</f>
        <v>مكان الميلاد:</v>
      </c>
      <c r="AA10" s="1" t="str">
        <f t="shared" si="1"/>
        <v/>
      </c>
      <c r="AC10" s="121"/>
      <c r="AD10" s="121"/>
      <c r="AE10" s="858" t="str">
        <f t="shared" si="2"/>
        <v/>
      </c>
      <c r="AF10" s="858"/>
      <c r="AG10" s="858"/>
      <c r="AH10" s="121"/>
      <c r="AI10" s="121"/>
    </row>
    <row r="11" spans="2:41" ht="17.399999999999999" customHeight="1" thickTop="1" thickBot="1" x14ac:dyDescent="0.3">
      <c r="B11" s="34"/>
      <c r="C11" s="50" t="s">
        <v>28</v>
      </c>
      <c r="D11" s="924" t="s">
        <v>29</v>
      </c>
      <c r="E11" s="925"/>
      <c r="F11" s="925"/>
      <c r="G11" s="926"/>
      <c r="H11" s="51"/>
      <c r="I11" s="52"/>
      <c r="J11" s="34"/>
      <c r="K11" s="50" t="s">
        <v>28</v>
      </c>
      <c r="L11" s="924" t="s">
        <v>29</v>
      </c>
      <c r="M11" s="925"/>
      <c r="N11" s="925"/>
      <c r="O11" s="926"/>
      <c r="P11" s="51"/>
      <c r="Q11" s="53"/>
      <c r="R11" s="54"/>
      <c r="S11" s="136"/>
      <c r="W11" s="3" t="str">
        <f>IFERROR(SMALL('اختيار المقررات'!$AM$8:$AM$56,X11),"")</f>
        <v/>
      </c>
      <c r="X11" s="1">
        <v>9</v>
      </c>
      <c r="Y11" s="1">
        <f t="shared" si="0"/>
        <v>9</v>
      </c>
      <c r="Z11" s="1">
        <f>IF(LEN(N4)&lt;2,Q4,"")</f>
        <v>0</v>
      </c>
      <c r="AA11" s="1" t="str">
        <f t="shared" si="1"/>
        <v/>
      </c>
      <c r="AC11" s="121"/>
      <c r="AD11" s="121"/>
      <c r="AE11" s="858" t="str">
        <f t="shared" si="2"/>
        <v/>
      </c>
      <c r="AF11" s="858"/>
      <c r="AG11" s="858"/>
      <c r="AH11" s="121"/>
      <c r="AI11" s="121"/>
    </row>
    <row r="12" spans="2:41" ht="17.399999999999999" customHeight="1" thickTop="1" thickBot="1" x14ac:dyDescent="0.3">
      <c r="B12" s="55" t="str">
        <f>IF($AJ$1&gt;0,"",W3)</f>
        <v/>
      </c>
      <c r="C12" s="56" t="str">
        <f>IFERROR(VLOOKUP(B12,'اختيار المقررات'!AV5:AZ52,2,0),"")</f>
        <v/>
      </c>
      <c r="D12" s="905" t="str">
        <f>IFERROR(VLOOKUP(B12,'اختيار المقررات'!AV5:AZ52,3,0),"")</f>
        <v/>
      </c>
      <c r="E12" s="905"/>
      <c r="F12" s="905"/>
      <c r="G12" s="905"/>
      <c r="H12" s="57" t="str">
        <f>IFERROR(VLOOKUP(B12,'اختيار المقررات'!AV5:AZ52,4,0),"")</f>
        <v/>
      </c>
      <c r="I12" s="58" t="str">
        <f>IFERROR(VLOOKUP(B12,'اختيار المقررات'!AV5:AZ52,5,0),"")</f>
        <v/>
      </c>
      <c r="J12" s="55" t="str">
        <f>IF($AJ$1&gt;0,"",W11)</f>
        <v/>
      </c>
      <c r="K12" s="56" t="str">
        <f>IFERROR(VLOOKUP(J12,'اختيار المقررات'!AV5:AZ52,2,0),"")</f>
        <v/>
      </c>
      <c r="L12" s="905" t="str">
        <f>IFERROR(VLOOKUP(J12,'اختيار المقررات'!AV5:AZ52,3,0),"")</f>
        <v/>
      </c>
      <c r="M12" s="905"/>
      <c r="N12" s="905"/>
      <c r="O12" s="905"/>
      <c r="P12" s="57" t="str">
        <f>IFERROR(VLOOKUP(J12,'اختيار المقررات'!AV5:AZ52,4,0),"")</f>
        <v/>
      </c>
      <c r="Q12" s="58" t="str">
        <f>IFERROR(VLOOKUP(J12,'اختيار المقررات'!AV5:AZ52,5,0),"")</f>
        <v/>
      </c>
      <c r="R12" s="59"/>
      <c r="W12" s="3" t="str">
        <f>IFERROR(SMALL('اختيار المقررات'!$AM$8:$AM$56,X12),"")</f>
        <v/>
      </c>
      <c r="X12" s="1">
        <v>10</v>
      </c>
      <c r="Y12" s="1">
        <f t="shared" si="0"/>
        <v>10</v>
      </c>
      <c r="Z12" s="1" t="str">
        <f>IF(LEN(D5)&lt;2,B5,"")</f>
        <v>الجنسية:</v>
      </c>
      <c r="AA12" s="1" t="str">
        <f t="shared" si="1"/>
        <v/>
      </c>
      <c r="AC12" s="121"/>
      <c r="AD12" s="121"/>
      <c r="AE12" s="858" t="str">
        <f t="shared" si="2"/>
        <v/>
      </c>
      <c r="AF12" s="858"/>
      <c r="AG12" s="858"/>
      <c r="AH12" s="121"/>
      <c r="AI12" s="121"/>
    </row>
    <row r="13" spans="2:41" ht="17.399999999999999" customHeight="1" thickTop="1" thickBot="1" x14ac:dyDescent="0.3">
      <c r="B13" s="55" t="str">
        <f t="shared" ref="B13:B19" si="3">IF($AJ$1&gt;0,"",W4)</f>
        <v/>
      </c>
      <c r="C13" s="56" t="str">
        <f>IFERROR(VLOOKUP(B13,'اختيار المقررات'!AV6:AZ54,2,0),"")</f>
        <v/>
      </c>
      <c r="D13" s="905" t="str">
        <f>IFERROR(VLOOKUP(B13,'اختيار المقررات'!AV6:AZ54,3,0),"")</f>
        <v/>
      </c>
      <c r="E13" s="905"/>
      <c r="F13" s="905"/>
      <c r="G13" s="905"/>
      <c r="H13" s="57" t="str">
        <f>IFERROR(VLOOKUP(B13,'اختيار المقررات'!AV6:AZ54,4,0),"")</f>
        <v/>
      </c>
      <c r="I13" s="58" t="str">
        <f>IFERROR(VLOOKUP(B13,'اختيار المقررات'!AV6:AZ54,5,0),"")</f>
        <v/>
      </c>
      <c r="J13" s="55" t="str">
        <f t="shared" ref="J13:J19" si="4">IF($AJ$1&gt;0,"",W12)</f>
        <v/>
      </c>
      <c r="K13" s="56" t="str">
        <f>IFERROR(VLOOKUP(J13,'اختيار المقررات'!AV6:AZ54,2,0),"")</f>
        <v/>
      </c>
      <c r="L13" s="905" t="str">
        <f>IFERROR(VLOOKUP(J13,'اختيار المقررات'!AV6:AZ54,3,0),"")</f>
        <v/>
      </c>
      <c r="M13" s="905"/>
      <c r="N13" s="905"/>
      <c r="O13" s="905"/>
      <c r="P13" s="57" t="str">
        <f>IFERROR(VLOOKUP(J13,'اختيار المقررات'!AV6:AZ54,4,0),"")</f>
        <v/>
      </c>
      <c r="Q13" s="58" t="str">
        <f>IFERROR(VLOOKUP(J13,'اختيار المقررات'!AV6:AZ54,5,0),"")</f>
        <v/>
      </c>
      <c r="R13" s="59"/>
      <c r="S13" s="137"/>
      <c r="W13" s="3" t="str">
        <f>IFERROR(SMALL('اختيار المقررات'!$AM$8:$AM$56,X13),"")</f>
        <v/>
      </c>
      <c r="X13" s="1">
        <v>11</v>
      </c>
      <c r="Y13" s="1">
        <f t="shared" si="0"/>
        <v>11</v>
      </c>
      <c r="Z13" s="1" t="str">
        <f>IF(LEN(H5)&lt;2,F5,"")</f>
        <v>الرقم الوطني:</v>
      </c>
      <c r="AA13" s="1" t="str">
        <f t="shared" si="1"/>
        <v/>
      </c>
      <c r="AC13" s="121"/>
      <c r="AD13" s="121"/>
      <c r="AE13" s="858" t="str">
        <f t="shared" si="2"/>
        <v/>
      </c>
      <c r="AF13" s="858"/>
      <c r="AG13" s="858"/>
      <c r="AH13" s="121"/>
      <c r="AI13" s="121"/>
    </row>
    <row r="14" spans="2:41" ht="17.399999999999999" customHeight="1" thickTop="1" thickBot="1" x14ac:dyDescent="0.3">
      <c r="B14" s="55" t="str">
        <f t="shared" si="3"/>
        <v/>
      </c>
      <c r="C14" s="56" t="str">
        <f>IFERROR(VLOOKUP(B14,'اختيار المقررات'!AV7:AZ55,2,0),"")</f>
        <v/>
      </c>
      <c r="D14" s="905" t="str">
        <f>IFERROR(VLOOKUP(B14,'اختيار المقررات'!AV7:AZ55,3,0),"")</f>
        <v/>
      </c>
      <c r="E14" s="905"/>
      <c r="F14" s="905"/>
      <c r="G14" s="905"/>
      <c r="H14" s="57" t="str">
        <f>IFERROR(VLOOKUP(B14,'اختيار المقررات'!AV7:AZ55,4,0),"")</f>
        <v/>
      </c>
      <c r="I14" s="58" t="str">
        <f>IFERROR(VLOOKUP(B14,'اختيار المقررات'!AV7:AZ55,5,0),"")</f>
        <v/>
      </c>
      <c r="J14" s="55" t="str">
        <f t="shared" si="4"/>
        <v/>
      </c>
      <c r="K14" s="56" t="str">
        <f>IFERROR(VLOOKUP(J14,'اختيار المقررات'!AV7:AZ55,2,0),"")</f>
        <v/>
      </c>
      <c r="L14" s="905" t="str">
        <f>IFERROR(VLOOKUP(J14,'اختيار المقررات'!AV7:AZ55,3,0),"")</f>
        <v/>
      </c>
      <c r="M14" s="905"/>
      <c r="N14" s="905"/>
      <c r="O14" s="905"/>
      <c r="P14" s="57" t="str">
        <f>IFERROR(VLOOKUP(J14,'اختيار المقررات'!AV7:AZ55,4,0),"")</f>
        <v/>
      </c>
      <c r="Q14" s="58" t="str">
        <f>IFERROR(VLOOKUP(J14,'اختيار المقررات'!AV7:AZ55,5,0),"")</f>
        <v/>
      </c>
      <c r="R14" s="59"/>
      <c r="S14" s="137"/>
      <c r="W14" s="3" t="str">
        <f>IFERROR(SMALL('اختيار المقررات'!$AM$8:$AM$56,X14),"")</f>
        <v/>
      </c>
      <c r="X14" s="1">
        <v>12</v>
      </c>
      <c r="Y14" s="1" t="str">
        <f t="shared" si="0"/>
        <v/>
      </c>
      <c r="Z14" s="1" t="str">
        <f>IF(LEN(K5)&lt;2,J5,"")</f>
        <v/>
      </c>
      <c r="AA14" s="1" t="str">
        <f t="shared" si="1"/>
        <v/>
      </c>
      <c r="AC14" s="121"/>
      <c r="AD14" s="121"/>
      <c r="AE14" s="858" t="str">
        <f t="shared" si="2"/>
        <v/>
      </c>
      <c r="AF14" s="858"/>
      <c r="AG14" s="858"/>
      <c r="AH14" s="121"/>
      <c r="AI14" s="121"/>
    </row>
    <row r="15" spans="2:41" ht="17.399999999999999" customHeight="1" thickTop="1" thickBot="1" x14ac:dyDescent="0.3">
      <c r="B15" s="55" t="str">
        <f t="shared" si="3"/>
        <v/>
      </c>
      <c r="C15" s="56" t="str">
        <f>IFERROR(VLOOKUP(B15,'اختيار المقررات'!AV8:AZ56,2,0),"")</f>
        <v/>
      </c>
      <c r="D15" s="905" t="str">
        <f>IFERROR(VLOOKUP(B15,'اختيار المقررات'!AV8:AZ56,3,0),"")</f>
        <v/>
      </c>
      <c r="E15" s="905"/>
      <c r="F15" s="905"/>
      <c r="G15" s="905"/>
      <c r="H15" s="57" t="str">
        <f>IFERROR(VLOOKUP(B15,'اختيار المقررات'!AV8:AZ56,4,0),"")</f>
        <v/>
      </c>
      <c r="I15" s="58" t="str">
        <f>IFERROR(VLOOKUP(B15,'اختيار المقررات'!AV8:AZ56,5,0),"")</f>
        <v/>
      </c>
      <c r="J15" s="55" t="str">
        <f t="shared" si="4"/>
        <v/>
      </c>
      <c r="K15" s="56" t="str">
        <f>IFERROR(VLOOKUP(J15,'اختيار المقررات'!AV8:AZ56,2,0),"")</f>
        <v/>
      </c>
      <c r="L15" s="905" t="str">
        <f>IFERROR(VLOOKUP(J15,'اختيار المقررات'!AV8:AZ56,3,0),"")</f>
        <v/>
      </c>
      <c r="M15" s="905"/>
      <c r="N15" s="905"/>
      <c r="O15" s="905"/>
      <c r="P15" s="57" t="str">
        <f>IFERROR(VLOOKUP(J15,'اختيار المقررات'!AV8:AZ56,4,0),"")</f>
        <v/>
      </c>
      <c r="Q15" s="58" t="str">
        <f>IFERROR(VLOOKUP(J15,'اختيار المقررات'!AV8:AZ56,5,0),"")</f>
        <v/>
      </c>
      <c r="R15" s="59"/>
      <c r="S15" s="137"/>
      <c r="W15" s="3" t="str">
        <f>IFERROR(SMALL('اختيار المقررات'!$AM$8:$AM$56,X15),"")</f>
        <v/>
      </c>
      <c r="X15" s="1">
        <v>13</v>
      </c>
      <c r="Y15" s="1" t="str">
        <f t="shared" si="0"/>
        <v/>
      </c>
      <c r="Z15" s="1" t="str">
        <f>IF(LEN(P5)&lt;2,N5,"")</f>
        <v/>
      </c>
      <c r="AA15" s="1" t="str">
        <f t="shared" si="1"/>
        <v/>
      </c>
      <c r="AC15" s="121"/>
      <c r="AD15" s="121"/>
      <c r="AE15" s="858" t="str">
        <f t="shared" si="2"/>
        <v/>
      </c>
      <c r="AF15" s="858"/>
      <c r="AG15" s="858"/>
      <c r="AH15" s="121"/>
      <c r="AI15" s="121"/>
    </row>
    <row r="16" spans="2:41" ht="17.399999999999999" customHeight="1" thickTop="1" thickBot="1" x14ac:dyDescent="0.3">
      <c r="B16" s="55" t="str">
        <f t="shared" si="3"/>
        <v/>
      </c>
      <c r="C16" s="56" t="str">
        <f>IFERROR(VLOOKUP(B16,'اختيار المقررات'!AV9:AZ57,2,0),"")</f>
        <v/>
      </c>
      <c r="D16" s="905" t="str">
        <f>IFERROR(VLOOKUP(B16,'اختيار المقررات'!AV9:AZ57,3,0),"")</f>
        <v/>
      </c>
      <c r="E16" s="905"/>
      <c r="F16" s="905"/>
      <c r="G16" s="905"/>
      <c r="H16" s="57" t="str">
        <f>IFERROR(VLOOKUP(B16,'اختيار المقررات'!AV9:AZ57,4,0),"")</f>
        <v/>
      </c>
      <c r="I16" s="58" t="str">
        <f>IFERROR(VLOOKUP(B16,'اختيار المقررات'!AV9:AZ57,5,0),"")</f>
        <v/>
      </c>
      <c r="J16" s="55" t="str">
        <f t="shared" si="4"/>
        <v/>
      </c>
      <c r="K16" s="56" t="str">
        <f>IFERROR(VLOOKUP(J16,'اختيار المقررات'!AV9:AZ57,2,0),"")</f>
        <v/>
      </c>
      <c r="L16" s="905" t="str">
        <f>IFERROR(VLOOKUP(J16,'اختيار المقررات'!AV9:AZ57,3,0),"")</f>
        <v/>
      </c>
      <c r="M16" s="905"/>
      <c r="N16" s="905"/>
      <c r="O16" s="905"/>
      <c r="P16" s="57" t="str">
        <f>IFERROR(VLOOKUP(J16,'اختيار المقررات'!AV9:AZ57,4,0),"")</f>
        <v/>
      </c>
      <c r="Q16" s="58" t="str">
        <f>IFERROR(VLOOKUP(J16,'اختيار المقررات'!AV9:AZ57,5,0),"")</f>
        <v/>
      </c>
      <c r="R16" s="59"/>
      <c r="S16" s="137"/>
      <c r="W16" s="3" t="str">
        <f>IFERROR(SMALL('اختيار المقررات'!$AM$8:$AM$56,X16),"")</f>
        <v/>
      </c>
      <c r="X16" s="1">
        <v>14</v>
      </c>
      <c r="Y16" s="1" t="str">
        <f t="shared" si="0"/>
        <v/>
      </c>
      <c r="Z16" s="1" t="str">
        <f>IF(LEN(D6)&lt;2,B6,"")</f>
        <v/>
      </c>
      <c r="AA16" s="1" t="str">
        <f t="shared" si="1"/>
        <v/>
      </c>
      <c r="AC16" s="121"/>
      <c r="AD16" s="121"/>
      <c r="AE16" s="858" t="str">
        <f t="shared" si="2"/>
        <v/>
      </c>
      <c r="AF16" s="858"/>
      <c r="AG16" s="858"/>
      <c r="AH16" s="121"/>
      <c r="AI16" s="121"/>
    </row>
    <row r="17" spans="2:35" ht="17.399999999999999" customHeight="1" thickTop="1" thickBot="1" x14ac:dyDescent="0.3">
      <c r="B17" s="55" t="str">
        <f t="shared" si="3"/>
        <v/>
      </c>
      <c r="C17" s="56" t="str">
        <f>IFERROR(VLOOKUP(B17,'اختيار المقررات'!AV10:AZ58,2,0),"")</f>
        <v/>
      </c>
      <c r="D17" s="905" t="str">
        <f>IFERROR(VLOOKUP(B17,'اختيار المقررات'!AV10:AZ58,3,0),"")</f>
        <v/>
      </c>
      <c r="E17" s="905"/>
      <c r="F17" s="905"/>
      <c r="G17" s="905"/>
      <c r="H17" s="57" t="str">
        <f>IFERROR(VLOOKUP(B17,'اختيار المقررات'!AV10:AZ58,4,0),"")</f>
        <v/>
      </c>
      <c r="I17" s="58" t="str">
        <f>IFERROR(VLOOKUP(B17,'اختيار المقررات'!AV10:AZ58,5,0),"")</f>
        <v/>
      </c>
      <c r="J17" s="55" t="str">
        <f t="shared" si="4"/>
        <v/>
      </c>
      <c r="K17" s="56" t="str">
        <f>IFERROR(VLOOKUP(J17,'اختيار المقررات'!AV10:AZ58,2,0),"")</f>
        <v/>
      </c>
      <c r="L17" s="905" t="str">
        <f>IFERROR(VLOOKUP(J17,'اختيار المقررات'!AV10:AZ58,3,0),"")</f>
        <v/>
      </c>
      <c r="M17" s="905"/>
      <c r="N17" s="905"/>
      <c r="O17" s="905"/>
      <c r="P17" s="57" t="str">
        <f>IFERROR(VLOOKUP(J17,'اختيار المقررات'!AV10:AZ58,4,0),"")</f>
        <v/>
      </c>
      <c r="Q17" s="58" t="str">
        <f>IFERROR(VLOOKUP(J17,'اختيار المقررات'!AV10:AZ58,5,0),"")</f>
        <v/>
      </c>
      <c r="R17" s="59"/>
      <c r="S17" s="137"/>
      <c r="W17" s="3" t="str">
        <f>IFERROR(SMALL('اختيار المقررات'!$AM$8:$AM$56,X17),"")</f>
        <v/>
      </c>
      <c r="X17" s="1">
        <v>15</v>
      </c>
      <c r="Y17" s="1" t="e">
        <f t="shared" si="0"/>
        <v>#N/A</v>
      </c>
      <c r="Z17" s="1" t="e">
        <f>IF(LEN(H6)&lt;2,F6,"")</f>
        <v>#N/A</v>
      </c>
      <c r="AA17" s="1" t="str">
        <f t="shared" si="1"/>
        <v/>
      </c>
      <c r="AC17" s="121"/>
      <c r="AD17" s="121"/>
      <c r="AE17" s="858" t="str">
        <f t="shared" si="2"/>
        <v/>
      </c>
      <c r="AF17" s="858"/>
      <c r="AG17" s="858"/>
      <c r="AH17" s="121"/>
      <c r="AI17" s="121"/>
    </row>
    <row r="18" spans="2:35" ht="17.399999999999999" customHeight="1" thickTop="1" thickBot="1" x14ac:dyDescent="0.3">
      <c r="B18" s="55" t="str">
        <f t="shared" si="3"/>
        <v/>
      </c>
      <c r="C18" s="56" t="str">
        <f>IFERROR(VLOOKUP(B18,'اختيار المقررات'!AV11:AZ59,2,0),"")</f>
        <v/>
      </c>
      <c r="D18" s="905" t="str">
        <f>IFERROR(VLOOKUP(B18,'اختيار المقررات'!AV11:AZ59,3,0),"")</f>
        <v/>
      </c>
      <c r="E18" s="905"/>
      <c r="F18" s="905"/>
      <c r="G18" s="905"/>
      <c r="H18" s="57" t="str">
        <f>IFERROR(VLOOKUP(B18,'اختيار المقررات'!AV11:AZ59,4,0),"")</f>
        <v/>
      </c>
      <c r="I18" s="58" t="str">
        <f>IFERROR(VLOOKUP(B18,'اختيار المقررات'!AV11:AZ59,5,0),"")</f>
        <v/>
      </c>
      <c r="J18" s="55" t="str">
        <f t="shared" si="4"/>
        <v/>
      </c>
      <c r="K18" s="56" t="str">
        <f>IFERROR(VLOOKUP(J18,'اختيار المقررات'!AV11:AZ59,2,0),"")</f>
        <v/>
      </c>
      <c r="L18" s="905" t="str">
        <f>IFERROR(VLOOKUP(J18,'اختيار المقررات'!AV11:AZ59,3,0),"")</f>
        <v/>
      </c>
      <c r="M18" s="905"/>
      <c r="N18" s="905"/>
      <c r="O18" s="905"/>
      <c r="P18" s="57" t="str">
        <f>IFERROR(VLOOKUP(J18,'اختيار المقررات'!AV11:AZ59,4,0),"")</f>
        <v/>
      </c>
      <c r="Q18" s="58" t="str">
        <f>IFERROR(VLOOKUP(J18,'اختيار المقررات'!AV11:AZ59,5,0),"")</f>
        <v/>
      </c>
      <c r="R18" s="59"/>
      <c r="S18" s="137"/>
      <c r="W18" s="3" t="str">
        <f>IFERROR(SMALL('اختيار المقررات'!$AM$8:$AM$56,X18),"")</f>
        <v/>
      </c>
      <c r="X18" s="1">
        <v>16</v>
      </c>
      <c r="Y18" s="1" t="e">
        <f t="shared" si="0"/>
        <v>#N/A</v>
      </c>
      <c r="Z18" s="1" t="e">
        <f>IF(LEN(K6)&lt;2,J6,"")</f>
        <v>#N/A</v>
      </c>
      <c r="AA18" s="1" t="str">
        <f t="shared" si="1"/>
        <v/>
      </c>
      <c r="AC18" s="121"/>
      <c r="AD18" s="121"/>
      <c r="AE18" s="858" t="str">
        <f t="shared" si="2"/>
        <v/>
      </c>
      <c r="AF18" s="858"/>
      <c r="AG18" s="858"/>
      <c r="AH18" s="121"/>
      <c r="AI18" s="121"/>
    </row>
    <row r="19" spans="2:35" ht="17.399999999999999" customHeight="1" thickTop="1" thickBot="1" x14ac:dyDescent="0.3">
      <c r="B19" s="55" t="str">
        <f t="shared" si="3"/>
        <v/>
      </c>
      <c r="C19" s="56" t="str">
        <f>IFERROR(VLOOKUP(B19,'اختيار المقررات'!AV12:AZ60,2,0),"")</f>
        <v/>
      </c>
      <c r="D19" s="905" t="str">
        <f>IFERROR(VLOOKUP(B19,'اختيار المقررات'!AV12:AZ60,3,0),"")</f>
        <v/>
      </c>
      <c r="E19" s="905"/>
      <c r="F19" s="905"/>
      <c r="G19" s="905"/>
      <c r="H19" s="57" t="str">
        <f>IFERROR(VLOOKUP(B19,'اختيار المقررات'!AV12:AZ60,4,0),"")</f>
        <v/>
      </c>
      <c r="I19" s="58" t="str">
        <f>IFERROR(VLOOKUP(B19,'اختيار المقررات'!AV12:AZ60,5,0),"")</f>
        <v/>
      </c>
      <c r="J19" s="55" t="str">
        <f t="shared" si="4"/>
        <v/>
      </c>
      <c r="K19" s="56" t="str">
        <f>IFERROR(VLOOKUP(J19,'اختيار المقررات'!AV12:AZ60,2,0),"")</f>
        <v/>
      </c>
      <c r="L19" s="905" t="str">
        <f>IFERROR(VLOOKUP(J19,'اختيار المقررات'!AV12:AZ60,3,0),"")</f>
        <v/>
      </c>
      <c r="M19" s="905"/>
      <c r="N19" s="905"/>
      <c r="O19" s="905"/>
      <c r="P19" s="57" t="str">
        <f>IFERROR(VLOOKUP(J19,'اختيار المقررات'!AV12:AZ60,4,0),"")</f>
        <v/>
      </c>
      <c r="Q19" s="58" t="str">
        <f>IFERROR(VLOOKUP(J19,'اختيار المقررات'!AV12:AZ60,5,0),"")</f>
        <v/>
      </c>
      <c r="R19" s="59"/>
      <c r="S19" s="137"/>
      <c r="W19" s="3" t="str">
        <f>IFERROR(SMALL('اختيار المقررات'!$AM$8:$AM$56,X19),"")</f>
        <v/>
      </c>
      <c r="X19" s="1">
        <v>17</v>
      </c>
      <c r="Y19" s="1" t="e">
        <f t="shared" si="0"/>
        <v>#N/A</v>
      </c>
      <c r="Z19" s="1" t="e">
        <f>IF(LEN(P6)&lt;2,N6,"")</f>
        <v>#N/A</v>
      </c>
      <c r="AA19" s="1" t="str">
        <f t="shared" si="1"/>
        <v/>
      </c>
      <c r="AC19" s="121"/>
      <c r="AD19" s="121"/>
      <c r="AE19" s="858" t="str">
        <f t="shared" si="2"/>
        <v/>
      </c>
      <c r="AF19" s="858"/>
      <c r="AG19" s="858"/>
      <c r="AH19" s="121"/>
      <c r="AI19" s="121"/>
    </row>
    <row r="20" spans="2:35" ht="37.200000000000003" customHeight="1" thickTop="1" thickBot="1" x14ac:dyDescent="0.3">
      <c r="B20" s="859" t="e">
        <f>'إدخال البيانات'!A2</f>
        <v>#N/A</v>
      </c>
      <c r="C20" s="859"/>
      <c r="D20" s="859"/>
      <c r="E20" s="859"/>
      <c r="F20" s="859"/>
      <c r="G20" s="859"/>
      <c r="H20" s="859"/>
      <c r="I20" s="859"/>
      <c r="J20" s="859"/>
      <c r="K20" s="859"/>
      <c r="L20" s="859"/>
      <c r="M20" s="859"/>
      <c r="N20" s="859"/>
      <c r="O20" s="859"/>
      <c r="P20" s="859"/>
      <c r="Q20" s="859"/>
      <c r="R20" s="859"/>
      <c r="S20" s="137"/>
      <c r="W20" s="3" t="str">
        <f>IFERROR(SMALL('اختيار المقررات'!$AM$8:$AM$56,X20),"")</f>
        <v/>
      </c>
      <c r="X20" s="1">
        <v>18</v>
      </c>
      <c r="Y20" s="1">
        <f t="shared" si="0"/>
        <v>18</v>
      </c>
      <c r="Z20" s="1" t="str">
        <f>IF(LEN(D7)&lt;2,B7,"")</f>
        <v>الموبايل:</v>
      </c>
      <c r="AA20" s="1" t="str">
        <f t="shared" si="1"/>
        <v/>
      </c>
      <c r="AC20" s="121"/>
      <c r="AD20" s="121"/>
      <c r="AE20" s="858" t="str">
        <f t="shared" si="2"/>
        <v/>
      </c>
      <c r="AF20" s="858"/>
      <c r="AG20" s="858"/>
      <c r="AH20" s="121"/>
      <c r="AI20" s="121"/>
    </row>
    <row r="21" spans="2:35" ht="16.2" customHeight="1" thickTop="1" thickBot="1" x14ac:dyDescent="0.3">
      <c r="B21" s="906" t="s">
        <v>183</v>
      </c>
      <c r="C21" s="902"/>
      <c r="D21" s="902"/>
      <c r="E21" s="902"/>
      <c r="F21" s="122">
        <f>'اختيار المقررات'!AF25</f>
        <v>0</v>
      </c>
      <c r="G21" s="902" t="s">
        <v>184</v>
      </c>
      <c r="H21" s="902"/>
      <c r="I21" s="902"/>
      <c r="J21" s="902"/>
      <c r="K21" s="877">
        <f>'اختيار المقررات'!AF26</f>
        <v>0</v>
      </c>
      <c r="L21" s="877"/>
      <c r="M21" s="902" t="s">
        <v>185</v>
      </c>
      <c r="N21" s="902"/>
      <c r="O21" s="902"/>
      <c r="P21" s="902"/>
      <c r="Q21" s="877" t="e">
        <f>'اختيار المقررات'!AF27</f>
        <v>#N/A</v>
      </c>
      <c r="R21" s="903"/>
      <c r="S21" s="138"/>
      <c r="W21" s="3" t="str">
        <f>IFERROR(SMALL('اختيار المقررات'!$AM$8:$AM$56,X21),"")</f>
        <v/>
      </c>
      <c r="X21" s="1">
        <v>19</v>
      </c>
      <c r="Y21" s="1">
        <f t="shared" si="0"/>
        <v>19</v>
      </c>
      <c r="Z21" s="1" t="str">
        <f>IF(LEN(H7)&lt;2,F7,"")</f>
        <v>الهاتف:</v>
      </c>
      <c r="AA21" s="1" t="str">
        <f t="shared" si="1"/>
        <v/>
      </c>
      <c r="AC21" s="121"/>
      <c r="AD21" s="121"/>
      <c r="AE21" s="858" t="str">
        <f t="shared" si="2"/>
        <v/>
      </c>
      <c r="AF21" s="858"/>
      <c r="AG21" s="858"/>
      <c r="AH21" s="121"/>
      <c r="AI21" s="121"/>
    </row>
    <row r="22" spans="2:35" ht="14.4" thickTop="1" x14ac:dyDescent="0.25">
      <c r="B22" s="919" t="s">
        <v>178</v>
      </c>
      <c r="C22" s="886"/>
      <c r="D22" s="886"/>
      <c r="E22" s="927">
        <f>'اختيار المقررات'!F5</f>
        <v>0</v>
      </c>
      <c r="F22" s="927"/>
      <c r="G22" s="927"/>
      <c r="H22" s="927"/>
      <c r="I22" s="928"/>
      <c r="J22" s="123" t="s">
        <v>60</v>
      </c>
      <c r="K22" s="887">
        <f>'اختيار المقررات'!R5</f>
        <v>0</v>
      </c>
      <c r="L22" s="887"/>
      <c r="M22" s="124" t="s">
        <v>0</v>
      </c>
      <c r="N22" s="911">
        <f>'اختيار المقررات'!X5</f>
        <v>0</v>
      </c>
      <c r="O22" s="911"/>
      <c r="P22" s="863" t="e">
        <f>'اختيار المقررات'!AA28</f>
        <v>#N/A</v>
      </c>
      <c r="Q22" s="863"/>
      <c r="R22" s="863"/>
      <c r="W22" s="3" t="str">
        <f>IFERROR(SMALL('اختيار المقررات'!$AM$8:$AM$56,X22),"")</f>
        <v/>
      </c>
      <c r="X22" s="1">
        <v>20</v>
      </c>
      <c r="Y22" s="1">
        <f t="shared" si="0"/>
        <v>20</v>
      </c>
      <c r="Z22" s="1" t="str">
        <f>IF(LEN(K7)&lt;2,J7,"")</f>
        <v>العنوان :</v>
      </c>
      <c r="AC22" s="121"/>
      <c r="AD22" s="121"/>
      <c r="AE22" s="858" t="str">
        <f t="shared" si="2"/>
        <v/>
      </c>
      <c r="AF22" s="858"/>
      <c r="AG22" s="858"/>
      <c r="AH22" s="121"/>
      <c r="AI22" s="121"/>
    </row>
    <row r="23" spans="2:35" ht="15.75" customHeight="1" x14ac:dyDescent="0.25">
      <c r="B23" s="893" t="s">
        <v>182</v>
      </c>
      <c r="C23" s="889"/>
      <c r="D23" s="889"/>
      <c r="E23" s="896" t="e">
        <f>'اختيار المقررات'!O25</f>
        <v>#N/A</v>
      </c>
      <c r="F23" s="896"/>
      <c r="G23" s="897"/>
      <c r="H23" s="864" t="s">
        <v>1364</v>
      </c>
      <c r="I23" s="865"/>
      <c r="J23" s="866" t="e">
        <f>'اختيار المقررات'!X25</f>
        <v>#N/A</v>
      </c>
      <c r="K23" s="866"/>
      <c r="L23" s="867"/>
      <c r="M23" s="865" t="s">
        <v>388</v>
      </c>
      <c r="N23" s="865"/>
      <c r="O23" s="865" t="s">
        <v>389</v>
      </c>
      <c r="P23" s="865"/>
      <c r="Q23" s="865" t="s">
        <v>403</v>
      </c>
      <c r="R23" s="947"/>
    </row>
    <row r="24" spans="2:35" ht="13.8" x14ac:dyDescent="0.25">
      <c r="B24" s="893" t="s">
        <v>390</v>
      </c>
      <c r="C24" s="889"/>
      <c r="D24" s="889"/>
      <c r="E24" s="894" t="e">
        <f>'اختيار المقررات'!O27</f>
        <v>#N/A</v>
      </c>
      <c r="F24" s="894"/>
      <c r="G24" s="895"/>
      <c r="H24" s="868" t="s">
        <v>25</v>
      </c>
      <c r="I24" s="869"/>
      <c r="J24" s="894" t="e">
        <f>'اختيار المقررات'!O26</f>
        <v>#N/A</v>
      </c>
      <c r="K24" s="894"/>
      <c r="L24" s="895"/>
      <c r="M24" s="869"/>
      <c r="N24" s="869"/>
      <c r="O24" s="869"/>
      <c r="P24" s="869"/>
      <c r="Q24" s="869"/>
      <c r="R24" s="948"/>
    </row>
    <row r="25" spans="2:35" ht="13.8" x14ac:dyDescent="0.25">
      <c r="B25" s="893" t="s">
        <v>382</v>
      </c>
      <c r="C25" s="889"/>
      <c r="D25" s="889"/>
      <c r="E25" s="894" t="str">
        <f>IF(D12="","",'اختيار المقررات'!O28)</f>
        <v/>
      </c>
      <c r="F25" s="894"/>
      <c r="G25" s="895"/>
      <c r="H25" s="949" t="s">
        <v>20</v>
      </c>
      <c r="I25" s="950"/>
      <c r="J25" s="125" t="str">
        <f>'اختيار المقررات'!X28</f>
        <v>لا</v>
      </c>
      <c r="K25" s="125"/>
      <c r="L25" s="126"/>
      <c r="M25" s="869"/>
      <c r="N25" s="869"/>
      <c r="O25" s="869"/>
      <c r="P25" s="869"/>
      <c r="Q25" s="869"/>
      <c r="R25" s="948"/>
    </row>
    <row r="26" spans="2:35" ht="13.8" x14ac:dyDescent="0.25">
      <c r="B26" s="898" t="s">
        <v>23</v>
      </c>
      <c r="C26" s="899"/>
      <c r="D26" s="899"/>
      <c r="E26" s="861" t="str">
        <f>IF(D12="","يجب أن تقوم بإدخال جميع البيانات المطلوبة لتتمكن من التسجيل",'اختيار المقررات'!O29)</f>
        <v>يجب أن تقوم بإدخال جميع البيانات المطلوبة لتتمكن من التسجيل</v>
      </c>
      <c r="F26" s="861"/>
      <c r="G26" s="861"/>
      <c r="H26" s="861"/>
      <c r="I26" s="861"/>
      <c r="J26" s="861"/>
      <c r="K26" s="861"/>
      <c r="L26" s="862"/>
      <c r="M26" s="869"/>
      <c r="N26" s="869"/>
      <c r="O26" s="869"/>
      <c r="P26" s="869"/>
      <c r="Q26" s="869"/>
      <c r="R26" s="948"/>
    </row>
    <row r="27" spans="2:35" ht="21.75" customHeight="1" x14ac:dyDescent="0.25">
      <c r="B27" s="870" t="str">
        <f>'اختيار المقررات'!C25</f>
        <v>منقطع عن التسجيل في</v>
      </c>
      <c r="C27" s="871"/>
      <c r="D27" s="871"/>
      <c r="E27" s="871"/>
      <c r="F27" s="871"/>
      <c r="G27" s="871"/>
      <c r="H27" s="871"/>
      <c r="I27" s="871"/>
      <c r="J27" s="871"/>
      <c r="K27" s="871"/>
      <c r="L27" s="872"/>
      <c r="M27" s="869"/>
      <c r="N27" s="869"/>
      <c r="O27" s="869"/>
      <c r="P27" s="869"/>
      <c r="Q27" s="869"/>
      <c r="R27" s="948"/>
    </row>
    <row r="28" spans="2:35" ht="21.75" customHeight="1" x14ac:dyDescent="0.25">
      <c r="B28" s="221"/>
      <c r="C28" s="222"/>
      <c r="D28" s="222"/>
      <c r="E28" s="222"/>
      <c r="F28" s="222"/>
      <c r="G28" s="222"/>
      <c r="H28" s="222"/>
      <c r="I28" s="222"/>
      <c r="J28" s="222"/>
      <c r="K28" s="222"/>
      <c r="L28" s="223"/>
      <c r="M28" s="869"/>
      <c r="N28" s="869"/>
      <c r="O28" s="869"/>
      <c r="P28" s="869"/>
      <c r="Q28" s="869"/>
      <c r="R28" s="948"/>
    </row>
    <row r="29" spans="2:35" ht="21.75" customHeight="1" x14ac:dyDescent="0.25">
      <c r="B29" s="221"/>
      <c r="C29" s="222"/>
      <c r="D29" s="222"/>
      <c r="E29" s="222"/>
      <c r="F29" s="222"/>
      <c r="G29" s="222"/>
      <c r="H29" s="222"/>
      <c r="I29" s="222"/>
      <c r="J29" s="222"/>
      <c r="K29" s="222"/>
      <c r="L29" s="223"/>
      <c r="M29" s="869"/>
      <c r="N29" s="869"/>
      <c r="O29" s="869"/>
      <c r="P29" s="869"/>
      <c r="Q29" s="869"/>
      <c r="R29" s="948"/>
    </row>
    <row r="30" spans="2:35" ht="21.75" customHeight="1" x14ac:dyDescent="0.25">
      <c r="B30" s="221"/>
      <c r="C30" s="222"/>
      <c r="D30" s="222"/>
      <c r="E30" s="222"/>
      <c r="F30" s="222"/>
      <c r="G30" s="222"/>
      <c r="H30" s="222"/>
      <c r="I30" s="222"/>
      <c r="J30" s="222"/>
      <c r="K30" s="222"/>
      <c r="L30" s="223"/>
      <c r="M30" s="869"/>
      <c r="N30" s="869"/>
      <c r="O30" s="869"/>
      <c r="P30" s="869"/>
      <c r="Q30" s="869"/>
      <c r="R30" s="948"/>
    </row>
    <row r="31" spans="2:35" ht="13.8" x14ac:dyDescent="0.25">
      <c r="B31" s="873" t="str">
        <f>'اختيار المقررات'!C26</f>
        <v/>
      </c>
      <c r="C31" s="874"/>
      <c r="D31" s="874"/>
      <c r="E31" s="874"/>
      <c r="F31" s="874"/>
      <c r="G31" s="874" t="str">
        <f>'اختيار المقررات'!C27</f>
        <v/>
      </c>
      <c r="H31" s="874"/>
      <c r="I31" s="874"/>
      <c r="J31" s="874"/>
      <c r="K31" s="874"/>
      <c r="L31" s="875"/>
      <c r="M31" s="869"/>
      <c r="N31" s="869"/>
      <c r="O31" s="869"/>
      <c r="P31" s="869"/>
      <c r="Q31" s="869"/>
      <c r="R31" s="948"/>
    </row>
    <row r="32" spans="2:35" ht="15" customHeight="1" x14ac:dyDescent="0.25">
      <c r="B32" s="873" t="str">
        <f>'اختيار المقررات'!C28</f>
        <v/>
      </c>
      <c r="C32" s="874"/>
      <c r="D32" s="874"/>
      <c r="E32" s="874"/>
      <c r="F32" s="874"/>
      <c r="G32" s="874" t="str">
        <f>'اختيار المقررات'!C29</f>
        <v/>
      </c>
      <c r="H32" s="874"/>
      <c r="I32" s="874"/>
      <c r="J32" s="874"/>
      <c r="K32" s="874"/>
      <c r="L32" s="875"/>
      <c r="M32" s="869"/>
      <c r="N32" s="869"/>
      <c r="O32" s="869"/>
      <c r="P32" s="869"/>
      <c r="Q32" s="869"/>
      <c r="R32" s="948"/>
    </row>
    <row r="33" spans="2:19" ht="15" customHeight="1" x14ac:dyDescent="0.25">
      <c r="B33" s="951" t="str">
        <f>'اختيار المقررات'!C30</f>
        <v/>
      </c>
      <c r="C33" s="952"/>
      <c r="D33" s="952"/>
      <c r="E33" s="952"/>
      <c r="F33" s="952"/>
      <c r="G33" s="952" t="str">
        <f>'اختيار المقررات'!C31</f>
        <v/>
      </c>
      <c r="H33" s="952"/>
      <c r="I33" s="952"/>
      <c r="J33" s="952"/>
      <c r="K33" s="952"/>
      <c r="L33" s="953"/>
      <c r="M33" s="869"/>
      <c r="N33" s="869"/>
      <c r="O33" s="869"/>
      <c r="P33" s="869"/>
      <c r="Q33" s="869"/>
      <c r="R33" s="948"/>
    </row>
    <row r="34" spans="2:19" ht="17.25" customHeight="1" x14ac:dyDescent="0.25">
      <c r="B34" s="933" t="s">
        <v>404</v>
      </c>
      <c r="C34" s="934"/>
      <c r="D34" s="934"/>
      <c r="E34" s="934"/>
      <c r="F34" s="934"/>
      <c r="G34" s="934"/>
      <c r="H34" s="934"/>
      <c r="I34" s="934"/>
      <c r="J34" s="934"/>
      <c r="K34" s="934"/>
      <c r="L34" s="934"/>
      <c r="M34" s="934"/>
      <c r="N34" s="934"/>
      <c r="O34" s="934"/>
      <c r="P34" s="934"/>
      <c r="Q34" s="934"/>
      <c r="R34" s="935"/>
    </row>
    <row r="35" spans="2:19" ht="17.25" customHeight="1" x14ac:dyDescent="0.25">
      <c r="B35" s="857" t="s">
        <v>2109</v>
      </c>
      <c r="C35" s="857"/>
      <c r="D35" s="857"/>
      <c r="E35" s="857"/>
      <c r="F35" s="857"/>
      <c r="G35" s="857"/>
      <c r="H35" s="857"/>
      <c r="I35" s="857"/>
      <c r="J35" s="857"/>
      <c r="K35" s="857"/>
      <c r="L35" s="857"/>
      <c r="M35" s="857"/>
      <c r="N35" s="857"/>
      <c r="O35" s="857"/>
      <c r="P35" s="857"/>
      <c r="Q35" s="857"/>
      <c r="R35" s="857"/>
    </row>
    <row r="36" spans="2:19" ht="24" customHeight="1" x14ac:dyDescent="0.25">
      <c r="B36" s="936" t="s">
        <v>31</v>
      </c>
      <c r="C36" s="936"/>
      <c r="D36" s="936"/>
      <c r="E36" s="936"/>
      <c r="F36" s="937" t="e">
        <f>IF(J25="نعم",'اختيار المقررات'!X29,'اختيار المقررات'!O29)</f>
        <v>#N/A</v>
      </c>
      <c r="G36" s="937"/>
      <c r="H36" s="860" t="str">
        <f>IF(D4="أنثى","ليرة سورية فقط لا غير من الطالبة","ليرة سورية فقط لا غير من الطالب")&amp;" "&amp;H2</f>
        <v xml:space="preserve">ليرة سورية فقط لا غير من الطالب </v>
      </c>
      <c r="I36" s="860"/>
      <c r="J36" s="860"/>
      <c r="K36" s="860"/>
      <c r="L36" s="860"/>
      <c r="M36" s="860"/>
      <c r="N36" s="860"/>
      <c r="O36" s="860"/>
      <c r="P36" s="860"/>
      <c r="Q36" s="860"/>
      <c r="R36" s="860"/>
    </row>
    <row r="37" spans="2:19" ht="24" customHeight="1" x14ac:dyDescent="0.25">
      <c r="B37" s="936" t="str">
        <f>IF(D4="أنثى","رقمها الامتحاني","رقمه الامتحاني")</f>
        <v>رقمه الامتحاني</v>
      </c>
      <c r="C37" s="936"/>
      <c r="D37" s="936"/>
      <c r="E37" s="942">
        <f>D2</f>
        <v>0</v>
      </c>
      <c r="F37" s="942"/>
      <c r="G37" s="943" t="s">
        <v>32</v>
      </c>
      <c r="H37" s="943"/>
      <c r="I37" s="943"/>
      <c r="J37" s="943"/>
      <c r="K37" s="943"/>
      <c r="L37" s="943"/>
      <c r="M37" s="943"/>
      <c r="N37" s="943"/>
      <c r="O37" s="943"/>
      <c r="P37" s="943"/>
      <c r="Q37" s="943"/>
      <c r="R37" s="943"/>
    </row>
    <row r="38" spans="2:19" ht="12" customHeight="1" x14ac:dyDescent="0.25">
      <c r="B38" s="87"/>
      <c r="C38" s="106"/>
      <c r="D38" s="945"/>
      <c r="E38" s="945"/>
      <c r="F38" s="945"/>
      <c r="G38" s="945"/>
      <c r="H38" s="945"/>
      <c r="I38" s="88"/>
      <c r="J38" s="88"/>
      <c r="K38" s="87"/>
      <c r="L38" s="106"/>
      <c r="M38" s="945"/>
      <c r="N38" s="945"/>
      <c r="O38" s="945"/>
      <c r="P38" s="945"/>
      <c r="Q38" s="88"/>
      <c r="R38" s="88"/>
    </row>
    <row r="39" spans="2:19" ht="27.75" customHeight="1" x14ac:dyDescent="0.35">
      <c r="B39" s="944" t="s">
        <v>26</v>
      </c>
      <c r="C39" s="944"/>
      <c r="D39" s="944"/>
      <c r="E39" s="944"/>
      <c r="F39" s="944"/>
      <c r="G39" s="944"/>
      <c r="H39" s="944"/>
      <c r="I39" s="944"/>
      <c r="J39" s="944"/>
      <c r="K39" s="944"/>
      <c r="L39" s="944"/>
      <c r="M39" s="944"/>
      <c r="N39" s="944"/>
      <c r="O39" s="944"/>
      <c r="P39" s="944"/>
      <c r="Q39" s="944"/>
      <c r="R39" s="944"/>
    </row>
    <row r="40" spans="2:19" ht="15.75" customHeight="1" x14ac:dyDescent="0.25">
      <c r="B40" s="940" t="s">
        <v>30</v>
      </c>
      <c r="C40" s="940"/>
      <c r="D40" s="940"/>
      <c r="E40" s="940"/>
      <c r="F40" s="940"/>
      <c r="G40" s="940"/>
      <c r="H40" s="940"/>
      <c r="I40" s="940"/>
      <c r="J40" s="940"/>
      <c r="K40" s="940"/>
      <c r="L40" s="940"/>
      <c r="M40" s="940"/>
      <c r="N40" s="940"/>
      <c r="O40" s="940"/>
      <c r="P40" s="940"/>
      <c r="Q40" s="940"/>
      <c r="R40" s="940"/>
    </row>
    <row r="41" spans="2:19" ht="22.5" customHeight="1" x14ac:dyDescent="0.25">
      <c r="B41" s="941" t="s">
        <v>31</v>
      </c>
      <c r="C41" s="941"/>
      <c r="D41" s="941"/>
      <c r="E41" s="941"/>
      <c r="F41" s="942" t="e">
        <f>'اختيار المقررات'!AE29</f>
        <v>#N/A</v>
      </c>
      <c r="G41" s="942"/>
      <c r="H41" s="946" t="str">
        <f>H36</f>
        <v xml:space="preserve">ليرة سورية فقط لا غير من الطالب </v>
      </c>
      <c r="I41" s="946"/>
      <c r="J41" s="946"/>
      <c r="K41" s="946"/>
      <c r="L41" s="946"/>
      <c r="M41" s="946"/>
      <c r="N41" s="946"/>
      <c r="O41" s="946"/>
      <c r="P41" s="946"/>
      <c r="Q41" s="946"/>
      <c r="R41" s="946"/>
    </row>
    <row r="42" spans="2:19" ht="22.5" customHeight="1" x14ac:dyDescent="0.3">
      <c r="B42" s="938" t="str">
        <f>B37</f>
        <v>رقمه الامتحاني</v>
      </c>
      <c r="C42" s="938"/>
      <c r="D42" s="938"/>
      <c r="E42" s="939">
        <f>E37</f>
        <v>0</v>
      </c>
      <c r="F42" s="939"/>
      <c r="G42" s="932" t="str">
        <f>G37</f>
        <v xml:space="preserve">وتحويله إلى حساب التعليم المفتوح رقم ck1-10173186 وتسليم إشعار القبض إلى صاحب العلاقة  </v>
      </c>
      <c r="H42" s="932"/>
      <c r="I42" s="932"/>
      <c r="J42" s="932"/>
      <c r="K42" s="932"/>
      <c r="L42" s="932"/>
      <c r="M42" s="932"/>
      <c r="N42" s="932"/>
      <c r="O42" s="932"/>
      <c r="P42" s="932"/>
      <c r="Q42" s="932"/>
      <c r="R42" s="932"/>
    </row>
    <row r="43" spans="2:19" ht="9" customHeight="1" x14ac:dyDescent="0.25"/>
    <row r="44" spans="2:19" ht="9" customHeight="1" x14ac:dyDescent="0.25">
      <c r="E44" s="1"/>
      <c r="I44" s="60"/>
      <c r="M44" s="1"/>
      <c r="P44" s="60"/>
    </row>
    <row r="45" spans="2:19" x14ac:dyDescent="0.25">
      <c r="C45" s="94"/>
      <c r="D45" s="94"/>
      <c r="E45" s="94"/>
      <c r="F45" s="94"/>
      <c r="G45" s="94"/>
      <c r="I45" s="60"/>
      <c r="J45" s="60"/>
      <c r="K45" s="60"/>
      <c r="L45" s="60"/>
      <c r="P45" s="60"/>
      <c r="Q45" s="60"/>
      <c r="R45" s="60"/>
      <c r="S45" s="139"/>
    </row>
    <row r="46" spans="2:19" ht="13.8" x14ac:dyDescent="0.25">
      <c r="C46" s="94"/>
      <c r="D46" s="94"/>
      <c r="E46" s="94"/>
      <c r="F46" s="94"/>
      <c r="G46" s="94"/>
      <c r="H46" s="95"/>
      <c r="I46" s="95"/>
      <c r="J46" s="95"/>
      <c r="K46" s="95"/>
      <c r="L46" s="95"/>
      <c r="M46" s="95"/>
      <c r="N46" s="95"/>
      <c r="O46" s="95"/>
      <c r="P46" s="95"/>
      <c r="Q46" s="95"/>
      <c r="R46" s="95"/>
      <c r="S46" s="140"/>
    </row>
    <row r="47" spans="2:19" ht="13.8" x14ac:dyDescent="0.25">
      <c r="C47" s="94"/>
      <c r="D47" s="94"/>
      <c r="E47" s="94"/>
      <c r="F47" s="94"/>
      <c r="G47" s="94"/>
      <c r="H47" s="95"/>
      <c r="I47" s="95"/>
      <c r="J47" s="95"/>
      <c r="K47" s="95"/>
      <c r="L47" s="95"/>
      <c r="M47" s="95"/>
      <c r="N47" s="95"/>
      <c r="O47" s="95"/>
      <c r="P47" s="95"/>
      <c r="Q47" s="95"/>
      <c r="R47" s="95"/>
      <c r="S47" s="140"/>
    </row>
    <row r="48" spans="2:19" ht="13.8" x14ac:dyDescent="0.25">
      <c r="B48"/>
      <c r="C48"/>
      <c r="D48"/>
      <c r="E48"/>
      <c r="F48"/>
      <c r="G48"/>
      <c r="H48"/>
      <c r="I48"/>
      <c r="J48"/>
      <c r="K48"/>
      <c r="L48"/>
      <c r="M48"/>
      <c r="N48"/>
      <c r="O48"/>
      <c r="P48"/>
      <c r="Q48"/>
      <c r="R48"/>
    </row>
    <row r="49" spans="2:18" ht="13.8" x14ac:dyDescent="0.25">
      <c r="B49"/>
      <c r="C49"/>
      <c r="D49"/>
      <c r="E49"/>
      <c r="F49"/>
      <c r="G49"/>
      <c r="H49"/>
      <c r="I49"/>
      <c r="J49"/>
      <c r="K49"/>
      <c r="L49"/>
      <c r="M49"/>
      <c r="N49"/>
      <c r="O49"/>
      <c r="P49"/>
      <c r="Q49"/>
      <c r="R49"/>
    </row>
    <row r="50" spans="2:18" ht="13.8" x14ac:dyDescent="0.25">
      <c r="B50"/>
      <c r="C50"/>
      <c r="D50"/>
      <c r="E50"/>
      <c r="F50"/>
      <c r="G50"/>
      <c r="H50"/>
      <c r="I50"/>
      <c r="J50"/>
      <c r="K50"/>
      <c r="L50"/>
      <c r="M50"/>
      <c r="N50"/>
      <c r="O50"/>
      <c r="P50"/>
      <c r="Q50"/>
      <c r="R50"/>
    </row>
    <row r="51" spans="2:18" ht="13.8" x14ac:dyDescent="0.25">
      <c r="B51"/>
      <c r="C51"/>
      <c r="D51"/>
      <c r="E51"/>
      <c r="F51"/>
      <c r="G51"/>
      <c r="H51"/>
      <c r="I51"/>
      <c r="J51"/>
      <c r="K51"/>
      <c r="L51"/>
      <c r="M51"/>
      <c r="N51"/>
      <c r="O51"/>
      <c r="P51"/>
      <c r="Q51"/>
      <c r="R51"/>
    </row>
  </sheetData>
  <sheetProtection algorithmName="SHA-512" hashValue="lrUELPo+2T4TvnMB8YfBKHwEH2GxL6EcwZNyGKVZ6ob979nwSzxSbE8C1OWPEgSJTQGst0U017Y/f5iUaK6VHQ==" saltValue="c3XGkbohYb++X5+MimD2eA==" spinCount="100000" sheet="1" selectLockedCells="1" selectUnlockedCells="1"/>
  <mergeCells count="133">
    <mergeCell ref="G42:R42"/>
    <mergeCell ref="B32:F32"/>
    <mergeCell ref="B34:R34"/>
    <mergeCell ref="B36:E36"/>
    <mergeCell ref="F36:G36"/>
    <mergeCell ref="B42:D42"/>
    <mergeCell ref="E42:F42"/>
    <mergeCell ref="B40:R40"/>
    <mergeCell ref="B41:E41"/>
    <mergeCell ref="F41:G41"/>
    <mergeCell ref="G37:R37"/>
    <mergeCell ref="B39:R39"/>
    <mergeCell ref="D38:H38"/>
    <mergeCell ref="M38:P38"/>
    <mergeCell ref="H41:R41"/>
    <mergeCell ref="Q23:R33"/>
    <mergeCell ref="H25:I25"/>
    <mergeCell ref="M23:N33"/>
    <mergeCell ref="O23:P33"/>
    <mergeCell ref="B37:D37"/>
    <mergeCell ref="E37:F37"/>
    <mergeCell ref="B33:F33"/>
    <mergeCell ref="G32:L32"/>
    <mergeCell ref="G33:L33"/>
    <mergeCell ref="B1:E1"/>
    <mergeCell ref="B2:C2"/>
    <mergeCell ref="D2:E2"/>
    <mergeCell ref="F2:G2"/>
    <mergeCell ref="H2:J2"/>
    <mergeCell ref="M2:N2"/>
    <mergeCell ref="B22:D22"/>
    <mergeCell ref="B7:C7"/>
    <mergeCell ref="B8:R9"/>
    <mergeCell ref="D11:G11"/>
    <mergeCell ref="L11:O11"/>
    <mergeCell ref="D13:G13"/>
    <mergeCell ref="L13:O13"/>
    <mergeCell ref="E22:I22"/>
    <mergeCell ref="K22:L22"/>
    <mergeCell ref="N22:O22"/>
    <mergeCell ref="H7:I7"/>
    <mergeCell ref="K7:R7"/>
    <mergeCell ref="D12:G12"/>
    <mergeCell ref="L12:O12"/>
    <mergeCell ref="D14:G14"/>
    <mergeCell ref="L14:O14"/>
    <mergeCell ref="D15:G15"/>
    <mergeCell ref="L15:O15"/>
    <mergeCell ref="B3:C3"/>
    <mergeCell ref="D3:E3"/>
    <mergeCell ref="N3:P3"/>
    <mergeCell ref="Q3:R3"/>
    <mergeCell ref="P6:R6"/>
    <mergeCell ref="B4:C4"/>
    <mergeCell ref="D4:E4"/>
    <mergeCell ref="F4:G4"/>
    <mergeCell ref="H4:I4"/>
    <mergeCell ref="K4:M4"/>
    <mergeCell ref="B6:C6"/>
    <mergeCell ref="D6:E6"/>
    <mergeCell ref="F6:G6"/>
    <mergeCell ref="H6:I6"/>
    <mergeCell ref="K6:M6"/>
    <mergeCell ref="B5:C5"/>
    <mergeCell ref="D5:E5"/>
    <mergeCell ref="F5:G5"/>
    <mergeCell ref="H5:I5"/>
    <mergeCell ref="B26:D26"/>
    <mergeCell ref="D7:E7"/>
    <mergeCell ref="G21:J21"/>
    <mergeCell ref="K21:L21"/>
    <mergeCell ref="M21:P21"/>
    <mergeCell ref="Q21:R21"/>
    <mergeCell ref="F7:G7"/>
    <mergeCell ref="D17:G17"/>
    <mergeCell ref="L17:O17"/>
    <mergeCell ref="D18:G18"/>
    <mergeCell ref="D19:G19"/>
    <mergeCell ref="L19:O19"/>
    <mergeCell ref="B21:E21"/>
    <mergeCell ref="L18:O18"/>
    <mergeCell ref="D16:G16"/>
    <mergeCell ref="L16:O16"/>
    <mergeCell ref="AE16:AG16"/>
    <mergeCell ref="AE17:AG17"/>
    <mergeCell ref="B24:D24"/>
    <mergeCell ref="E24:G24"/>
    <mergeCell ref="J24:L24"/>
    <mergeCell ref="B25:D25"/>
    <mergeCell ref="E25:G25"/>
    <mergeCell ref="B23:D23"/>
    <mergeCell ref="E23:G23"/>
    <mergeCell ref="AE15:AG15"/>
    <mergeCell ref="F1:R1"/>
    <mergeCell ref="N4:P4"/>
    <mergeCell ref="Q4:R4"/>
    <mergeCell ref="AD1:AH2"/>
    <mergeCell ref="AE3:AG3"/>
    <mergeCell ref="AE4:AG4"/>
    <mergeCell ref="AE5:AG5"/>
    <mergeCell ref="AE6:AG6"/>
    <mergeCell ref="K5:M5"/>
    <mergeCell ref="N5:O5"/>
    <mergeCell ref="P5:R5"/>
    <mergeCell ref="N6:O6"/>
    <mergeCell ref="J3:L3"/>
    <mergeCell ref="F3:G3"/>
    <mergeCell ref="H3:I3"/>
    <mergeCell ref="K2:L2"/>
    <mergeCell ref="B35:R35"/>
    <mergeCell ref="AE7:AG7"/>
    <mergeCell ref="AE8:AG8"/>
    <mergeCell ref="AE9:AG9"/>
    <mergeCell ref="AE10:AG10"/>
    <mergeCell ref="AE11:AG11"/>
    <mergeCell ref="AE12:AG12"/>
    <mergeCell ref="B20:R20"/>
    <mergeCell ref="H36:R36"/>
    <mergeCell ref="AE18:AG18"/>
    <mergeCell ref="AE19:AG19"/>
    <mergeCell ref="AE20:AG20"/>
    <mergeCell ref="AE21:AG21"/>
    <mergeCell ref="AE22:AG22"/>
    <mergeCell ref="E26:L26"/>
    <mergeCell ref="P22:R22"/>
    <mergeCell ref="H23:I23"/>
    <mergeCell ref="J23:L23"/>
    <mergeCell ref="H24:I24"/>
    <mergeCell ref="B27:L27"/>
    <mergeCell ref="B31:F31"/>
    <mergeCell ref="G31:L31"/>
    <mergeCell ref="AE13:AG13"/>
    <mergeCell ref="AE14:AG14"/>
  </mergeCells>
  <conditionalFormatting sqref="B38:R38">
    <cfRule type="expression" dxfId="3472" priority="32">
      <formula>#REF!="لا"</formula>
    </cfRule>
  </conditionalFormatting>
  <conditionalFormatting sqref="B39:R40 B41:H41 B42:R42">
    <cfRule type="expression" dxfId="3471" priority="33">
      <formula>$K$25="لا"</formula>
    </cfRule>
  </conditionalFormatting>
  <conditionalFormatting sqref="B39:R44">
    <cfRule type="expression" dxfId="3470" priority="1">
      <formula>$J$25="لا"</formula>
    </cfRule>
  </conditionalFormatting>
  <conditionalFormatting sqref="C13:I19">
    <cfRule type="expression" dxfId="3469" priority="23">
      <formula>$C$13=""</formula>
    </cfRule>
  </conditionalFormatting>
  <conditionalFormatting sqref="C14:I19">
    <cfRule type="expression" dxfId="3468" priority="22">
      <formula>$C$14=""</formula>
    </cfRule>
  </conditionalFormatting>
  <conditionalFormatting sqref="C15:I19">
    <cfRule type="expression" dxfId="3467" priority="21">
      <formula>$C$15=""</formula>
    </cfRule>
  </conditionalFormatting>
  <conditionalFormatting sqref="C16:I19">
    <cfRule type="expression" dxfId="3466" priority="20">
      <formula>$C$16=""</formula>
    </cfRule>
  </conditionalFormatting>
  <conditionalFormatting sqref="C17:I19">
    <cfRule type="expression" dxfId="3465" priority="19">
      <formula>$C$17=""</formula>
    </cfRule>
  </conditionalFormatting>
  <conditionalFormatting sqref="C18:I19">
    <cfRule type="expression" dxfId="3464" priority="18">
      <formula>$C$18=""</formula>
    </cfRule>
  </conditionalFormatting>
  <conditionalFormatting sqref="C19:I19">
    <cfRule type="expression" dxfId="3463" priority="17">
      <formula>$C$19=""</formula>
    </cfRule>
  </conditionalFormatting>
  <conditionalFormatting sqref="C11:Q19">
    <cfRule type="expression" dxfId="3462" priority="24">
      <formula>$C$12=""</formula>
    </cfRule>
  </conditionalFormatting>
  <conditionalFormatting sqref="C46:S47">
    <cfRule type="expression" dxfId="3461" priority="34">
      <formula>$K$26="لا"</formula>
    </cfRule>
  </conditionalFormatting>
  <conditionalFormatting sqref="K11:Q19">
    <cfRule type="expression" dxfId="3460" priority="16">
      <formula>$K$12=""</formula>
    </cfRule>
  </conditionalFormatting>
  <conditionalFormatting sqref="K13:Q19">
    <cfRule type="expression" dxfId="3459" priority="15">
      <formula>$K$13=""</formula>
    </cfRule>
  </conditionalFormatting>
  <conditionalFormatting sqref="K14:Q19">
    <cfRule type="expression" dxfId="3458" priority="14">
      <formula>$K$14=""</formula>
    </cfRule>
  </conditionalFormatting>
  <conditionalFormatting sqref="K15:Q19">
    <cfRule type="expression" dxfId="3457" priority="13">
      <formula>$K$15=""</formula>
    </cfRule>
  </conditionalFormatting>
  <conditionalFormatting sqref="K16:Q19">
    <cfRule type="expression" dxfId="3456" priority="12">
      <formula>$K$16=""</formula>
    </cfRule>
  </conditionalFormatting>
  <conditionalFormatting sqref="K17:Q19">
    <cfRule type="expression" dxfId="3455" priority="11">
      <formula>$K$17=""</formula>
    </cfRule>
  </conditionalFormatting>
  <conditionalFormatting sqref="K18:Q19">
    <cfRule type="expression" dxfId="3454" priority="10">
      <formula>$K$18=""</formula>
    </cfRule>
  </conditionalFormatting>
  <conditionalFormatting sqref="K19:Q19">
    <cfRule type="expression" dxfId="3453" priority="9">
      <formula>$K$19=""</formula>
    </cfRule>
  </conditionalFormatting>
  <conditionalFormatting sqref="AC1">
    <cfRule type="expression" dxfId="3452" priority="3">
      <formula>AC1&lt;&gt;""</formula>
    </cfRule>
  </conditionalFormatting>
  <conditionalFormatting sqref="AD1:AH2">
    <cfRule type="expression" dxfId="3451" priority="2">
      <formula>$AD$1&lt;&gt;""</formula>
    </cfRule>
  </conditionalFormatting>
  <conditionalFormatting sqref="AE3:AE22">
    <cfRule type="expression" dxfId="3450" priority="4">
      <formula>AE3&lt;&gt;""</formula>
    </cfRule>
  </conditionalFormatting>
  <dataValidations count="2">
    <dataValidation errorStyle="warning" allowBlank="1" showInputMessage="1" showErrorMessage="1" sqref="B8:R9" xr:uid="{00000000-0002-0000-0300-000000000000}"/>
    <dataValidation errorStyle="information" allowBlank="1" showInputMessage="1" showErrorMessage="1" sqref="D13:G13" xr:uid="{00000000-0002-0000-0300-000001000000}"/>
  </dataValidations>
  <printOptions horizontalCentered="1" verticalCentered="1"/>
  <pageMargins left="0.19685039370078741" right="0.19685039370078741" top="0.19685039370078741" bottom="0.19685039370078741" header="0.11811023622047245" footer="0.11811023622047245"/>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O5"/>
  <sheetViews>
    <sheetView rightToLeft="1" workbookViewId="0">
      <selection activeCell="G9" sqref="G9"/>
    </sheetView>
  </sheetViews>
  <sheetFormatPr defaultColWidth="9" defaultRowHeight="13.8" x14ac:dyDescent="0.25"/>
  <cols>
    <col min="1" max="1" width="10.8984375" style="1" bestFit="1" customWidth="1"/>
    <col min="2" max="2" width="14.69921875" style="1" bestFit="1" customWidth="1"/>
    <col min="3" max="3" width="5" style="1" bestFit="1" customWidth="1"/>
    <col min="4" max="4" width="5.19921875" style="1" bestFit="1" customWidth="1"/>
    <col min="5" max="5" width="11.19921875" style="1" bestFit="1" customWidth="1"/>
    <col min="6" max="6" width="11.8984375" style="1" bestFit="1" customWidth="1"/>
    <col min="7" max="7" width="14.69921875" style="1" bestFit="1" customWidth="1"/>
    <col min="8" max="8" width="13.19921875" style="1" bestFit="1" customWidth="1"/>
    <col min="9" max="9" width="7.19921875" style="1" bestFit="1" customWidth="1"/>
    <col min="10" max="10" width="12.3984375" style="1" bestFit="1" customWidth="1"/>
    <col min="11" max="11" width="14.19921875" style="1" bestFit="1" customWidth="1"/>
    <col min="12" max="12" width="13.09765625" style="1" bestFit="1" customWidth="1"/>
    <col min="13" max="13" width="7.8984375" style="1" bestFit="1" customWidth="1"/>
    <col min="14" max="14" width="11" style="1" bestFit="1" customWidth="1"/>
    <col min="15" max="15" width="12.59765625" style="1" bestFit="1" customWidth="1"/>
    <col min="16" max="16" width="10.69921875" style="1" bestFit="1" customWidth="1"/>
    <col min="17" max="17" width="10.59765625" style="1" bestFit="1" customWidth="1"/>
    <col min="18" max="18" width="9.59765625" style="1" bestFit="1" customWidth="1"/>
    <col min="19" max="19" width="5.8984375" style="1" bestFit="1" customWidth="1"/>
    <col min="20" max="20" width="4.19921875" style="1" bestFit="1" customWidth="1"/>
    <col min="21" max="21" width="5.19921875" style="1" bestFit="1" customWidth="1"/>
    <col min="22" max="22" width="4.19921875" style="1" bestFit="1" customWidth="1"/>
    <col min="23" max="23" width="5.19921875" style="1" bestFit="1" customWidth="1"/>
    <col min="24" max="24" width="4.19921875" style="1" bestFit="1" customWidth="1"/>
    <col min="25" max="25" width="5.19921875" style="1" bestFit="1" customWidth="1"/>
    <col min="26" max="26" width="4.19921875" style="1" bestFit="1" customWidth="1"/>
    <col min="27" max="27" width="5.19921875" style="1" bestFit="1" customWidth="1"/>
    <col min="28" max="28" width="4.19921875" style="1" bestFit="1" customWidth="1"/>
    <col min="29" max="29" width="5.19921875" style="1" bestFit="1" customWidth="1"/>
    <col min="30" max="30" width="4.19921875" style="1" bestFit="1" customWidth="1"/>
    <col min="31" max="31" width="5.19921875" style="1" bestFit="1" customWidth="1"/>
    <col min="32" max="32" width="4.19921875" style="1" bestFit="1" customWidth="1"/>
    <col min="33" max="33" width="5.19921875" style="1" bestFit="1" customWidth="1"/>
    <col min="34" max="34" width="4.19921875" style="1" bestFit="1" customWidth="1"/>
    <col min="35" max="35" width="5.19921875" style="1" bestFit="1" customWidth="1"/>
    <col min="36" max="36" width="4.19921875" style="1" bestFit="1" customWidth="1"/>
    <col min="37" max="37" width="5.19921875" style="1" bestFit="1" customWidth="1"/>
    <col min="38" max="38" width="4.19921875" style="1" bestFit="1" customWidth="1"/>
    <col min="39" max="39" width="5.19921875" style="1" bestFit="1" customWidth="1"/>
    <col min="40" max="40" width="4.19921875" style="1" bestFit="1" customWidth="1"/>
    <col min="41" max="41" width="5.19921875" style="1" bestFit="1" customWidth="1"/>
    <col min="42" max="42" width="4.19921875" style="1" bestFit="1" customWidth="1"/>
    <col min="43" max="43" width="5.19921875" style="1" bestFit="1" customWidth="1"/>
    <col min="44" max="44" width="4.19921875" style="1" bestFit="1" customWidth="1"/>
    <col min="45" max="45" width="5.19921875" style="1" bestFit="1" customWidth="1"/>
    <col min="46" max="46" width="4.19921875" style="1" bestFit="1" customWidth="1"/>
    <col min="47" max="47" width="5.19921875" style="1" bestFit="1" customWidth="1"/>
    <col min="48" max="48" width="4.19921875" style="1" bestFit="1" customWidth="1"/>
    <col min="49" max="49" width="5.19921875" style="1" bestFit="1" customWidth="1"/>
    <col min="50" max="50" width="4.19921875" style="1" bestFit="1" customWidth="1"/>
    <col min="51" max="51" width="5.19921875" style="1" bestFit="1" customWidth="1"/>
    <col min="52" max="52" width="4.19921875" style="1" bestFit="1" customWidth="1"/>
    <col min="53" max="53" width="5.19921875" style="1" bestFit="1" customWidth="1"/>
    <col min="54" max="54" width="4.19921875" style="1" bestFit="1" customWidth="1"/>
    <col min="55" max="55" width="5.19921875" style="1" bestFit="1" customWidth="1"/>
    <col min="56" max="56" width="4.19921875" style="1" bestFit="1" customWidth="1"/>
    <col min="57" max="57" width="5.19921875" style="1" bestFit="1" customWidth="1"/>
    <col min="58" max="58" width="4.19921875" style="1" bestFit="1" customWidth="1"/>
    <col min="59" max="59" width="5.19921875" style="1" bestFit="1" customWidth="1"/>
    <col min="60" max="60" width="4.19921875" style="1" bestFit="1" customWidth="1"/>
    <col min="61" max="61" width="5.19921875" style="1" bestFit="1" customWidth="1"/>
    <col min="62" max="62" width="4.19921875" style="1" bestFit="1" customWidth="1"/>
    <col min="63" max="63" width="5.19921875" style="1" bestFit="1" customWidth="1"/>
    <col min="64" max="64" width="4.19921875" style="1" bestFit="1" customWidth="1"/>
    <col min="65" max="65" width="5.19921875" style="1" bestFit="1" customWidth="1"/>
    <col min="66" max="66" width="4.19921875" style="1" bestFit="1" customWidth="1"/>
    <col min="67" max="67" width="5.19921875" style="1" bestFit="1" customWidth="1"/>
    <col min="68" max="68" width="4.19921875" style="1" bestFit="1" customWidth="1"/>
    <col min="69" max="69" width="5.19921875" style="1" bestFit="1" customWidth="1"/>
    <col min="70" max="70" width="4.19921875" style="1" bestFit="1" customWidth="1"/>
    <col min="71" max="71" width="5.19921875" style="1" bestFit="1" customWidth="1"/>
    <col min="72" max="72" width="4.19921875" style="1" bestFit="1" customWidth="1"/>
    <col min="73" max="73" width="5.19921875" style="1" bestFit="1" customWidth="1"/>
    <col min="74" max="74" width="4.19921875" style="1" bestFit="1" customWidth="1"/>
    <col min="75" max="75" width="5.19921875" style="1" bestFit="1" customWidth="1"/>
    <col min="76" max="76" width="4.19921875" style="1" bestFit="1" customWidth="1"/>
    <col min="77" max="77" width="5.19921875" style="1" bestFit="1" customWidth="1"/>
    <col min="78" max="78" width="4.19921875" style="1" bestFit="1" customWidth="1"/>
    <col min="79" max="79" width="5.19921875" style="1" bestFit="1" customWidth="1"/>
    <col min="80" max="80" width="4.19921875" style="1" bestFit="1" customWidth="1"/>
    <col min="81" max="81" width="5.19921875" style="1" bestFit="1" customWidth="1"/>
    <col min="82" max="82" width="4.19921875" style="1" bestFit="1" customWidth="1"/>
    <col min="83" max="83" width="5.19921875" style="1" bestFit="1" customWidth="1"/>
    <col min="84" max="84" width="4.19921875" style="1" bestFit="1" customWidth="1"/>
    <col min="85" max="85" width="5.19921875" style="1" bestFit="1" customWidth="1"/>
    <col min="86" max="86" width="4.19921875" style="1" bestFit="1" customWidth="1"/>
    <col min="87" max="87" width="5.19921875" style="1" bestFit="1" customWidth="1"/>
    <col min="88" max="88" width="4.19921875" style="1" bestFit="1" customWidth="1"/>
    <col min="89" max="89" width="5.19921875" style="1" bestFit="1" customWidth="1"/>
    <col min="90" max="90" width="4.19921875" style="1" bestFit="1" customWidth="1"/>
    <col min="91" max="91" width="5.19921875" style="1" bestFit="1" customWidth="1"/>
    <col min="92" max="92" width="4.19921875" style="1" bestFit="1" customWidth="1"/>
    <col min="93" max="93" width="5.19921875" style="1" bestFit="1" customWidth="1"/>
    <col min="94" max="94" width="4.19921875" style="1" bestFit="1" customWidth="1"/>
    <col min="95" max="95" width="5.19921875" style="1" bestFit="1" customWidth="1"/>
    <col min="96" max="96" width="4.19921875" style="1" bestFit="1" customWidth="1"/>
    <col min="97" max="97" width="5.19921875" style="1" bestFit="1" customWidth="1"/>
    <col min="98" max="98" width="4.19921875" style="1" bestFit="1" customWidth="1"/>
    <col min="99" max="99" width="5.19921875" style="1" bestFit="1" customWidth="1"/>
    <col min="100" max="100" width="4.19921875" style="1" bestFit="1" customWidth="1"/>
    <col min="101" max="101" width="5.19921875" style="1" bestFit="1" customWidth="1"/>
    <col min="102" max="102" width="4.19921875" style="1" bestFit="1" customWidth="1"/>
    <col min="103" max="103" width="5.19921875" style="1" bestFit="1" customWidth="1"/>
    <col min="104" max="104" width="4.19921875" style="1" bestFit="1" customWidth="1"/>
    <col min="105" max="105" width="5.19921875" style="1" bestFit="1" customWidth="1"/>
    <col min="106" max="106" width="4.19921875" style="1" bestFit="1" customWidth="1"/>
    <col min="107" max="107" width="5.19921875" style="1" bestFit="1" customWidth="1"/>
    <col min="108" max="108" width="4.19921875" style="1" bestFit="1" customWidth="1"/>
    <col min="109" max="109" width="5.19921875" style="1" bestFit="1" customWidth="1"/>
    <col min="110" max="110" width="4.19921875" style="1" bestFit="1" customWidth="1"/>
    <col min="111" max="111" width="5.19921875" style="1" bestFit="1" customWidth="1"/>
    <col min="112" max="112" width="4.19921875" style="1" bestFit="1" customWidth="1"/>
    <col min="113" max="113" width="5.19921875" style="1" bestFit="1" customWidth="1"/>
    <col min="114" max="114" width="4.19921875" style="1" bestFit="1" customWidth="1"/>
    <col min="115" max="115" width="5.19921875" style="1" bestFit="1" customWidth="1"/>
    <col min="116" max="131" width="10.19921875" style="1" customWidth="1"/>
    <col min="132" max="132" width="14.3984375" style="1" bestFit="1" customWidth="1"/>
    <col min="133" max="140" width="10.19921875" style="1" customWidth="1"/>
    <col min="141" max="141" width="21.19921875" style="1" customWidth="1"/>
    <col min="142" max="16384" width="9" style="1"/>
  </cols>
  <sheetData>
    <row r="1" spans="1:145" s="107" customFormat="1" ht="18" thickBot="1" x14ac:dyDescent="0.3">
      <c r="A1" s="984"/>
      <c r="B1" s="985">
        <v>9999</v>
      </c>
      <c r="C1" s="986" t="s">
        <v>33</v>
      </c>
      <c r="D1" s="986"/>
      <c r="E1" s="986"/>
      <c r="F1" s="986"/>
      <c r="G1" s="986"/>
      <c r="H1" s="986"/>
      <c r="I1" s="986"/>
      <c r="J1" s="986"/>
      <c r="K1" s="987" t="s">
        <v>16</v>
      </c>
      <c r="L1" s="990" t="s">
        <v>171</v>
      </c>
      <c r="M1" s="981" t="s">
        <v>169</v>
      </c>
      <c r="N1" s="981" t="s">
        <v>170</v>
      </c>
      <c r="O1" s="995" t="s">
        <v>57</v>
      </c>
      <c r="P1" s="986" t="s">
        <v>34</v>
      </c>
      <c r="Q1" s="986"/>
      <c r="R1" s="986"/>
      <c r="S1" s="998" t="s">
        <v>9</v>
      </c>
      <c r="T1" s="992" t="s">
        <v>35</v>
      </c>
      <c r="U1" s="993"/>
      <c r="V1" s="993"/>
      <c r="W1" s="993"/>
      <c r="X1" s="993"/>
      <c r="Y1" s="993"/>
      <c r="Z1" s="993"/>
      <c r="AA1" s="993"/>
      <c r="AB1" s="993"/>
      <c r="AC1" s="993"/>
      <c r="AD1" s="993"/>
      <c r="AE1" s="993"/>
      <c r="AF1" s="993"/>
      <c r="AG1" s="993"/>
      <c r="AH1" s="993"/>
      <c r="AI1" s="993"/>
      <c r="AJ1" s="993"/>
      <c r="AK1" s="993"/>
      <c r="AL1" s="993"/>
      <c r="AM1" s="993"/>
      <c r="AN1" s="993"/>
      <c r="AO1" s="993"/>
      <c r="AP1" s="993"/>
      <c r="AQ1" s="994"/>
      <c r="AR1" s="992" t="s">
        <v>21</v>
      </c>
      <c r="AS1" s="993"/>
      <c r="AT1" s="993"/>
      <c r="AU1" s="993"/>
      <c r="AV1" s="993"/>
      <c r="AW1" s="993"/>
      <c r="AX1" s="993"/>
      <c r="AY1" s="993"/>
      <c r="AZ1" s="993"/>
      <c r="BA1" s="993"/>
      <c r="BB1" s="993"/>
      <c r="BC1" s="993"/>
      <c r="BD1" s="993"/>
      <c r="BE1" s="993"/>
      <c r="BF1" s="993"/>
      <c r="BG1" s="993"/>
      <c r="BH1" s="993"/>
      <c r="BI1" s="993"/>
      <c r="BJ1" s="993"/>
      <c r="BK1" s="993"/>
      <c r="BL1" s="993"/>
      <c r="BM1" s="993"/>
      <c r="BN1" s="993"/>
      <c r="BO1" s="994"/>
      <c r="BP1" s="992" t="s">
        <v>36</v>
      </c>
      <c r="BQ1" s="993"/>
      <c r="BR1" s="993"/>
      <c r="BS1" s="993"/>
      <c r="BT1" s="993"/>
      <c r="BU1" s="993"/>
      <c r="BV1" s="993"/>
      <c r="BW1" s="993"/>
      <c r="BX1" s="993"/>
      <c r="BY1" s="993"/>
      <c r="BZ1" s="993"/>
      <c r="CA1" s="993"/>
      <c r="CB1" s="993"/>
      <c r="CC1" s="993"/>
      <c r="CD1" s="993"/>
      <c r="CE1" s="993"/>
      <c r="CF1" s="993"/>
      <c r="CG1" s="993"/>
      <c r="CH1" s="993"/>
      <c r="CI1" s="993"/>
      <c r="CJ1" s="993"/>
      <c r="CK1" s="993"/>
      <c r="CL1" s="993"/>
      <c r="CM1" s="994"/>
      <c r="CN1" s="992" t="s">
        <v>37</v>
      </c>
      <c r="CO1" s="993"/>
      <c r="CP1" s="993"/>
      <c r="CQ1" s="993"/>
      <c r="CR1" s="993"/>
      <c r="CS1" s="993"/>
      <c r="CT1" s="993"/>
      <c r="CU1" s="993"/>
      <c r="CV1" s="993"/>
      <c r="CW1" s="993"/>
      <c r="CX1" s="993"/>
      <c r="CY1" s="993"/>
      <c r="CZ1" s="993"/>
      <c r="DA1" s="993"/>
      <c r="DB1" s="993"/>
      <c r="DC1" s="993"/>
      <c r="DD1" s="993"/>
      <c r="DE1" s="993"/>
      <c r="DF1" s="993"/>
      <c r="DG1" s="993"/>
      <c r="DH1" s="993"/>
      <c r="DI1" s="993"/>
      <c r="DJ1" s="993"/>
      <c r="DK1" s="994"/>
      <c r="DL1" s="1011" t="s">
        <v>1</v>
      </c>
      <c r="DM1" s="1012"/>
      <c r="DN1" s="1013"/>
      <c r="DO1" s="1013"/>
      <c r="DP1" s="1017" t="s">
        <v>1365</v>
      </c>
      <c r="DQ1" s="1018"/>
      <c r="DR1" s="1018"/>
      <c r="DS1" s="1018"/>
      <c r="DT1" s="1018"/>
      <c r="DU1" s="1018"/>
      <c r="DV1" s="1018"/>
      <c r="DW1" s="1018"/>
      <c r="DX1" s="1017" t="s">
        <v>38</v>
      </c>
      <c r="DY1" s="1018"/>
      <c r="DZ1" s="1018"/>
      <c r="EA1" s="1019"/>
      <c r="EB1" s="1017" t="s">
        <v>1366</v>
      </c>
      <c r="EC1" s="1018"/>
      <c r="ED1" s="1018"/>
      <c r="EE1" s="1019"/>
      <c r="EF1" s="1020" t="s">
        <v>1367</v>
      </c>
      <c r="EG1" s="986"/>
      <c r="EH1" s="986"/>
      <c r="EI1" s="986"/>
      <c r="EJ1" s="986"/>
      <c r="EK1" s="986"/>
      <c r="EL1" s="96"/>
    </row>
    <row r="2" spans="1:145" s="107" customFormat="1" ht="18" thickBot="1" x14ac:dyDescent="0.3">
      <c r="A2" s="984"/>
      <c r="B2" s="985"/>
      <c r="C2" s="986"/>
      <c r="D2" s="986"/>
      <c r="E2" s="986"/>
      <c r="F2" s="986"/>
      <c r="G2" s="986"/>
      <c r="H2" s="986"/>
      <c r="I2" s="986"/>
      <c r="J2" s="986"/>
      <c r="K2" s="988"/>
      <c r="L2" s="991"/>
      <c r="M2" s="982"/>
      <c r="N2" s="982"/>
      <c r="O2" s="996"/>
      <c r="P2" s="986"/>
      <c r="Q2" s="986"/>
      <c r="R2" s="986"/>
      <c r="S2" s="998"/>
      <c r="T2" s="1001" t="s">
        <v>17</v>
      </c>
      <c r="U2" s="1002"/>
      <c r="V2" s="1002"/>
      <c r="W2" s="1002"/>
      <c r="X2" s="1002"/>
      <c r="Y2" s="1002"/>
      <c r="Z2" s="1002"/>
      <c r="AA2" s="1002"/>
      <c r="AB2" s="1002"/>
      <c r="AC2" s="1002"/>
      <c r="AD2" s="1002"/>
      <c r="AE2" s="1003"/>
      <c r="AF2" s="1004" t="s">
        <v>18</v>
      </c>
      <c r="AG2" s="1002"/>
      <c r="AH2" s="1002"/>
      <c r="AI2" s="1002"/>
      <c r="AJ2" s="1002"/>
      <c r="AK2" s="1002"/>
      <c r="AL2" s="1002"/>
      <c r="AM2" s="1002"/>
      <c r="AN2" s="1002"/>
      <c r="AO2" s="1002"/>
      <c r="AP2" s="1002"/>
      <c r="AQ2" s="1005"/>
      <c r="AR2" s="1001" t="s">
        <v>17</v>
      </c>
      <c r="AS2" s="1002"/>
      <c r="AT2" s="1002"/>
      <c r="AU2" s="1002"/>
      <c r="AV2" s="1002"/>
      <c r="AW2" s="1002"/>
      <c r="AX2" s="1002"/>
      <c r="AY2" s="1002"/>
      <c r="AZ2" s="1002"/>
      <c r="BA2" s="1002"/>
      <c r="BB2" s="1002"/>
      <c r="BC2" s="1003"/>
      <c r="BD2" s="1004" t="s">
        <v>18</v>
      </c>
      <c r="BE2" s="1002"/>
      <c r="BF2" s="1002"/>
      <c r="BG2" s="1002"/>
      <c r="BH2" s="1002"/>
      <c r="BI2" s="1002"/>
      <c r="BJ2" s="1002"/>
      <c r="BK2" s="1002"/>
      <c r="BL2" s="1002"/>
      <c r="BM2" s="1002"/>
      <c r="BN2" s="1002"/>
      <c r="BO2" s="1005"/>
      <c r="BP2" s="1001" t="s">
        <v>17</v>
      </c>
      <c r="BQ2" s="1002"/>
      <c r="BR2" s="1002"/>
      <c r="BS2" s="1002"/>
      <c r="BT2" s="1002"/>
      <c r="BU2" s="1002"/>
      <c r="BV2" s="1002"/>
      <c r="BW2" s="1002"/>
      <c r="BX2" s="1002"/>
      <c r="BY2" s="1002"/>
      <c r="BZ2" s="1002"/>
      <c r="CA2" s="1003"/>
      <c r="CB2" s="1004" t="s">
        <v>18</v>
      </c>
      <c r="CC2" s="1002"/>
      <c r="CD2" s="1002"/>
      <c r="CE2" s="1002"/>
      <c r="CF2" s="1002"/>
      <c r="CG2" s="1002"/>
      <c r="CH2" s="1002"/>
      <c r="CI2" s="1002"/>
      <c r="CJ2" s="1002"/>
      <c r="CK2" s="1002"/>
      <c r="CL2" s="1002"/>
      <c r="CM2" s="1005"/>
      <c r="CN2" s="1001" t="s">
        <v>17</v>
      </c>
      <c r="CO2" s="1002"/>
      <c r="CP2" s="1002"/>
      <c r="CQ2" s="1002"/>
      <c r="CR2" s="1002"/>
      <c r="CS2" s="1002"/>
      <c r="CT2" s="1002"/>
      <c r="CU2" s="1002"/>
      <c r="CV2" s="1002"/>
      <c r="CW2" s="1002"/>
      <c r="CX2" s="1002"/>
      <c r="CY2" s="1003"/>
      <c r="CZ2" s="1004" t="s">
        <v>18</v>
      </c>
      <c r="DA2" s="1002"/>
      <c r="DB2" s="1002"/>
      <c r="DC2" s="1002"/>
      <c r="DD2" s="1002"/>
      <c r="DE2" s="1002"/>
      <c r="DF2" s="1002"/>
      <c r="DG2" s="1002"/>
      <c r="DH2" s="1002"/>
      <c r="DI2" s="1002"/>
      <c r="DJ2" s="1002"/>
      <c r="DK2" s="1005"/>
      <c r="DL2" s="1014"/>
      <c r="DM2" s="1015"/>
      <c r="DN2" s="1016"/>
      <c r="DO2" s="1016"/>
      <c r="DP2" s="1014"/>
      <c r="DQ2" s="1015"/>
      <c r="DR2" s="1015"/>
      <c r="DS2" s="1015"/>
      <c r="DT2" s="1015"/>
      <c r="DU2" s="1015"/>
      <c r="DV2" s="1015"/>
      <c r="DW2" s="1015"/>
      <c r="DX2" s="1014"/>
      <c r="DY2" s="1015"/>
      <c r="DZ2" s="1015"/>
      <c r="EA2" s="1016"/>
      <c r="EB2" s="1014"/>
      <c r="EC2" s="1015"/>
      <c r="ED2" s="1015"/>
      <c r="EE2" s="1016"/>
      <c r="EF2" s="1020"/>
      <c r="EG2" s="986"/>
      <c r="EH2" s="986"/>
      <c r="EI2" s="986"/>
      <c r="EJ2" s="986"/>
      <c r="EK2" s="986"/>
      <c r="EL2" s="97"/>
    </row>
    <row r="3" spans="1:145" ht="80.25" customHeight="1" thickBot="1" x14ac:dyDescent="0.3">
      <c r="A3" s="61" t="s">
        <v>2</v>
      </c>
      <c r="B3" s="62" t="s">
        <v>39</v>
      </c>
      <c r="C3" s="62" t="s">
        <v>40</v>
      </c>
      <c r="D3" s="62" t="s">
        <v>41</v>
      </c>
      <c r="E3" s="62" t="s">
        <v>6</v>
      </c>
      <c r="F3" s="63" t="s">
        <v>7</v>
      </c>
      <c r="G3" s="63" t="s">
        <v>195</v>
      </c>
      <c r="H3" s="62" t="s">
        <v>53</v>
      </c>
      <c r="I3" s="62" t="s">
        <v>11</v>
      </c>
      <c r="J3" s="62" t="s">
        <v>10</v>
      </c>
      <c r="K3" s="988"/>
      <c r="L3" s="991"/>
      <c r="M3" s="982"/>
      <c r="N3" s="982"/>
      <c r="O3" s="996"/>
      <c r="P3" s="999" t="s">
        <v>27</v>
      </c>
      <c r="Q3" s="999" t="s">
        <v>42</v>
      </c>
      <c r="R3" s="1000" t="s">
        <v>14</v>
      </c>
      <c r="S3" s="998"/>
      <c r="T3" s="1006" t="s">
        <v>405</v>
      </c>
      <c r="U3" s="1007"/>
      <c r="V3" s="1007" t="s">
        <v>406</v>
      </c>
      <c r="W3" s="1007"/>
      <c r="X3" s="1007" t="s">
        <v>407</v>
      </c>
      <c r="Y3" s="1007"/>
      <c r="Z3" s="1007" t="s">
        <v>408</v>
      </c>
      <c r="AA3" s="1007"/>
      <c r="AB3" s="1007" t="s">
        <v>409</v>
      </c>
      <c r="AC3" s="1007"/>
      <c r="AD3" s="1007" t="s">
        <v>410</v>
      </c>
      <c r="AE3" s="1008"/>
      <c r="AF3" s="1009" t="s">
        <v>411</v>
      </c>
      <c r="AG3" s="974"/>
      <c r="AH3" s="974" t="s">
        <v>412</v>
      </c>
      <c r="AI3" s="974"/>
      <c r="AJ3" s="974" t="s">
        <v>413</v>
      </c>
      <c r="AK3" s="974"/>
      <c r="AL3" s="974" t="s">
        <v>414</v>
      </c>
      <c r="AM3" s="974"/>
      <c r="AN3" s="974" t="s">
        <v>415</v>
      </c>
      <c r="AO3" s="974"/>
      <c r="AP3" s="974" t="s">
        <v>416</v>
      </c>
      <c r="AQ3" s="1010"/>
      <c r="AR3" s="1006" t="s">
        <v>447</v>
      </c>
      <c r="AS3" s="1007"/>
      <c r="AT3" s="1007" t="s">
        <v>448</v>
      </c>
      <c r="AU3" s="1007"/>
      <c r="AV3" s="1007" t="s">
        <v>449</v>
      </c>
      <c r="AW3" s="1007"/>
      <c r="AX3" s="1007" t="s">
        <v>450</v>
      </c>
      <c r="AY3" s="1007"/>
      <c r="AZ3" s="1007" t="s">
        <v>451</v>
      </c>
      <c r="BA3" s="1007"/>
      <c r="BB3" s="1007" t="s">
        <v>452</v>
      </c>
      <c r="BC3" s="1008"/>
      <c r="BD3" s="1009" t="s">
        <v>441</v>
      </c>
      <c r="BE3" s="974"/>
      <c r="BF3" s="974" t="s">
        <v>442</v>
      </c>
      <c r="BG3" s="974"/>
      <c r="BH3" s="974" t="s">
        <v>443</v>
      </c>
      <c r="BI3" s="974"/>
      <c r="BJ3" s="974" t="s">
        <v>444</v>
      </c>
      <c r="BK3" s="974"/>
      <c r="BL3" s="974" t="s">
        <v>445</v>
      </c>
      <c r="BM3" s="974"/>
      <c r="BN3" s="974" t="s">
        <v>446</v>
      </c>
      <c r="BO3" s="1010"/>
      <c r="BP3" s="1006" t="s">
        <v>417</v>
      </c>
      <c r="BQ3" s="1007"/>
      <c r="BR3" s="1007" t="s">
        <v>418</v>
      </c>
      <c r="BS3" s="1007"/>
      <c r="BT3" s="1007" t="s">
        <v>419</v>
      </c>
      <c r="BU3" s="1007"/>
      <c r="BV3" s="1007" t="s">
        <v>420</v>
      </c>
      <c r="BW3" s="1007"/>
      <c r="BX3" s="1007" t="s">
        <v>421</v>
      </c>
      <c r="BY3" s="1007"/>
      <c r="BZ3" s="1007" t="s">
        <v>422</v>
      </c>
      <c r="CA3" s="1008"/>
      <c r="CB3" s="1009" t="s">
        <v>423</v>
      </c>
      <c r="CC3" s="974"/>
      <c r="CD3" s="974" t="s">
        <v>424</v>
      </c>
      <c r="CE3" s="974"/>
      <c r="CF3" s="974" t="s">
        <v>425</v>
      </c>
      <c r="CG3" s="974"/>
      <c r="CH3" s="974" t="s">
        <v>426</v>
      </c>
      <c r="CI3" s="974"/>
      <c r="CJ3" s="974" t="s">
        <v>427</v>
      </c>
      <c r="CK3" s="974"/>
      <c r="CL3" s="974" t="s">
        <v>428</v>
      </c>
      <c r="CM3" s="1010"/>
      <c r="CN3" s="1006" t="s">
        <v>435</v>
      </c>
      <c r="CO3" s="1007"/>
      <c r="CP3" s="1007" t="s">
        <v>436</v>
      </c>
      <c r="CQ3" s="1007"/>
      <c r="CR3" s="1007" t="s">
        <v>437</v>
      </c>
      <c r="CS3" s="1007"/>
      <c r="CT3" s="1007" t="s">
        <v>438</v>
      </c>
      <c r="CU3" s="1007"/>
      <c r="CV3" s="1007" t="s">
        <v>439</v>
      </c>
      <c r="CW3" s="1007"/>
      <c r="CX3" s="1007" t="s">
        <v>440</v>
      </c>
      <c r="CY3" s="1008"/>
      <c r="CZ3" s="1009" t="s">
        <v>429</v>
      </c>
      <c r="DA3" s="974"/>
      <c r="DB3" s="974" t="s">
        <v>430</v>
      </c>
      <c r="DC3" s="974"/>
      <c r="DD3" s="974" t="s">
        <v>431</v>
      </c>
      <c r="DE3" s="974"/>
      <c r="DF3" s="974" t="s">
        <v>432</v>
      </c>
      <c r="DG3" s="974"/>
      <c r="DH3" s="974" t="s">
        <v>433</v>
      </c>
      <c r="DI3" s="974"/>
      <c r="DJ3" s="975" t="s">
        <v>434</v>
      </c>
      <c r="DK3" s="976"/>
      <c r="DL3" s="977" t="s">
        <v>43</v>
      </c>
      <c r="DM3" s="979" t="s">
        <v>0</v>
      </c>
      <c r="DN3" s="968" t="s">
        <v>44</v>
      </c>
      <c r="DO3" s="968" t="s">
        <v>178</v>
      </c>
      <c r="DP3" s="970" t="s">
        <v>1368</v>
      </c>
      <c r="DQ3" s="971" t="s">
        <v>1369</v>
      </c>
      <c r="DR3" s="954" t="s">
        <v>25</v>
      </c>
      <c r="DS3" s="954" t="s">
        <v>382</v>
      </c>
      <c r="DT3" s="954" t="s">
        <v>23</v>
      </c>
      <c r="DU3" s="954" t="s">
        <v>46</v>
      </c>
      <c r="DV3" s="967" t="s">
        <v>24</v>
      </c>
      <c r="DW3" s="967" t="s">
        <v>26</v>
      </c>
      <c r="DX3" s="959" t="s">
        <v>47</v>
      </c>
      <c r="DY3" s="961" t="s">
        <v>186</v>
      </c>
      <c r="DZ3" s="961" t="s">
        <v>187</v>
      </c>
      <c r="EA3" s="963" t="s">
        <v>48</v>
      </c>
      <c r="EB3" s="965" t="s">
        <v>194</v>
      </c>
      <c r="EC3" s="955" t="s">
        <v>193</v>
      </c>
      <c r="ED3" s="955" t="s">
        <v>192</v>
      </c>
      <c r="EE3" s="957" t="s">
        <v>191</v>
      </c>
      <c r="EF3" s="1020"/>
      <c r="EG3" s="986"/>
      <c r="EH3" s="986"/>
      <c r="EI3" s="986"/>
      <c r="EJ3" s="986"/>
      <c r="EK3" s="986"/>
      <c r="EL3" s="150"/>
      <c r="EM3" s="65"/>
      <c r="EN3" s="65"/>
      <c r="EO3" s="64"/>
    </row>
    <row r="4" spans="1:145" s="69" customFormat="1" ht="24.9" customHeight="1" x14ac:dyDescent="0.25">
      <c r="A4" s="66" t="s">
        <v>2</v>
      </c>
      <c r="B4" s="67" t="s">
        <v>39</v>
      </c>
      <c r="C4" s="67" t="s">
        <v>40</v>
      </c>
      <c r="D4" s="67" t="s">
        <v>41</v>
      </c>
      <c r="E4" s="67" t="s">
        <v>6</v>
      </c>
      <c r="F4" s="68" t="s">
        <v>7</v>
      </c>
      <c r="G4" s="68"/>
      <c r="H4" s="67"/>
      <c r="I4" s="67" t="s">
        <v>11</v>
      </c>
      <c r="J4" s="67" t="s">
        <v>10</v>
      </c>
      <c r="K4" s="989"/>
      <c r="L4" s="991"/>
      <c r="M4" s="983"/>
      <c r="N4" s="983"/>
      <c r="O4" s="997"/>
      <c r="P4" s="999"/>
      <c r="Q4" s="999"/>
      <c r="R4" s="1000"/>
      <c r="S4" s="998"/>
      <c r="T4" s="972">
        <v>510</v>
      </c>
      <c r="U4" s="973"/>
      <c r="V4" s="972">
        <v>511</v>
      </c>
      <c r="W4" s="973"/>
      <c r="X4" s="972">
        <v>512</v>
      </c>
      <c r="Y4" s="973"/>
      <c r="Z4" s="972">
        <v>513</v>
      </c>
      <c r="AA4" s="973"/>
      <c r="AB4" s="972">
        <v>514</v>
      </c>
      <c r="AC4" s="973"/>
      <c r="AD4" s="972">
        <v>515</v>
      </c>
      <c r="AE4" s="973"/>
      <c r="AF4" s="972">
        <v>516</v>
      </c>
      <c r="AG4" s="973"/>
      <c r="AH4" s="972">
        <v>517</v>
      </c>
      <c r="AI4" s="973"/>
      <c r="AJ4" s="972">
        <v>518</v>
      </c>
      <c r="AK4" s="973"/>
      <c r="AL4" s="972">
        <v>519</v>
      </c>
      <c r="AM4" s="973"/>
      <c r="AN4" s="972">
        <v>520</v>
      </c>
      <c r="AO4" s="973"/>
      <c r="AP4" s="972">
        <v>521</v>
      </c>
      <c r="AQ4" s="973"/>
      <c r="AR4" s="972">
        <v>522</v>
      </c>
      <c r="AS4" s="973"/>
      <c r="AT4" s="972">
        <v>523</v>
      </c>
      <c r="AU4" s="973"/>
      <c r="AV4" s="972">
        <v>524</v>
      </c>
      <c r="AW4" s="973"/>
      <c r="AX4" s="972">
        <v>525</v>
      </c>
      <c r="AY4" s="973"/>
      <c r="AZ4" s="972">
        <v>526</v>
      </c>
      <c r="BA4" s="973"/>
      <c r="BB4" s="972">
        <v>527</v>
      </c>
      <c r="BC4" s="973"/>
      <c r="BD4" s="972">
        <v>528</v>
      </c>
      <c r="BE4" s="973"/>
      <c r="BF4" s="972">
        <v>529</v>
      </c>
      <c r="BG4" s="973"/>
      <c r="BH4" s="972">
        <v>530</v>
      </c>
      <c r="BI4" s="973"/>
      <c r="BJ4" s="972">
        <v>531</v>
      </c>
      <c r="BK4" s="973"/>
      <c r="BL4" s="972">
        <v>532</v>
      </c>
      <c r="BM4" s="973"/>
      <c r="BN4" s="972">
        <v>533</v>
      </c>
      <c r="BO4" s="973"/>
      <c r="BP4" s="972">
        <v>534</v>
      </c>
      <c r="BQ4" s="973"/>
      <c r="BR4" s="972">
        <v>535</v>
      </c>
      <c r="BS4" s="973"/>
      <c r="BT4" s="972">
        <v>536</v>
      </c>
      <c r="BU4" s="973"/>
      <c r="BV4" s="972">
        <v>537</v>
      </c>
      <c r="BW4" s="973"/>
      <c r="BX4" s="972">
        <v>538</v>
      </c>
      <c r="BY4" s="973"/>
      <c r="BZ4" s="972">
        <v>539</v>
      </c>
      <c r="CA4" s="973"/>
      <c r="CB4" s="972">
        <v>540</v>
      </c>
      <c r="CC4" s="973"/>
      <c r="CD4" s="972">
        <v>541</v>
      </c>
      <c r="CE4" s="973"/>
      <c r="CF4" s="972">
        <v>542</v>
      </c>
      <c r="CG4" s="973"/>
      <c r="CH4" s="972">
        <v>543</v>
      </c>
      <c r="CI4" s="973"/>
      <c r="CJ4" s="972">
        <v>544</v>
      </c>
      <c r="CK4" s="973"/>
      <c r="CL4" s="972">
        <v>545</v>
      </c>
      <c r="CM4" s="973"/>
      <c r="CN4" s="972">
        <v>546</v>
      </c>
      <c r="CO4" s="973"/>
      <c r="CP4" s="972">
        <v>547</v>
      </c>
      <c r="CQ4" s="973"/>
      <c r="CR4" s="972">
        <v>548</v>
      </c>
      <c r="CS4" s="973"/>
      <c r="CT4" s="972">
        <v>549</v>
      </c>
      <c r="CU4" s="973"/>
      <c r="CV4" s="972">
        <v>550</v>
      </c>
      <c r="CW4" s="973"/>
      <c r="CX4" s="972">
        <v>551</v>
      </c>
      <c r="CY4" s="973"/>
      <c r="CZ4" s="972">
        <v>552</v>
      </c>
      <c r="DA4" s="973"/>
      <c r="DB4" s="972">
        <v>553</v>
      </c>
      <c r="DC4" s="973"/>
      <c r="DD4" s="972">
        <v>554</v>
      </c>
      <c r="DE4" s="973"/>
      <c r="DF4" s="972">
        <v>555</v>
      </c>
      <c r="DG4" s="973"/>
      <c r="DH4" s="972">
        <v>556</v>
      </c>
      <c r="DI4" s="973"/>
      <c r="DJ4" s="972">
        <v>557</v>
      </c>
      <c r="DK4" s="973"/>
      <c r="DL4" s="978"/>
      <c r="DM4" s="980"/>
      <c r="DN4" s="969"/>
      <c r="DO4" s="969"/>
      <c r="DP4" s="970"/>
      <c r="DQ4" s="971"/>
      <c r="DR4" s="954"/>
      <c r="DS4" s="954"/>
      <c r="DT4" s="954"/>
      <c r="DU4" s="954"/>
      <c r="DV4" s="967"/>
      <c r="DW4" s="967"/>
      <c r="DX4" s="960"/>
      <c r="DY4" s="962"/>
      <c r="DZ4" s="962"/>
      <c r="EA4" s="964"/>
      <c r="EB4" s="966"/>
      <c r="EC4" s="956"/>
      <c r="ED4" s="956"/>
      <c r="EE4" s="958"/>
      <c r="EF4" s="1021"/>
      <c r="EG4" s="1022"/>
      <c r="EH4" s="1022"/>
      <c r="EI4" s="1022"/>
      <c r="EJ4" s="1022"/>
      <c r="EK4" s="1022"/>
      <c r="EL4" s="151"/>
    </row>
    <row r="5" spans="1:145" s="31" customFormat="1" ht="24.9" customHeight="1" x14ac:dyDescent="0.65">
      <c r="A5" s="98">
        <f>'اختيار المقررات'!E1</f>
        <v>0</v>
      </c>
      <c r="B5" s="98" t="str">
        <f>الإستمارة!H2</f>
        <v/>
      </c>
      <c r="C5" s="98" t="str">
        <f>الإستمارة!M2</f>
        <v/>
      </c>
      <c r="D5" s="98" t="str">
        <f>الإستمارة!J3</f>
        <v/>
      </c>
      <c r="E5" s="98" t="str">
        <f>الإستمارة!K4</f>
        <v/>
      </c>
      <c r="F5" s="130" t="str">
        <f>الإستمارة!H4</f>
        <v/>
      </c>
      <c r="G5" s="98" t="str">
        <f>'اختيار المقررات'!AC3</f>
        <v>غير سوري</v>
      </c>
      <c r="H5" s="99">
        <f>الإستمارة!H5</f>
        <v>0</v>
      </c>
      <c r="I5" s="98" t="str">
        <f>الإستمارة!D4</f>
        <v/>
      </c>
      <c r="J5" s="98" t="str">
        <f>الإستمارة!D5</f>
        <v/>
      </c>
      <c r="K5" s="100" t="str">
        <f>الإستمارة!P5</f>
        <v>غير سوري</v>
      </c>
      <c r="L5" s="100" t="str">
        <f>الإستمارة!D6</f>
        <v>لايوجد</v>
      </c>
      <c r="M5" s="101">
        <f>الإستمارة!D7</f>
        <v>0</v>
      </c>
      <c r="N5" s="101">
        <f>الإستمارة!H7</f>
        <v>0</v>
      </c>
      <c r="O5" s="100">
        <f>'اختيار المقررات'!AF4</f>
        <v>0</v>
      </c>
      <c r="P5" s="102" t="e">
        <f>الإستمارة!H6</f>
        <v>#N/A</v>
      </c>
      <c r="Q5" s="102" t="e">
        <f>الإستمارة!P6</f>
        <v>#N/A</v>
      </c>
      <c r="R5" s="102" t="e">
        <f>الإستمارة!K6</f>
        <v>#N/A</v>
      </c>
      <c r="S5" s="103" t="e">
        <f>'اختيار المقررات'!E2</f>
        <v>#N/A</v>
      </c>
      <c r="T5" s="104" t="str">
        <f>IFERROR(IF(OR(T4=الإستمارة!$C$12,T4=الإستمارة!$C$13,T4=الإستمارة!$C$14,T4=الإستمارة!$C$15,T4=الإستمارة!$C$16,T4=الإستمارة!$C$17,T4=الإستمارة!$C$18,T4=الإستمارة!$C$19),VLOOKUP(T4,الإستمارة!$C$12:$H$19,6,0),VLOOKUP(T4,الإستمارة!$K$12:$P$19,6,0)),"")</f>
        <v/>
      </c>
      <c r="U5" s="105" t="e">
        <f>'اختيار المقررات'!I8</f>
        <v>#N/A</v>
      </c>
      <c r="V5" s="104" t="str">
        <f>IFERROR(IF(OR(V4=الإستمارة!$C$12,V4=الإستمارة!$C$13,V4=الإستمارة!$C$14,V4=الإستمارة!$C$15,V4=الإستمارة!$C$16,V4=الإستمارة!$C$17,V4=الإستمارة!$C$18,V4=الإستمارة!$C$19),VLOOKUP(V4,الإستمارة!$C$12:$H$19,6,0),VLOOKUP(V4,الإستمارة!$K$12:$P$19,6,0)),"")</f>
        <v/>
      </c>
      <c r="W5" s="105" t="e">
        <f>'اختيار المقررات'!I9</f>
        <v>#N/A</v>
      </c>
      <c r="X5" s="104" t="str">
        <f>IFERROR(IF(OR(X4=الإستمارة!$C$12,X4=الإستمارة!$C$13,X4=الإستمارة!$C$14,X4=الإستمارة!$C$15,X4=الإستمارة!$C$16,X4=الإستمارة!$C$17,X4=الإستمارة!$C$18,X4=الإستمارة!$C$19),VLOOKUP(X4,الإستمارة!$C$12:$H$19,6,0),VLOOKUP(X4,الإستمارة!$K$12:$P$19,6,0)),"")</f>
        <v/>
      </c>
      <c r="Y5" s="105" t="e">
        <f>'اختيار المقررات'!I10</f>
        <v>#N/A</v>
      </c>
      <c r="Z5" s="104" t="str">
        <f>IFERROR(IF(OR(Z4=الإستمارة!$C$12,Z4=الإستمارة!$C$13,Z4=الإستمارة!$C$14,Z4=الإستمارة!$C$15,Z4=الإستمارة!$C$16,Z4=الإستمارة!$C$17,Z4=الإستمارة!$C$18,Z4=الإستمارة!$C$19),VLOOKUP(Z4,الإستمارة!$C$12:$H$19,6,0),VLOOKUP(Z4,الإستمارة!$K$12:$P$19,6,0)),"")</f>
        <v/>
      </c>
      <c r="AA5" s="105" t="e">
        <f>'اختيار المقررات'!I11</f>
        <v>#N/A</v>
      </c>
      <c r="AB5" s="104" t="str">
        <f>IFERROR(IF(OR(AB4=الإستمارة!$C$12,AB4=الإستمارة!$C$13,AB4=الإستمارة!$C$14,AB4=الإستمارة!$C$15,AB4=الإستمارة!$C$16,AB4=الإستمارة!$C$17,AB4=الإستمارة!$C$18,AB4=الإستمارة!$C$19),VLOOKUP(AB4,الإستمارة!$C$12:$H$19,6,0),VLOOKUP(AB4,الإستمارة!$K$12:$P$19,6,0)),"")</f>
        <v/>
      </c>
      <c r="AC5" s="105" t="e">
        <f>'اختيار المقررات'!I12</f>
        <v>#N/A</v>
      </c>
      <c r="AD5" s="104" t="str">
        <f>IFERROR(IF(OR(AD4=الإستمارة!$C$12,AD4=الإستمارة!$C$13,AD4=الإستمارة!$C$14,AD4=الإستمارة!$C$15,AD4=الإستمارة!$C$16,AD4=الإستمارة!$C$17,AD4=الإستمارة!$C$18,AD4=الإستمارة!$C$19),VLOOKUP(AD4,الإستمارة!$C$12:$H$19,6,0),VLOOKUP(AD4,الإستمارة!$K$12:$P$19,6,0)),"")</f>
        <v/>
      </c>
      <c r="AE5" s="105" t="e">
        <f>'اختيار المقررات'!I13</f>
        <v>#N/A</v>
      </c>
      <c r="AF5" s="104" t="str">
        <f>IFERROR(IF(OR(AF4=الإستمارة!$C$12,AF4=الإستمارة!$C$13,AF4=الإستمارة!$C$14,AF4=الإستمارة!$C$15,AF4=الإستمارة!$C$16,AF4=الإستمارة!$C$17,AF4=الإستمارة!$C$18,AF4=الإستمارة!$C$19),VLOOKUP(AF4,الإستمارة!$C$12:$H$19,6,0),VLOOKUP(AF4,الإستمارة!$K$12:$P$19,6,0)),"")</f>
        <v/>
      </c>
      <c r="AG5" s="105" t="e">
        <f>'اختيار المقررات'!R8</f>
        <v>#N/A</v>
      </c>
      <c r="AH5" s="104" t="str">
        <f>IFERROR(IF(OR(AH4=الإستمارة!$C$12,AH4=الإستمارة!$C$13,AH4=الإستمارة!$C$14,AH4=الإستمارة!$C$15,AH4=الإستمارة!$C$16,AH4=الإستمارة!$C$17,AH4=الإستمارة!$C$18,AH4=الإستمارة!$C$19),VLOOKUP(AH4,الإستمارة!$C$12:$H$19,6,0),VLOOKUP(AH4,الإستمارة!$K$12:$P$19,6,0)),"")</f>
        <v/>
      </c>
      <c r="AI5" s="105" t="e">
        <f>'اختيار المقررات'!R9</f>
        <v>#N/A</v>
      </c>
      <c r="AJ5" s="104" t="str">
        <f>IFERROR(IF(OR(AJ4=الإستمارة!$C$12,AJ4=الإستمارة!$C$13,AJ4=الإستمارة!$C$14,AJ4=الإستمارة!$C$15,AJ4=الإستمارة!$C$16,AJ4=الإستمارة!$C$17,AJ4=الإستمارة!$C$18,AJ4=الإستمارة!$C$19),VLOOKUP(AJ4,الإستمارة!$C$12:$H$19,6,0),VLOOKUP(AJ4,الإستمارة!$K$12:$P$19,6,0)),"")</f>
        <v/>
      </c>
      <c r="AK5" s="105" t="e">
        <f>'اختيار المقررات'!R10</f>
        <v>#N/A</v>
      </c>
      <c r="AL5" s="104" t="str">
        <f>IFERROR(IF(OR(AL4=الإستمارة!$C$12,AL4=الإستمارة!$C$13,AL4=الإستمارة!$C$14,AL4=الإستمارة!$C$15,AL4=الإستمارة!$C$16,AL4=الإستمارة!$C$17,AL4=الإستمارة!$C$18,AL4=الإستمارة!$C$19),VLOOKUP(AL4,الإستمارة!$C$12:$H$19,6,0),VLOOKUP(AL4,الإستمارة!$K$12:$P$19,6,0)),"")</f>
        <v/>
      </c>
      <c r="AM5" s="105" t="e">
        <f>'اختيار المقررات'!R11</f>
        <v>#N/A</v>
      </c>
      <c r="AN5" s="104" t="str">
        <f>IFERROR(IF(OR(AN4=الإستمارة!$C$12,AN4=الإستمارة!$C$13,AN4=الإستمارة!$C$14,AN4=الإستمارة!$C$15,AN4=الإستمارة!$C$16,AN4=الإستمارة!$C$17,AN4=الإستمارة!$C$18,AN4=الإستمارة!$C$19),VLOOKUP(AN4,الإستمارة!$C$12:$H$19,6,0),VLOOKUP(AN4,الإستمارة!$K$12:$P$19,6,0)),"")</f>
        <v/>
      </c>
      <c r="AO5" s="105" t="e">
        <f>'اختيار المقررات'!R12</f>
        <v>#N/A</v>
      </c>
      <c r="AP5" s="104" t="str">
        <f>IFERROR(IF(OR(AP4=الإستمارة!$C$12,AP4=الإستمارة!$C$13,AP4=الإستمارة!$C$14,AP4=الإستمارة!$C$15,AP4=الإستمارة!$C$16,AP4=الإستمارة!$C$17,AP4=الإستمارة!$C$18,AP4=الإستمارة!$C$19),VLOOKUP(AP4,الإستمارة!$C$12:$H$19,6,0),VLOOKUP(AP4,الإستمارة!$K$12:$P$19,6,0)),"")</f>
        <v/>
      </c>
      <c r="AQ5" s="105" t="e">
        <f>'اختيار المقررات'!R13</f>
        <v>#N/A</v>
      </c>
      <c r="AR5" s="104" t="str">
        <f>IFERROR(IF(OR(AR4=الإستمارة!$C$12,AR4=الإستمارة!$C$13,AR4=الإستمارة!$C$14,AR4=الإستمارة!$C$15,AR4=الإستمارة!$C$16,AR4=الإستمارة!$C$17,AR4=الإستمارة!$C$18,AR4=الإستمارة!$C$19),VLOOKUP(AR4,الإستمارة!$C$12:$H$19,6,0),VLOOKUP(AR4,الإستمارة!$K$12:$P$19,6,0)),"")</f>
        <v/>
      </c>
      <c r="AS5" s="105" t="e">
        <f>'اختيار المقررات'!I16</f>
        <v>#N/A</v>
      </c>
      <c r="AT5" s="104" t="str">
        <f>IFERROR(IF(OR(AT4=الإستمارة!$C$12,AT4=الإستمارة!$C$13,AT4=الإستمارة!$C$14,AT4=الإستمارة!$C$15,AT4=الإستمارة!$C$16,AT4=الإستمارة!$C$17,AT4=الإستمارة!$C$18,AT4=الإستمارة!$C$19),VLOOKUP(AT4,الإستمارة!$C$12:$H$19,6,0),VLOOKUP(AT4,الإستمارة!$K$12:$P$19,6,0)),"")</f>
        <v/>
      </c>
      <c r="AU5" s="105" t="e">
        <f>'اختيار المقررات'!I17</f>
        <v>#N/A</v>
      </c>
      <c r="AV5" s="104" t="str">
        <f>IFERROR(IF(OR(AV4=الإستمارة!$C$12,AV4=الإستمارة!$C$13,AV4=الإستمارة!$C$14,AV4=الإستمارة!$C$15,AV4=الإستمارة!$C$16,AV4=الإستمارة!$C$17,AV4=الإستمارة!$C$18,AV4=الإستمارة!$C$19),VLOOKUP(AV4,الإستمارة!$C$12:$H$19,6,0),VLOOKUP(AV4,الإستمارة!$K$12:$P$19,6,0)),"")</f>
        <v/>
      </c>
      <c r="AW5" s="105" t="e">
        <f>'اختيار المقررات'!I18</f>
        <v>#N/A</v>
      </c>
      <c r="AX5" s="104" t="str">
        <f>IFERROR(IF(OR(AX4=الإستمارة!$C$12,AX4=الإستمارة!$C$13,AX4=الإستمارة!$C$14,AX4=الإستمارة!$C$15,AX4=الإستمارة!$C$16,AX4=الإستمارة!$C$17,AX4=الإستمارة!$C$18,AX4=الإستمارة!$C$19),VLOOKUP(AX4,الإستمارة!$C$12:$H$19,6,0),VLOOKUP(AX4,الإستمارة!$K$12:$P$19,6,0)),"")</f>
        <v/>
      </c>
      <c r="AY5" s="105" t="e">
        <f>'اختيار المقررات'!I19</f>
        <v>#N/A</v>
      </c>
      <c r="AZ5" s="104" t="str">
        <f>IFERROR(IF(OR(AZ4=الإستمارة!$C$12,AZ4=الإستمارة!$C$13,AZ4=الإستمارة!$C$14,AZ4=الإستمارة!$C$15,AZ4=الإستمارة!$C$16,AZ4=الإستمارة!$C$17,AZ4=الإستمارة!$C$18,AZ4=الإستمارة!$C$19),VLOOKUP(AZ4,الإستمارة!$C$12:$H$19,6,0),VLOOKUP(AZ4,الإستمارة!$K$12:$P$19,6,0)),"")</f>
        <v/>
      </c>
      <c r="BA5" s="105" t="e">
        <f>'اختيار المقررات'!I20</f>
        <v>#N/A</v>
      </c>
      <c r="BB5" s="104" t="str">
        <f>IFERROR(IF(OR(BB4=الإستمارة!$C$12,BB4=الإستمارة!$C$13,BB4=الإستمارة!$C$14,BB4=الإستمارة!$C$15,BB4=الإستمارة!$C$16,BB4=الإستمارة!$C$17,BB4=الإستمارة!$C$18,BB4=الإستمارة!$C$19),VLOOKUP(BB4,الإستمارة!$C$12:$H$19,6,0),VLOOKUP(BB4,الإستمارة!$K$12:$P$19,6,0)),"")</f>
        <v/>
      </c>
      <c r="BC5" s="105" t="e">
        <f>'اختيار المقررات'!I21</f>
        <v>#N/A</v>
      </c>
      <c r="BD5" s="104" t="str">
        <f>IFERROR(IF(OR(BD4=الإستمارة!$C$12,BD4=الإستمارة!$C$13,BD4=الإستمارة!$C$14,BD4=الإستمارة!$C$15,BD4=الإستمارة!$C$16,BD4=الإستمارة!$C$17,BD4=الإستمارة!$C$18,BD4=الإستمارة!$C$19),VLOOKUP(BD4,الإستمارة!$C$12:$H$19,6,0),VLOOKUP(BD4,الإستمارة!$K$12:$P$19,6,0)),"")</f>
        <v/>
      </c>
      <c r="BE5" s="105" t="e">
        <f>'اختيار المقررات'!R16</f>
        <v>#N/A</v>
      </c>
      <c r="BF5" s="104" t="str">
        <f>IFERROR(IF(OR(BF4=الإستمارة!$C$12,BF4=الإستمارة!$C$13,BF4=الإستمارة!$C$14,BF4=الإستمارة!$C$15,BF4=الإستمارة!$C$16,BF4=الإستمارة!$C$17,BF4=الإستمارة!$C$18,BF4=الإستمارة!$C$19),VLOOKUP(BF4,الإستمارة!$C$12:$H$19,6,0),VLOOKUP(BF4,الإستمارة!$K$12:$P$19,6,0)),"")</f>
        <v/>
      </c>
      <c r="BG5" s="105" t="e">
        <f>'اختيار المقررات'!R17</f>
        <v>#N/A</v>
      </c>
      <c r="BH5" s="104" t="str">
        <f>IFERROR(IF(OR(BH4=الإستمارة!$C$12,BH4=الإستمارة!$C$13,BH4=الإستمارة!$C$14,BH4=الإستمارة!$C$15,BH4=الإستمارة!$C$16,BH4=الإستمارة!$C$17,BH4=الإستمارة!$C$18,BH4=الإستمارة!$C$19),VLOOKUP(BH4,الإستمارة!$C$12:$H$19,6,0),VLOOKUP(BH4,الإستمارة!$K$12:$P$19,6,0)),"")</f>
        <v/>
      </c>
      <c r="BI5" s="105" t="e">
        <f>'اختيار المقررات'!R18</f>
        <v>#N/A</v>
      </c>
      <c r="BJ5" s="104" t="str">
        <f>IFERROR(IF(OR(BJ4=الإستمارة!$C$12,BJ4=الإستمارة!$C$13,BJ4=الإستمارة!$C$14,BJ4=الإستمارة!$C$15,BJ4=الإستمارة!$C$16,BJ4=الإستمارة!$C$17,BJ4=الإستمارة!$C$18,BJ4=الإستمارة!$C$19),VLOOKUP(BJ4,الإستمارة!$C$12:$H$19,6,0),VLOOKUP(BJ4,الإستمارة!$K$12:$P$19,6,0)),"")</f>
        <v/>
      </c>
      <c r="BK5" s="105" t="e">
        <f>'اختيار المقررات'!R19</f>
        <v>#N/A</v>
      </c>
      <c r="BL5" s="104" t="str">
        <f>IFERROR(IF(OR(BL4=الإستمارة!$C$12,BL4=الإستمارة!$C$13,BL4=الإستمارة!$C$14,BL4=الإستمارة!$C$15,BL4=الإستمارة!$C$16,BL4=الإستمارة!$C$17,BL4=الإستمارة!$C$18,BL4=الإستمارة!$C$19),VLOOKUP(BL4,الإستمارة!$C$12:$H$19,6,0),VLOOKUP(BL4,الإستمارة!$K$12:$P$19,6,0)),"")</f>
        <v/>
      </c>
      <c r="BM5" s="105" t="e">
        <f>'اختيار المقررات'!R20</f>
        <v>#N/A</v>
      </c>
      <c r="BN5" s="104" t="str">
        <f>IFERROR(IF(OR(BN4=الإستمارة!$C$12,BN4=الإستمارة!$C$13,BN4=الإستمارة!$C$14,BN4=الإستمارة!$C$15,BN4=الإستمارة!$C$16,BN4=الإستمارة!$C$17,BN4=الإستمارة!$C$18,BN4=الإستمارة!$C$19),VLOOKUP(BN4,الإستمارة!$C$12:$H$19,6,0),VLOOKUP(BN4,الإستمارة!$K$12:$P$19,6,0)),"")</f>
        <v/>
      </c>
      <c r="BO5" s="105" t="e">
        <f>'اختيار المقررات'!R21</f>
        <v>#N/A</v>
      </c>
      <c r="BP5" s="104" t="str">
        <f>IFERROR(IF(OR(BP4=الإستمارة!$C$12,BP4=الإستمارة!$C$13,BP4=الإستمارة!$C$14,BP4=الإستمارة!$C$15,BP4=الإستمارة!$C$16,BP4=الإستمارة!$C$17,BP4=الإستمارة!$C$18,BP4=الإستمارة!$C$19),VLOOKUP(BP4,الإستمارة!$C$12:$H$19,6,0),VLOOKUP(BP4,الإستمارة!$K$12:$P$19,6,0)),"")</f>
        <v/>
      </c>
      <c r="BQ5" s="105" t="e">
        <f>'اختيار المقررات'!Z8</f>
        <v>#N/A</v>
      </c>
      <c r="BR5" s="104" t="str">
        <f>IFERROR(IF(OR(BR4=الإستمارة!$C$12,BR4=الإستمارة!$C$13,BR4=الإستمارة!$C$14,BR4=الإستمارة!$C$15,BR4=الإستمارة!$C$16,BR4=الإستمارة!$C$17,BR4=الإستمارة!$C$18,BR4=الإستمارة!$C$19),VLOOKUP(BR4,الإستمارة!$C$12:$H$19,6,0),VLOOKUP(BR4,الإستمارة!$K$12:$P$19,6,0)),"")</f>
        <v/>
      </c>
      <c r="BS5" s="105" t="e">
        <f>'اختيار المقررات'!Z9</f>
        <v>#N/A</v>
      </c>
      <c r="BT5" s="104" t="str">
        <f>IFERROR(IF(OR(BT4=الإستمارة!$C$12,BT4=الإستمارة!$C$13,BT4=الإستمارة!$C$14,BT4=الإستمارة!$C$15,BT4=الإستمارة!$C$16,BT4=الإستمارة!$C$17,BT4=الإستمارة!$C$18,BT4=الإستمارة!$C$19),VLOOKUP(BT4,الإستمارة!$C$12:$H$19,6,0),VLOOKUP(BT4,الإستمارة!$K$12:$P$19,6,0)),"")</f>
        <v/>
      </c>
      <c r="BU5" s="105" t="e">
        <f>'اختيار المقررات'!Z10</f>
        <v>#N/A</v>
      </c>
      <c r="BV5" s="104" t="str">
        <f>IFERROR(IF(OR(BV4=الإستمارة!$C$12,BV4=الإستمارة!$C$13,BV4=الإستمارة!$C$14,BV4=الإستمارة!$C$15,BV4=الإستمارة!$C$16,BV4=الإستمارة!$C$17,BV4=الإستمارة!$C$18,BV4=الإستمارة!$C$19),VLOOKUP(BV4,الإستمارة!$C$12:$H$19,6,0),VLOOKUP(BV4,الإستمارة!$K$12:$P$19,6,0)),"")</f>
        <v/>
      </c>
      <c r="BW5" s="105" t="e">
        <f>'اختيار المقررات'!Z11</f>
        <v>#N/A</v>
      </c>
      <c r="BX5" s="104" t="str">
        <f>IFERROR(IF(OR(BX4=الإستمارة!$C$12,BX4=الإستمارة!$C$13,BX4=الإستمارة!$C$14,BX4=الإستمارة!$C$15,BX4=الإستمارة!$C$16,BX4=الإستمارة!$C$17,BX4=الإستمارة!$C$18,BX4=الإستمارة!$C$19),VLOOKUP(BX4,الإستمارة!$C$12:$H$19,6,0),VLOOKUP(BX4,الإستمارة!$K$12:$P$19,6,0)),"")</f>
        <v/>
      </c>
      <c r="BY5" s="105" t="e">
        <f>'اختيار المقررات'!Z12</f>
        <v>#N/A</v>
      </c>
      <c r="BZ5" s="104" t="str">
        <f>IFERROR(IF(OR(BZ4=الإستمارة!$C$12,BZ4=الإستمارة!$C$13,BZ4=الإستمارة!$C$14,BZ4=الإستمارة!$C$15,BZ4=الإستمارة!$C$16,BZ4=الإستمارة!$C$17,BZ4=الإستمارة!$C$18,BZ4=الإستمارة!$C$19),VLOOKUP(BZ4,الإستمارة!$C$12:$H$19,6,0),VLOOKUP(BZ4,الإستمارة!$K$12:$P$19,6,0)),"")</f>
        <v/>
      </c>
      <c r="CA5" s="105" t="e">
        <f>'اختيار المقررات'!Z13</f>
        <v>#N/A</v>
      </c>
      <c r="CB5" s="104" t="str">
        <f>IFERROR(IF(OR(CB4=الإستمارة!$C$12,CB4=الإستمارة!$C$13,CB4=الإستمارة!$C$14,CB4=الإستمارة!$C$15,CB4=الإستمارة!$C$16,CB4=الإستمارة!$C$17,CB4=الإستمارة!$C$18,CB4=الإستمارة!$C$19),VLOOKUP(CB4,الإستمارة!$C$12:$H$19,6,0),VLOOKUP(CB4,الإستمارة!$K$12:$P$19,6,0)),"")</f>
        <v/>
      </c>
      <c r="CC5" s="105" t="e">
        <f>'اختيار المقررات'!AH8</f>
        <v>#N/A</v>
      </c>
      <c r="CD5" s="104" t="str">
        <f>IFERROR(IF(OR(CD4=الإستمارة!$C$12,CD4=الإستمارة!$C$13,CD4=الإستمارة!$C$14,CD4=الإستمارة!$C$15,CD4=الإستمارة!$C$16,CD4=الإستمارة!$C$17,CD4=الإستمارة!$C$18,CD4=الإستمارة!$C$19),VLOOKUP(CD4,الإستمارة!$C$12:$H$19,6,0),VLOOKUP(CD4,الإستمارة!$K$12:$P$19,6,0)),"")</f>
        <v/>
      </c>
      <c r="CE5" s="105" t="e">
        <f>'اختيار المقررات'!AH9</f>
        <v>#N/A</v>
      </c>
      <c r="CF5" s="104" t="str">
        <f>IFERROR(IF(OR(CF4=الإستمارة!$C$12,CF4=الإستمارة!$C$13,CF4=الإستمارة!$C$14,CF4=الإستمارة!$C$15,CF4=الإستمارة!$C$16,CF4=الإستمارة!$C$17,CF4=الإستمارة!$C$18,CF4=الإستمارة!$C$19),VLOOKUP(CF4,الإستمارة!$C$12:$H$19,6,0),VLOOKUP(CF4,الإستمارة!$K$12:$P$19,6,0)),"")</f>
        <v/>
      </c>
      <c r="CG5" s="105" t="e">
        <f>'اختيار المقررات'!AH10</f>
        <v>#N/A</v>
      </c>
      <c r="CH5" s="104" t="str">
        <f>IFERROR(IF(OR(CH4=الإستمارة!$C$12,CH4=الإستمارة!$C$13,CH4=الإستمارة!$C$14,CH4=الإستمارة!$C$15,CH4=الإستمارة!$C$16,CH4=الإستمارة!$C$17,CH4=الإستمارة!$C$18,CH4=الإستمارة!$C$19),VLOOKUP(CH4,الإستمارة!$C$12:$H$19,6,0),VLOOKUP(CH4,الإستمارة!$K$12:$P$19,6,0)),"")</f>
        <v/>
      </c>
      <c r="CI5" s="105" t="e">
        <f>'اختيار المقررات'!AH11</f>
        <v>#N/A</v>
      </c>
      <c r="CJ5" s="104" t="str">
        <f>IFERROR(IF(OR(CJ4=الإستمارة!$C$12,CJ4=الإستمارة!$C$13,CJ4=الإستمارة!$C$14,CJ4=الإستمارة!$C$15,CJ4=الإستمارة!$C$16,CJ4=الإستمارة!$C$17,CJ4=الإستمارة!$C$18,CJ4=الإستمارة!$C$19),VLOOKUP(CJ4,الإستمارة!$C$12:$H$19,6,0),VLOOKUP(CJ4,الإستمارة!$K$12:$P$19,6,0)),"")</f>
        <v/>
      </c>
      <c r="CK5" s="105" t="e">
        <f>'اختيار المقررات'!AH12</f>
        <v>#N/A</v>
      </c>
      <c r="CL5" s="104" t="str">
        <f>IFERROR(IF(OR(CL4=الإستمارة!$C$12,CL4=الإستمارة!$C$13,CL4=الإستمارة!$C$14,CL4=الإستمارة!$C$15,CL4=الإستمارة!$C$16,CL4=الإستمارة!$C$17,CL4=الإستمارة!$C$18,CL4=الإستمارة!$C$19),VLOOKUP(CL4,الإستمارة!$C$12:$H$19,6,0),VLOOKUP(CL4,الإستمارة!$K$12:$P$19,6,0)),"")</f>
        <v/>
      </c>
      <c r="CM5" s="105" t="e">
        <f>'اختيار المقررات'!AH13</f>
        <v>#N/A</v>
      </c>
      <c r="CN5" s="104" t="str">
        <f>IFERROR(IF(OR(CN4=الإستمارة!$C$12,CN4=الإستمارة!$C$13,CN4=الإستمارة!$C$14,CN4=الإستمارة!$C$15,CN4=الإستمارة!$C$16,CN4=الإستمارة!$C$17,CN4=الإستمارة!$C$18,CN4=الإستمارة!$C$19),VLOOKUP(CN4,الإستمارة!$C$12:$H$19,6,0),VLOOKUP(CN4,الإستمارة!$K$12:$P$19,6,0)),"")</f>
        <v/>
      </c>
      <c r="CO5" s="105" t="e">
        <f>'اختيار المقررات'!Z16</f>
        <v>#N/A</v>
      </c>
      <c r="CP5" s="104" t="str">
        <f>IFERROR(IF(OR(CP4=الإستمارة!$C$12,CP4=الإستمارة!$C$13,CP4=الإستمارة!$C$14,CP4=الإستمارة!$C$15,CP4=الإستمارة!$C$16,CP4=الإستمارة!$C$17,CP4=الإستمارة!$C$18,CP4=الإستمارة!$C$19),VLOOKUP(CP4,الإستمارة!$C$12:$H$19,6,0),VLOOKUP(CP4,الإستمارة!$K$12:$P$19,6,0)),"")</f>
        <v/>
      </c>
      <c r="CQ5" s="105" t="e">
        <f>'اختيار المقررات'!Z17</f>
        <v>#N/A</v>
      </c>
      <c r="CR5" s="104" t="str">
        <f>IFERROR(IF(OR(CR4=الإستمارة!$C$12,CR4=الإستمارة!$C$13,CR4=الإستمارة!$C$14,CR4=الإستمارة!$C$15,CR4=الإستمارة!$C$16,CR4=الإستمارة!$C$17,CR4=الإستمارة!$C$18,CR4=الإستمارة!$C$19),VLOOKUP(CR4,الإستمارة!$C$12:$H$19,6,0),VLOOKUP(CR4,الإستمارة!$K$12:$P$19,6,0)),"")</f>
        <v/>
      </c>
      <c r="CS5" s="105" t="e">
        <f>'اختيار المقررات'!Z18</f>
        <v>#N/A</v>
      </c>
      <c r="CT5" s="104" t="str">
        <f>IFERROR(IF(OR(CT4=الإستمارة!$C$12,CT4=الإستمارة!$C$13,CT4=الإستمارة!$C$14,CT4=الإستمارة!$C$15,CT4=الإستمارة!$C$16,CT4=الإستمارة!$C$17,CT4=الإستمارة!$C$18,CT4=الإستمارة!$C$19),VLOOKUP(CT4,الإستمارة!$C$12:$H$19,6,0),VLOOKUP(CT4,الإستمارة!$K$12:$P$19,6,0)),"")</f>
        <v/>
      </c>
      <c r="CU5" s="105" t="e">
        <f>'اختيار المقررات'!Z19</f>
        <v>#N/A</v>
      </c>
      <c r="CV5" s="104" t="str">
        <f>IFERROR(IF(OR(CV4=الإستمارة!$C$12,CV4=الإستمارة!$C$13,CV4=الإستمارة!$C$14,CV4=الإستمارة!$C$15,CV4=الإستمارة!$C$16,CV4=الإستمارة!$C$17,CV4=الإستمارة!$C$18,CV4=الإستمارة!$C$19),VLOOKUP(CV4,الإستمارة!$C$12:$H$19,6,0),VLOOKUP(CV4,الإستمارة!$K$12:$P$19,6,0)),"")</f>
        <v/>
      </c>
      <c r="CW5" s="105" t="e">
        <f>'اختيار المقررات'!Z20</f>
        <v>#N/A</v>
      </c>
      <c r="CX5" s="104" t="str">
        <f>IFERROR(IF(OR(CX4=الإستمارة!$C$12,CX4=الإستمارة!$C$13,CX4=الإستمارة!$C$14,CX4=الإستمارة!$C$15,CX4=الإستمارة!$C$16,CX4=الإستمارة!$C$17,CX4=الإستمارة!$C$18,CX4=الإستمارة!$C$19),VLOOKUP(CX4,الإستمارة!$C$12:$H$19,6,0),VLOOKUP(CX4,الإستمارة!$K$12:$P$19,6,0)),"")</f>
        <v/>
      </c>
      <c r="CY5" s="105" t="e">
        <f>'اختيار المقررات'!Z21</f>
        <v>#N/A</v>
      </c>
      <c r="CZ5" s="104" t="str">
        <f>IFERROR(IF(OR(CZ4=الإستمارة!$C$12,CZ4=الإستمارة!$C$13,CZ4=الإستمارة!$C$14,CZ4=الإستمارة!$C$15,CZ4=الإستمارة!$C$16,CZ4=الإستمارة!$C$17,CZ4=الإستمارة!$C$18,CZ4=الإستمارة!$C$19),VLOOKUP(CZ4,الإستمارة!$C$12:$H$19,6,0),VLOOKUP(CZ4,الإستمارة!$K$12:$P$19,6,0)),"")</f>
        <v/>
      </c>
      <c r="DA5" s="105" t="e">
        <f>'اختيار المقررات'!AH16</f>
        <v>#N/A</v>
      </c>
      <c r="DB5" s="104" t="str">
        <f>IFERROR(IF(OR(DB4=الإستمارة!$C$12,DB4=الإستمارة!$C$13,DB4=الإستمارة!$C$14,DB4=الإستمارة!$C$15,DB4=الإستمارة!$C$16,DB4=الإستمارة!$C$17,DB4=الإستمارة!$C$18,DB4=الإستمارة!$C$19),VLOOKUP(DB4,الإستمارة!$C$12:$H$19,6,0),VLOOKUP(DB4,الإستمارة!$K$12:$P$19,6,0)),"")</f>
        <v/>
      </c>
      <c r="DC5" s="105" t="e">
        <f>'اختيار المقررات'!AH17</f>
        <v>#N/A</v>
      </c>
      <c r="DD5" s="104" t="str">
        <f>IFERROR(IF(OR(DD4=الإستمارة!$C$12,DD4=الإستمارة!$C$13,DD4=الإستمارة!$C$14,DD4=الإستمارة!$C$15,DD4=الإستمارة!$C$16,DD4=الإستمارة!$C$17,DD4=الإستمارة!$C$18,DD4=الإستمارة!$C$19),VLOOKUP(DD4,الإستمارة!$C$12:$H$19,6,0),VLOOKUP(DD4,الإستمارة!$K$12:$P$19,6,0)),"")</f>
        <v/>
      </c>
      <c r="DE5" s="105" t="e">
        <f>'اختيار المقررات'!AH18</f>
        <v>#N/A</v>
      </c>
      <c r="DF5" s="104" t="str">
        <f>IFERROR(IF(OR(DF4=الإستمارة!$C$12,DF4=الإستمارة!$C$13,DF4=الإستمارة!$C$14,DF4=الإستمارة!$C$15,DF4=الإستمارة!$C$16,DF4=الإستمارة!$C$17,DF4=الإستمارة!$C$18,DF4=الإستمارة!$C$19),VLOOKUP(DF4,الإستمارة!$C$12:$H$19,6,0),VLOOKUP(DF4,الإستمارة!$K$12:$P$19,6,0)),"")</f>
        <v/>
      </c>
      <c r="DG5" s="105" t="e">
        <f>'اختيار المقررات'!AH19</f>
        <v>#N/A</v>
      </c>
      <c r="DH5" s="104" t="str">
        <f>IFERROR(IF(OR(DH4=الإستمارة!$C$12,DH4=الإستمارة!$C$13,DH4=الإستمارة!$C$14,DH4=الإستمارة!$C$15,DH4=الإستمارة!$C$16,DH4=الإستمارة!$C$17,DH4=الإستمارة!$C$18,DH4=الإستمارة!$C$19),VLOOKUP(DH4,الإستمارة!$C$12:$H$19,6,0),VLOOKUP(DH4,الإستمارة!$K$12:$P$19,6,0)),"")</f>
        <v/>
      </c>
      <c r="DI5" s="105" t="e">
        <f>'اختيار المقررات'!AH20</f>
        <v>#N/A</v>
      </c>
      <c r="DJ5" s="104" t="str">
        <f>IFERROR(IF(OR(DJ4=الإستمارة!$C$12,DJ4=الإستمارة!$C$13,DJ4=الإستمارة!$C$14,DJ4=الإستمارة!$C$15,DJ4=الإستمارة!$C$16,DJ4=الإستمارة!$C$17,DJ4=الإستمارة!$C$18,DJ4=الإستمارة!$C$19),VLOOKUP(DJ4,الإستمارة!$C$12:$H$19,6,0),VLOOKUP(DJ4,الإستمارة!$K$12:$P$19,6,0)),"")</f>
        <v/>
      </c>
      <c r="DK5" s="105" t="e">
        <f>'اختيار المقررات'!AH21</f>
        <v>#N/A</v>
      </c>
      <c r="DL5" s="152">
        <f>'اختيار المقررات'!R5</f>
        <v>0</v>
      </c>
      <c r="DM5" s="153">
        <f>'اختيار المقررات'!X5</f>
        <v>0</v>
      </c>
      <c r="DN5" s="154" t="e">
        <f>'اختيار المقررات'!AC5</f>
        <v>#N/A</v>
      </c>
      <c r="DO5" s="155">
        <f>'اختيار المقررات'!F5</f>
        <v>0</v>
      </c>
      <c r="DP5" s="156" t="e">
        <f>'اختيار المقررات'!O27</f>
        <v>#N/A</v>
      </c>
      <c r="DQ5" s="157" t="e">
        <f>'اختيار المقررات'!O25</f>
        <v>#N/A</v>
      </c>
      <c r="DR5" s="157" t="e">
        <f>'اختيار المقررات'!O26</f>
        <v>#N/A</v>
      </c>
      <c r="DS5" s="157" t="e">
        <f>'اختيار المقررات'!O28</f>
        <v>#N/A</v>
      </c>
      <c r="DT5" s="158" t="e">
        <f>'اختيار المقررات'!O29</f>
        <v>#N/A</v>
      </c>
      <c r="DU5" s="157" t="str">
        <f>'اختيار المقررات'!X28</f>
        <v>لا</v>
      </c>
      <c r="DV5" s="157" t="e">
        <f>'اختيار المقررات'!X29</f>
        <v>#N/A</v>
      </c>
      <c r="DW5" s="157" t="e">
        <f>'اختيار المقررات'!AE29</f>
        <v>#N/A</v>
      </c>
      <c r="DX5" s="152">
        <f>'اختيار المقررات'!AF25</f>
        <v>0</v>
      </c>
      <c r="DY5" s="159">
        <f>'اختيار المقررات'!AF26</f>
        <v>0</v>
      </c>
      <c r="DZ5" s="157" t="e">
        <f>'اختيار المقررات'!AF27</f>
        <v>#N/A</v>
      </c>
      <c r="EA5" s="160" t="e">
        <f>SUM(DX5:DZ5)</f>
        <v>#N/A</v>
      </c>
      <c r="EB5" s="152">
        <f>'اختيار المقررات'!AC2</f>
        <v>0</v>
      </c>
      <c r="EC5" s="153">
        <f>'اختيار المقررات'!X2</f>
        <v>0</v>
      </c>
      <c r="ED5" s="153">
        <f>'اختيار المقررات'!R2</f>
        <v>0</v>
      </c>
      <c r="EE5" s="160">
        <f>'اختيار المقررات'!H2</f>
        <v>0</v>
      </c>
      <c r="EF5" s="160" t="str">
        <f>'اختيار المقررات'!C26</f>
        <v/>
      </c>
      <c r="EG5" s="160" t="str">
        <f>'اختيار المقررات'!C27</f>
        <v/>
      </c>
      <c r="EH5" s="160" t="str">
        <f>'اختيار المقررات'!C28</f>
        <v/>
      </c>
      <c r="EI5" s="160" t="str">
        <f>'اختيار المقررات'!C29</f>
        <v/>
      </c>
      <c r="EJ5" s="160" t="str">
        <f>'اختيار المقررات'!C30</f>
        <v/>
      </c>
      <c r="EK5" s="160" t="str">
        <f>'اختيار المقررات'!C31</f>
        <v/>
      </c>
      <c r="EL5" s="70" t="e">
        <f>'اختيار المقررات'!AA28</f>
        <v>#N/A</v>
      </c>
    </row>
  </sheetData>
  <sheetProtection algorithmName="SHA-512" hashValue="6/p9KUAwjwDAjCBxEc4DmqiYWoAIYVwMIUl+4vg3pc7PVpLraTWdBVvDvhAE7ENNRvmg+7otulkaPP0c5857ww==" saltValue="C6sd2RGz8F2TU0CbbN7a3A==" spinCount="100000" sheet="1" objects="1" scenarios="1"/>
  <mergeCells count="147">
    <mergeCell ref="DL1:DN2"/>
    <mergeCell ref="DO1:DO2"/>
    <mergeCell ref="DP1:DW2"/>
    <mergeCell ref="DX1:EA2"/>
    <mergeCell ref="EB1:EE2"/>
    <mergeCell ref="EF1:EK4"/>
    <mergeCell ref="DV3:DV4"/>
    <mergeCell ref="CJ3:CK3"/>
    <mergeCell ref="CL3:CM3"/>
    <mergeCell ref="CN3:CO3"/>
    <mergeCell ref="CP3:CQ3"/>
    <mergeCell ref="CR3:CS3"/>
    <mergeCell ref="CT3:CU3"/>
    <mergeCell ref="CV3:CW3"/>
    <mergeCell ref="CX3:CY3"/>
    <mergeCell ref="CZ3:DA3"/>
    <mergeCell ref="BP1:CM1"/>
    <mergeCell ref="CN1:DK1"/>
    <mergeCell ref="CZ4:DA4"/>
    <mergeCell ref="CD4:CE4"/>
    <mergeCell ref="CF4:CG4"/>
    <mergeCell ref="CH4:CI4"/>
    <mergeCell ref="CJ4:CK4"/>
    <mergeCell ref="CL4:CM4"/>
    <mergeCell ref="BR3:BS3"/>
    <mergeCell ref="BT3:BU3"/>
    <mergeCell ref="BV3:BW3"/>
    <mergeCell ref="BX3:BY3"/>
    <mergeCell ref="BZ3:CA3"/>
    <mergeCell ref="CB3:CC3"/>
    <mergeCell ref="CD3:CE3"/>
    <mergeCell ref="CF3:CG3"/>
    <mergeCell ref="CH3:CI3"/>
    <mergeCell ref="AZ3:BA3"/>
    <mergeCell ref="BB3:BC3"/>
    <mergeCell ref="BD3:BE3"/>
    <mergeCell ref="BF3:BG3"/>
    <mergeCell ref="BH3:BI3"/>
    <mergeCell ref="BJ3:BK3"/>
    <mergeCell ref="BL3:BM3"/>
    <mergeCell ref="BN3:BO3"/>
    <mergeCell ref="BP3:BQ3"/>
    <mergeCell ref="T2:AE2"/>
    <mergeCell ref="AF2:AQ2"/>
    <mergeCell ref="AR2:BC2"/>
    <mergeCell ref="BD2:BO2"/>
    <mergeCell ref="BP2:CA2"/>
    <mergeCell ref="CB2:CM2"/>
    <mergeCell ref="CN2:CY2"/>
    <mergeCell ref="CZ2:DK2"/>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M1:M4"/>
    <mergeCell ref="A1:A2"/>
    <mergeCell ref="B1:B2"/>
    <mergeCell ref="C1:J2"/>
    <mergeCell ref="K1:K4"/>
    <mergeCell ref="L1:L4"/>
    <mergeCell ref="AR1:BO1"/>
    <mergeCell ref="N1:N4"/>
    <mergeCell ref="O1:O4"/>
    <mergeCell ref="P1:R2"/>
    <mergeCell ref="S1:S4"/>
    <mergeCell ref="T1:AQ1"/>
    <mergeCell ref="P3:P4"/>
    <mergeCell ref="Q3:Q4"/>
    <mergeCell ref="R3:R4"/>
    <mergeCell ref="T4:U4"/>
    <mergeCell ref="AF4:AG4"/>
    <mergeCell ref="V4:W4"/>
    <mergeCell ref="X4:Y4"/>
    <mergeCell ref="Z4:AA4"/>
    <mergeCell ref="AB4:AC4"/>
    <mergeCell ref="AD4:AE4"/>
    <mergeCell ref="BD4:BE4"/>
    <mergeCell ref="AH4:AI4"/>
    <mergeCell ref="AJ4:AK4"/>
    <mergeCell ref="AL4:AM4"/>
    <mergeCell ref="AN4:AO4"/>
    <mergeCell ref="AP4:AQ4"/>
    <mergeCell ref="AR4:AS4"/>
    <mergeCell ref="AT4:AU4"/>
    <mergeCell ref="AV4:AW4"/>
    <mergeCell ref="AX4:AY4"/>
    <mergeCell ref="AZ4:BA4"/>
    <mergeCell ref="BB4:BC4"/>
    <mergeCell ref="CB4:CC4"/>
    <mergeCell ref="BF4:BG4"/>
    <mergeCell ref="BH4:BI4"/>
    <mergeCell ref="BJ4:BK4"/>
    <mergeCell ref="BL4:BM4"/>
    <mergeCell ref="BN4:BO4"/>
    <mergeCell ref="BP4:BQ4"/>
    <mergeCell ref="BR4:BS4"/>
    <mergeCell ref="BT4:BU4"/>
    <mergeCell ref="BV4:BW4"/>
    <mergeCell ref="BX4:BY4"/>
    <mergeCell ref="BZ4:CA4"/>
    <mergeCell ref="CN4:CO4"/>
    <mergeCell ref="CP4:CQ4"/>
    <mergeCell ref="CR4:CS4"/>
    <mergeCell ref="CT4:CU4"/>
    <mergeCell ref="CV4:CW4"/>
    <mergeCell ref="CX4:CY4"/>
    <mergeCell ref="DL3:DL4"/>
    <mergeCell ref="DM3:DM4"/>
    <mergeCell ref="DN3:DN4"/>
    <mergeCell ref="DO3:DO4"/>
    <mergeCell ref="DP3:DP4"/>
    <mergeCell ref="DQ3:DQ4"/>
    <mergeCell ref="DS3:DS4"/>
    <mergeCell ref="DT3:DT4"/>
    <mergeCell ref="DB4:DC4"/>
    <mergeCell ref="DD4:DE4"/>
    <mergeCell ref="DF4:DG4"/>
    <mergeCell ref="DH4:DI4"/>
    <mergeCell ref="DJ4:DK4"/>
    <mergeCell ref="DB3:DC3"/>
    <mergeCell ref="DD3:DE3"/>
    <mergeCell ref="DF3:DG3"/>
    <mergeCell ref="DH3:DI3"/>
    <mergeCell ref="DJ3:DK3"/>
    <mergeCell ref="DU3:DU4"/>
    <mergeCell ref="DR3:DR4"/>
    <mergeCell ref="EC3:EC4"/>
    <mergeCell ref="ED3:ED4"/>
    <mergeCell ref="EE3:EE4"/>
    <mergeCell ref="DX3:DX4"/>
    <mergeCell ref="DY3:DY4"/>
    <mergeCell ref="DZ3:DZ4"/>
    <mergeCell ref="EA3:EA4"/>
    <mergeCell ref="EB3:EB4"/>
    <mergeCell ref="DW3:DW4"/>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BD1054"/>
  <sheetViews>
    <sheetView rightToLeft="1" workbookViewId="0">
      <pane xSplit="4" ySplit="1" topLeftCell="E2" activePane="bottomRight" state="frozen"/>
      <selection pane="topRight" activeCell="C1" sqref="C1"/>
      <selection pane="bottomLeft" activeCell="A2" sqref="A2"/>
      <selection pane="bottomRight" activeCell="C773" sqref="C1:AX773"/>
    </sheetView>
  </sheetViews>
  <sheetFormatPr defaultColWidth="9" defaultRowHeight="13.8" x14ac:dyDescent="0.25"/>
  <cols>
    <col min="1" max="2" width="9" style="560"/>
    <col min="3" max="3" width="8.8984375" style="560" bestFit="1" customWidth="1"/>
    <col min="4" max="4" width="10.3984375" style="560" bestFit="1" customWidth="1"/>
    <col min="5" max="52" width="9" style="560" customWidth="1"/>
    <col min="53" max="16384" width="9" style="560"/>
  </cols>
  <sheetData>
    <row r="1" spans="1:56" ht="45" customHeight="1" x14ac:dyDescent="0.25">
      <c r="A1" s="572">
        <v>1</v>
      </c>
      <c r="B1" s="573" t="s">
        <v>9</v>
      </c>
      <c r="C1" s="574">
        <v>510</v>
      </c>
      <c r="D1" s="574">
        <v>511</v>
      </c>
      <c r="E1" s="574">
        <v>512</v>
      </c>
      <c r="F1" s="574">
        <v>513</v>
      </c>
      <c r="G1" s="574">
        <v>514</v>
      </c>
      <c r="H1" s="574">
        <v>515</v>
      </c>
      <c r="I1" s="574">
        <v>516</v>
      </c>
      <c r="J1" s="574">
        <v>517</v>
      </c>
      <c r="K1" s="574">
        <v>518</v>
      </c>
      <c r="L1" s="574">
        <v>519</v>
      </c>
      <c r="M1" s="574">
        <v>520</v>
      </c>
      <c r="N1" s="574">
        <v>521</v>
      </c>
      <c r="O1" s="574">
        <v>522</v>
      </c>
      <c r="P1" s="574">
        <v>523</v>
      </c>
      <c r="Q1" s="574">
        <v>524</v>
      </c>
      <c r="R1" s="574">
        <v>525</v>
      </c>
      <c r="S1" s="574">
        <v>526</v>
      </c>
      <c r="T1" s="574">
        <v>527</v>
      </c>
      <c r="U1" s="574">
        <v>528</v>
      </c>
      <c r="V1" s="574">
        <v>529</v>
      </c>
      <c r="W1" s="574">
        <v>530</v>
      </c>
      <c r="X1" s="574">
        <v>531</v>
      </c>
      <c r="Y1" s="574">
        <v>532</v>
      </c>
      <c r="Z1" s="574">
        <v>533</v>
      </c>
      <c r="AA1" s="574">
        <v>534</v>
      </c>
      <c r="AB1" s="574">
        <v>535</v>
      </c>
      <c r="AC1" s="574">
        <v>536</v>
      </c>
      <c r="AD1" s="574">
        <v>537</v>
      </c>
      <c r="AE1" s="574">
        <v>538</v>
      </c>
      <c r="AF1" s="574">
        <v>539</v>
      </c>
      <c r="AG1" s="574">
        <v>540</v>
      </c>
      <c r="AH1" s="574">
        <v>541</v>
      </c>
      <c r="AI1" s="574">
        <v>542</v>
      </c>
      <c r="AJ1" s="574">
        <v>543</v>
      </c>
      <c r="AK1" s="574">
        <v>544</v>
      </c>
      <c r="AL1" s="574">
        <v>545</v>
      </c>
      <c r="AM1" s="574">
        <v>546</v>
      </c>
      <c r="AN1" s="574">
        <v>547</v>
      </c>
      <c r="AO1" s="574">
        <v>548</v>
      </c>
      <c r="AP1" s="574">
        <v>549</v>
      </c>
      <c r="AQ1" s="574">
        <v>550</v>
      </c>
      <c r="AR1" s="574">
        <v>551</v>
      </c>
      <c r="AS1" s="574">
        <v>552</v>
      </c>
      <c r="AT1" s="574">
        <v>553</v>
      </c>
      <c r="AU1" s="574">
        <v>554</v>
      </c>
      <c r="AV1" s="574">
        <v>555</v>
      </c>
      <c r="AW1" s="574">
        <v>556</v>
      </c>
      <c r="AX1" s="574">
        <v>557</v>
      </c>
      <c r="AY1" s="557" t="s">
        <v>3850</v>
      </c>
      <c r="AZ1" s="559"/>
      <c r="BA1" s="559"/>
      <c r="BB1" s="559"/>
    </row>
    <row r="2" spans="1:56" ht="21.6" x14ac:dyDescent="0.65">
      <c r="A2" s="582">
        <v>700012</v>
      </c>
      <c r="B2" s="550" t="s">
        <v>247</v>
      </c>
      <c r="C2" s="555" t="s">
        <v>1437</v>
      </c>
      <c r="D2" s="555" t="s">
        <v>1437</v>
      </c>
      <c r="E2" s="555" t="s">
        <v>1437</v>
      </c>
      <c r="F2" s="555" t="s">
        <v>1437</v>
      </c>
      <c r="G2" s="555" t="s">
        <v>1437</v>
      </c>
      <c r="H2" s="555" t="s">
        <v>1437</v>
      </c>
      <c r="I2" s="555" t="s">
        <v>1437</v>
      </c>
      <c r="J2" s="555" t="s">
        <v>1437</v>
      </c>
      <c r="K2" s="555" t="s">
        <v>1437</v>
      </c>
      <c r="L2" s="555" t="s">
        <v>1437</v>
      </c>
      <c r="M2" s="555" t="s">
        <v>1437</v>
      </c>
      <c r="N2" s="555" t="s">
        <v>1437</v>
      </c>
      <c r="O2" s="555" t="s">
        <v>1437</v>
      </c>
      <c r="P2" s="555" t="s">
        <v>1437</v>
      </c>
      <c r="Q2" s="555" t="s">
        <v>1437</v>
      </c>
      <c r="R2" s="555" t="s">
        <v>1437</v>
      </c>
      <c r="S2" s="555" t="s">
        <v>1437</v>
      </c>
      <c r="T2" s="555" t="s">
        <v>1437</v>
      </c>
      <c r="U2" s="555" t="s">
        <v>1437</v>
      </c>
      <c r="V2" s="555" t="s">
        <v>1437</v>
      </c>
      <c r="W2" s="555" t="s">
        <v>1437</v>
      </c>
      <c r="X2" s="555" t="s">
        <v>1437</v>
      </c>
      <c r="Y2" s="555" t="s">
        <v>1437</v>
      </c>
      <c r="Z2" s="555" t="s">
        <v>1437</v>
      </c>
      <c r="AA2" s="555" t="s">
        <v>1437</v>
      </c>
      <c r="AB2" s="555" t="s">
        <v>1437</v>
      </c>
      <c r="AC2" s="555" t="s">
        <v>1437</v>
      </c>
      <c r="AD2" s="555" t="s">
        <v>1437</v>
      </c>
      <c r="AE2" s="555" t="s">
        <v>1437</v>
      </c>
      <c r="AF2" s="555" t="s">
        <v>1437</v>
      </c>
      <c r="AG2" s="555" t="s">
        <v>1437</v>
      </c>
      <c r="AH2" s="555" t="s">
        <v>1437</v>
      </c>
      <c r="AI2" s="555" t="s">
        <v>1437</v>
      </c>
      <c r="AJ2" s="555" t="s">
        <v>1437</v>
      </c>
      <c r="AK2" s="555" t="s">
        <v>1437</v>
      </c>
      <c r="AL2" s="555" t="s">
        <v>1437</v>
      </c>
      <c r="AM2" s="555" t="s">
        <v>225</v>
      </c>
      <c r="AN2" s="555" t="s">
        <v>225</v>
      </c>
      <c r="AO2" s="555" t="s">
        <v>225</v>
      </c>
      <c r="AP2" s="555" t="s">
        <v>225</v>
      </c>
      <c r="AQ2" s="555" t="s">
        <v>225</v>
      </c>
      <c r="AR2" s="555" t="s">
        <v>225</v>
      </c>
      <c r="AS2" s="555" t="s">
        <v>225</v>
      </c>
      <c r="AT2" s="555" t="s">
        <v>225</v>
      </c>
      <c r="AU2" s="555" t="s">
        <v>225</v>
      </c>
      <c r="AV2" s="555" t="s">
        <v>225</v>
      </c>
      <c r="AW2" s="555" t="s">
        <v>225</v>
      </c>
      <c r="AX2" s="555" t="s">
        <v>225</v>
      </c>
      <c r="AY2" s="556" t="s">
        <v>3778</v>
      </c>
      <c r="AZ2" s="559"/>
      <c r="BA2" s="562"/>
      <c r="BB2" s="559"/>
    </row>
    <row r="3" spans="1:56" ht="21.6" x14ac:dyDescent="0.65">
      <c r="A3" s="575">
        <v>700081</v>
      </c>
      <c r="B3" s="550" t="s">
        <v>398</v>
      </c>
      <c r="C3" s="555" t="s">
        <v>175</v>
      </c>
      <c r="D3" s="555" t="s">
        <v>177</v>
      </c>
      <c r="E3" s="555" t="s">
        <v>177</v>
      </c>
      <c r="F3" s="555" t="s">
        <v>177</v>
      </c>
      <c r="G3" s="555" t="s">
        <v>175</v>
      </c>
      <c r="H3" s="555" t="s">
        <v>175</v>
      </c>
      <c r="I3" s="555" t="s">
        <v>175</v>
      </c>
      <c r="J3" s="555" t="s">
        <v>175</v>
      </c>
      <c r="K3" s="555" t="s">
        <v>175</v>
      </c>
      <c r="L3" s="555" t="s">
        <v>175</v>
      </c>
      <c r="M3" s="555" t="s">
        <v>175</v>
      </c>
      <c r="N3" s="555" t="s">
        <v>175</v>
      </c>
      <c r="O3" s="555" t="s">
        <v>175</v>
      </c>
      <c r="P3" s="555" t="s">
        <v>175</v>
      </c>
      <c r="Q3" s="555" t="s">
        <v>175</v>
      </c>
      <c r="R3" s="555" t="s">
        <v>175</v>
      </c>
      <c r="S3" s="555" t="s">
        <v>175</v>
      </c>
      <c r="T3" s="555" t="s">
        <v>175</v>
      </c>
      <c r="U3" s="555" t="s">
        <v>175</v>
      </c>
      <c r="V3" s="555" t="s">
        <v>175</v>
      </c>
      <c r="W3" s="555" t="s">
        <v>175</v>
      </c>
      <c r="X3" s="555" t="s">
        <v>175</v>
      </c>
      <c r="Y3" s="555" t="s">
        <v>175</v>
      </c>
      <c r="Z3" s="555" t="s">
        <v>175</v>
      </c>
      <c r="AA3" s="555" t="s">
        <v>175</v>
      </c>
      <c r="AB3" s="555" t="s">
        <v>175</v>
      </c>
      <c r="AC3" s="555" t="s">
        <v>175</v>
      </c>
      <c r="AD3" s="555" t="s">
        <v>175</v>
      </c>
      <c r="AE3" s="555" t="s">
        <v>175</v>
      </c>
      <c r="AF3" s="555" t="s">
        <v>175</v>
      </c>
      <c r="AG3" s="555" t="s">
        <v>175</v>
      </c>
      <c r="AH3" s="555" t="s">
        <v>175</v>
      </c>
      <c r="AI3" s="555" t="s">
        <v>175</v>
      </c>
      <c r="AJ3" s="555" t="s">
        <v>175</v>
      </c>
      <c r="AK3" s="555" t="s">
        <v>175</v>
      </c>
      <c r="AL3" s="555" t="s">
        <v>175</v>
      </c>
      <c r="AM3" s="555" t="s">
        <v>175</v>
      </c>
      <c r="AN3" s="555" t="s">
        <v>175</v>
      </c>
      <c r="AO3" s="555" t="s">
        <v>175</v>
      </c>
      <c r="AP3" s="555" t="s">
        <v>175</v>
      </c>
      <c r="AQ3" s="555" t="s">
        <v>175</v>
      </c>
      <c r="AR3" s="555" t="s">
        <v>175</v>
      </c>
      <c r="AS3" s="555" t="s">
        <v>175</v>
      </c>
      <c r="AT3" s="555" t="s">
        <v>175</v>
      </c>
      <c r="AU3" s="555" t="s">
        <v>177</v>
      </c>
      <c r="AV3" s="555" t="s">
        <v>175</v>
      </c>
      <c r="AW3" s="555" t="s">
        <v>177</v>
      </c>
      <c r="AX3" s="555" t="s">
        <v>175</v>
      </c>
      <c r="AY3" s="556">
        <v>0</v>
      </c>
      <c r="AZ3" s="559"/>
      <c r="BA3" s="562"/>
    </row>
    <row r="4" spans="1:56" ht="21.6" x14ac:dyDescent="0.65">
      <c r="A4" s="582">
        <v>700166</v>
      </c>
      <c r="B4" s="550" t="s">
        <v>398</v>
      </c>
      <c r="C4" s="555" t="s">
        <v>177</v>
      </c>
      <c r="D4" s="555" t="s">
        <v>177</v>
      </c>
      <c r="E4" s="555" t="s">
        <v>177</v>
      </c>
      <c r="F4" s="555" t="s">
        <v>175</v>
      </c>
      <c r="G4" s="555" t="s">
        <v>177</v>
      </c>
      <c r="H4" s="555" t="s">
        <v>177</v>
      </c>
      <c r="I4" s="555" t="s">
        <v>177</v>
      </c>
      <c r="J4" s="555" t="s">
        <v>177</v>
      </c>
      <c r="K4" s="555" t="s">
        <v>177</v>
      </c>
      <c r="L4" s="555" t="s">
        <v>177</v>
      </c>
      <c r="M4" s="555" t="s">
        <v>177</v>
      </c>
      <c r="N4" s="555" t="s">
        <v>177</v>
      </c>
      <c r="O4" s="555" t="s">
        <v>177</v>
      </c>
      <c r="P4" s="555" t="s">
        <v>177</v>
      </c>
      <c r="Q4" s="555" t="s">
        <v>177</v>
      </c>
      <c r="R4" s="555" t="s">
        <v>177</v>
      </c>
      <c r="S4" s="555" t="s">
        <v>175</v>
      </c>
      <c r="T4" s="555" t="s">
        <v>177</v>
      </c>
      <c r="U4" s="555" t="s">
        <v>177</v>
      </c>
      <c r="V4" s="555" t="s">
        <v>177</v>
      </c>
      <c r="W4" s="555" t="s">
        <v>177</v>
      </c>
      <c r="X4" s="555" t="s">
        <v>177</v>
      </c>
      <c r="Y4" s="555" t="s">
        <v>177</v>
      </c>
      <c r="Z4" s="555" t="s">
        <v>177</v>
      </c>
      <c r="AA4" s="555" t="s">
        <v>177</v>
      </c>
      <c r="AB4" s="555" t="s">
        <v>177</v>
      </c>
      <c r="AC4" s="555" t="s">
        <v>177</v>
      </c>
      <c r="AD4" s="555" t="s">
        <v>177</v>
      </c>
      <c r="AE4" s="555" t="s">
        <v>177</v>
      </c>
      <c r="AF4" s="555" t="s">
        <v>177</v>
      </c>
      <c r="AG4" s="555" t="s">
        <v>176</v>
      </c>
      <c r="AH4" s="555" t="s">
        <v>176</v>
      </c>
      <c r="AI4" s="555" t="s">
        <v>176</v>
      </c>
      <c r="AJ4" s="555" t="s">
        <v>176</v>
      </c>
      <c r="AK4" s="555" t="s">
        <v>176</v>
      </c>
      <c r="AL4" s="555" t="s">
        <v>176</v>
      </c>
      <c r="AM4" s="555" t="s">
        <v>177</v>
      </c>
      <c r="AN4" s="555" t="s">
        <v>177</v>
      </c>
      <c r="AO4" s="555" t="s">
        <v>177</v>
      </c>
      <c r="AP4" s="555" t="s">
        <v>175</v>
      </c>
      <c r="AQ4" s="555" t="s">
        <v>177</v>
      </c>
      <c r="AR4" s="555" t="s">
        <v>177</v>
      </c>
      <c r="AS4" s="555" t="s">
        <v>176</v>
      </c>
      <c r="AT4" s="555" t="s">
        <v>175</v>
      </c>
      <c r="AU4" s="555" t="s">
        <v>176</v>
      </c>
      <c r="AV4" s="555" t="s">
        <v>176</v>
      </c>
      <c r="AW4" s="555" t="s">
        <v>176</v>
      </c>
      <c r="AX4" s="555" t="s">
        <v>175</v>
      </c>
      <c r="AY4" s="556" t="s">
        <v>1682</v>
      </c>
      <c r="AZ4" s="564"/>
      <c r="BA4" s="565"/>
      <c r="BB4" s="565"/>
      <c r="BC4" s="565"/>
      <c r="BD4" s="566"/>
    </row>
    <row r="5" spans="1:56" s="651" customFormat="1" ht="14.4" x14ac:dyDescent="0.3">
      <c r="A5" s="658">
        <v>700504</v>
      </c>
      <c r="B5" s="659" t="s">
        <v>398</v>
      </c>
      <c r="C5" s="654"/>
      <c r="D5" s="654"/>
      <c r="E5" s="654"/>
      <c r="F5" s="654"/>
      <c r="G5" s="654"/>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4"/>
      <c r="AG5" s="654"/>
      <c r="AH5" s="654"/>
      <c r="AI5" s="654"/>
      <c r="AJ5" s="654"/>
      <c r="AK5" s="654"/>
      <c r="AL5" s="654"/>
      <c r="AM5" s="654"/>
      <c r="AN5" s="654"/>
      <c r="AO5" s="654"/>
      <c r="AP5" s="654"/>
      <c r="AQ5" s="654"/>
      <c r="AR5" s="654"/>
      <c r="AS5" s="654"/>
      <c r="AT5" s="654"/>
      <c r="AU5" s="654"/>
      <c r="AV5" s="654"/>
      <c r="AW5" s="654" t="s">
        <v>1437</v>
      </c>
      <c r="AX5" s="654"/>
      <c r="AY5" s="656" t="s">
        <v>3778</v>
      </c>
      <c r="AZ5" s="649"/>
      <c r="BA5" s="650"/>
    </row>
    <row r="6" spans="1:56" ht="14.4" x14ac:dyDescent="0.3">
      <c r="A6" s="576">
        <v>700673</v>
      </c>
      <c r="B6" s="549" t="s">
        <v>246</v>
      </c>
      <c r="C6" s="555" t="s">
        <v>175</v>
      </c>
      <c r="D6" s="555" t="s">
        <v>175</v>
      </c>
      <c r="E6" s="555" t="s">
        <v>175</v>
      </c>
      <c r="F6" s="555" t="s">
        <v>175</v>
      </c>
      <c r="G6" s="555" t="s">
        <v>175</v>
      </c>
      <c r="H6" s="555" t="s">
        <v>175</v>
      </c>
      <c r="I6" s="555" t="s">
        <v>175</v>
      </c>
      <c r="J6" s="555" t="s">
        <v>175</v>
      </c>
      <c r="K6" s="555" t="s">
        <v>175</v>
      </c>
      <c r="L6" s="555" t="s">
        <v>175</v>
      </c>
      <c r="M6" s="555" t="s">
        <v>175</v>
      </c>
      <c r="N6" s="555" t="s">
        <v>175</v>
      </c>
      <c r="O6" s="555" t="s">
        <v>176</v>
      </c>
      <c r="P6" s="555" t="s">
        <v>176</v>
      </c>
      <c r="Q6" s="555" t="s">
        <v>176</v>
      </c>
      <c r="R6" s="555" t="s">
        <v>176</v>
      </c>
      <c r="S6" s="555" t="s">
        <v>176</v>
      </c>
      <c r="T6" s="555" t="s">
        <v>177</v>
      </c>
      <c r="U6" s="555" t="s">
        <v>176</v>
      </c>
      <c r="V6" s="555" t="s">
        <v>176</v>
      </c>
      <c r="W6" s="555" t="s">
        <v>176</v>
      </c>
      <c r="X6" s="555" t="s">
        <v>176</v>
      </c>
      <c r="Y6" s="555" t="s">
        <v>176</v>
      </c>
      <c r="Z6" s="555" t="s">
        <v>176</v>
      </c>
      <c r="AA6" s="555"/>
      <c r="AB6" s="555"/>
      <c r="AC6" s="555"/>
      <c r="AD6" s="555"/>
      <c r="AE6" s="555"/>
      <c r="AF6" s="555"/>
      <c r="AG6" s="555"/>
      <c r="AH6" s="555"/>
      <c r="AI6" s="555"/>
      <c r="AJ6" s="555"/>
      <c r="AK6" s="555"/>
      <c r="AL6" s="555"/>
      <c r="AM6" s="555"/>
      <c r="AN6" s="555"/>
      <c r="AO6" s="555"/>
      <c r="AP6" s="555"/>
      <c r="AQ6" s="555"/>
      <c r="AR6" s="555"/>
      <c r="AS6" s="555"/>
      <c r="AT6" s="555"/>
      <c r="AU6" s="555"/>
      <c r="AV6" s="555"/>
      <c r="AW6" s="555"/>
      <c r="AX6" s="555"/>
      <c r="AY6" s="556">
        <v>0</v>
      </c>
      <c r="AZ6" s="559"/>
      <c r="BA6" s="562"/>
      <c r="BB6" s="559"/>
    </row>
    <row r="7" spans="1:56" ht="14.4" x14ac:dyDescent="0.3">
      <c r="A7" s="576">
        <v>700689</v>
      </c>
      <c r="B7" s="549" t="s">
        <v>398</v>
      </c>
      <c r="C7" s="555" t="s">
        <v>1437</v>
      </c>
      <c r="D7" s="555" t="s">
        <v>1437</v>
      </c>
      <c r="E7" s="555" t="s">
        <v>1437</v>
      </c>
      <c r="F7" s="555" t="s">
        <v>1437</v>
      </c>
      <c r="G7" s="555" t="s">
        <v>1437</v>
      </c>
      <c r="H7" s="555" t="s">
        <v>1437</v>
      </c>
      <c r="I7" s="555" t="s">
        <v>1437</v>
      </c>
      <c r="J7" s="555" t="s">
        <v>1437</v>
      </c>
      <c r="K7" s="555" t="s">
        <v>1437</v>
      </c>
      <c r="L7" s="555" t="s">
        <v>1437</v>
      </c>
      <c r="M7" s="555" t="s">
        <v>1437</v>
      </c>
      <c r="N7" s="555" t="s">
        <v>1437</v>
      </c>
      <c r="O7" s="555" t="s">
        <v>1437</v>
      </c>
      <c r="P7" s="555" t="s">
        <v>1437</v>
      </c>
      <c r="Q7" s="555" t="s">
        <v>1437</v>
      </c>
      <c r="R7" s="555" t="s">
        <v>1437</v>
      </c>
      <c r="S7" s="555" t="s">
        <v>1437</v>
      </c>
      <c r="T7" s="555" t="s">
        <v>1437</v>
      </c>
      <c r="U7" s="555" t="s">
        <v>1437</v>
      </c>
      <c r="V7" s="555" t="s">
        <v>1437</v>
      </c>
      <c r="W7" s="555" t="s">
        <v>1437</v>
      </c>
      <c r="X7" s="555" t="s">
        <v>1437</v>
      </c>
      <c r="Y7" s="555" t="s">
        <v>1437</v>
      </c>
      <c r="Z7" s="555" t="s">
        <v>1437</v>
      </c>
      <c r="AA7" s="555" t="s">
        <v>1437</v>
      </c>
      <c r="AB7" s="555" t="s">
        <v>1437</v>
      </c>
      <c r="AC7" s="555" t="s">
        <v>1437</v>
      </c>
      <c r="AD7" s="555" t="s">
        <v>1437</v>
      </c>
      <c r="AE7" s="555" t="s">
        <v>1437</v>
      </c>
      <c r="AF7" s="555" t="s">
        <v>1437</v>
      </c>
      <c r="AG7" s="555" t="s">
        <v>1437</v>
      </c>
      <c r="AH7" s="555" t="s">
        <v>1437</v>
      </c>
      <c r="AI7" s="555" t="s">
        <v>1437</v>
      </c>
      <c r="AJ7" s="555" t="s">
        <v>1437</v>
      </c>
      <c r="AK7" s="555" t="s">
        <v>1437</v>
      </c>
      <c r="AL7" s="555" t="s">
        <v>1437</v>
      </c>
      <c r="AM7" s="555" t="s">
        <v>1437</v>
      </c>
      <c r="AN7" s="555" t="s">
        <v>1437</v>
      </c>
      <c r="AO7" s="555" t="s">
        <v>1437</v>
      </c>
      <c r="AP7" s="555" t="s">
        <v>1437</v>
      </c>
      <c r="AQ7" s="555" t="s">
        <v>1437</v>
      </c>
      <c r="AR7" s="555" t="s">
        <v>1437</v>
      </c>
      <c r="AS7" s="555" t="s">
        <v>1437</v>
      </c>
      <c r="AT7" s="555" t="s">
        <v>1437</v>
      </c>
      <c r="AU7" s="555" t="s">
        <v>1437</v>
      </c>
      <c r="AV7" s="555" t="s">
        <v>1437</v>
      </c>
      <c r="AW7" s="555" t="s">
        <v>1437</v>
      </c>
      <c r="AX7" s="555" t="s">
        <v>1437</v>
      </c>
      <c r="AY7" s="556" t="s">
        <v>3778</v>
      </c>
      <c r="AZ7" s="559"/>
      <c r="BA7" s="562"/>
      <c r="BB7" s="559"/>
    </row>
    <row r="8" spans="1:56" ht="14.4" x14ac:dyDescent="0.3">
      <c r="A8" s="576">
        <v>700690</v>
      </c>
      <c r="B8" s="549" t="s">
        <v>398</v>
      </c>
      <c r="C8" s="555" t="s">
        <v>1437</v>
      </c>
      <c r="D8" s="555" t="s">
        <v>1437</v>
      </c>
      <c r="E8" s="555" t="s">
        <v>1437</v>
      </c>
      <c r="F8" s="555" t="s">
        <v>1437</v>
      </c>
      <c r="G8" s="555" t="s">
        <v>1437</v>
      </c>
      <c r="H8" s="555" t="s">
        <v>1437</v>
      </c>
      <c r="I8" s="555" t="s">
        <v>1437</v>
      </c>
      <c r="J8" s="555" t="s">
        <v>1437</v>
      </c>
      <c r="K8" s="555" t="s">
        <v>1437</v>
      </c>
      <c r="L8" s="555" t="s">
        <v>1437</v>
      </c>
      <c r="M8" s="555" t="s">
        <v>1437</v>
      </c>
      <c r="N8" s="555" t="s">
        <v>1437</v>
      </c>
      <c r="O8" s="555" t="s">
        <v>1437</v>
      </c>
      <c r="P8" s="555" t="s">
        <v>1437</v>
      </c>
      <c r="Q8" s="555" t="s">
        <v>1437</v>
      </c>
      <c r="R8" s="555" t="s">
        <v>1437</v>
      </c>
      <c r="S8" s="555" t="s">
        <v>1437</v>
      </c>
      <c r="T8" s="555" t="s">
        <v>1437</v>
      </c>
      <c r="U8" s="555" t="s">
        <v>1437</v>
      </c>
      <c r="V8" s="555" t="s">
        <v>1437</v>
      </c>
      <c r="W8" s="555" t="s">
        <v>1437</v>
      </c>
      <c r="X8" s="555" t="s">
        <v>1437</v>
      </c>
      <c r="Y8" s="555" t="s">
        <v>1437</v>
      </c>
      <c r="Z8" s="555" t="s">
        <v>1437</v>
      </c>
      <c r="AA8" s="555" t="s">
        <v>1437</v>
      </c>
      <c r="AB8" s="555" t="s">
        <v>1437</v>
      </c>
      <c r="AC8" s="555" t="s">
        <v>1437</v>
      </c>
      <c r="AD8" s="555" t="s">
        <v>1437</v>
      </c>
      <c r="AE8" s="555" t="s">
        <v>1437</v>
      </c>
      <c r="AF8" s="555" t="s">
        <v>1437</v>
      </c>
      <c r="AG8" s="555" t="s">
        <v>1437</v>
      </c>
      <c r="AH8" s="555" t="s">
        <v>1437</v>
      </c>
      <c r="AI8" s="555" t="s">
        <v>1437</v>
      </c>
      <c r="AJ8" s="555" t="s">
        <v>1437</v>
      </c>
      <c r="AK8" s="555" t="s">
        <v>1437</v>
      </c>
      <c r="AL8" s="555" t="s">
        <v>1437</v>
      </c>
      <c r="AM8" s="555" t="s">
        <v>1437</v>
      </c>
      <c r="AN8" s="555" t="s">
        <v>1437</v>
      </c>
      <c r="AO8" s="555" t="s">
        <v>1437</v>
      </c>
      <c r="AP8" s="555" t="s">
        <v>1437</v>
      </c>
      <c r="AQ8" s="555" t="s">
        <v>1437</v>
      </c>
      <c r="AR8" s="555" t="s">
        <v>1437</v>
      </c>
      <c r="AS8" s="555" t="s">
        <v>1437</v>
      </c>
      <c r="AT8" s="555" t="s">
        <v>1437</v>
      </c>
      <c r="AU8" s="555" t="s">
        <v>1437</v>
      </c>
      <c r="AV8" s="555" t="s">
        <v>1437</v>
      </c>
      <c r="AW8" s="555" t="s">
        <v>1437</v>
      </c>
      <c r="AX8" s="555" t="s">
        <v>1437</v>
      </c>
      <c r="AY8" s="556" t="s">
        <v>3778</v>
      </c>
      <c r="AZ8" s="559"/>
      <c r="BA8" s="562"/>
      <c r="BB8" s="559"/>
    </row>
    <row r="9" spans="1:56" ht="14.4" x14ac:dyDescent="0.3">
      <c r="A9" s="576">
        <v>700735</v>
      </c>
      <c r="B9" s="549" t="s">
        <v>398</v>
      </c>
      <c r="C9" s="555" t="s">
        <v>177</v>
      </c>
      <c r="D9" s="555" t="s">
        <v>177</v>
      </c>
      <c r="E9" s="555" t="s">
        <v>177</v>
      </c>
      <c r="F9" s="555" t="s">
        <v>177</v>
      </c>
      <c r="G9" s="555" t="s">
        <v>177</v>
      </c>
      <c r="H9" s="555" t="s">
        <v>177</v>
      </c>
      <c r="I9" s="555" t="s">
        <v>177</v>
      </c>
      <c r="J9" s="555" t="s">
        <v>177</v>
      </c>
      <c r="K9" s="555" t="s">
        <v>177</v>
      </c>
      <c r="L9" s="555" t="s">
        <v>177</v>
      </c>
      <c r="M9" s="555" t="s">
        <v>175</v>
      </c>
      <c r="N9" s="555" t="s">
        <v>175</v>
      </c>
      <c r="O9" s="555" t="s">
        <v>177</v>
      </c>
      <c r="P9" s="555" t="s">
        <v>177</v>
      </c>
      <c r="Q9" s="555" t="s">
        <v>177</v>
      </c>
      <c r="R9" s="555" t="s">
        <v>177</v>
      </c>
      <c r="S9" s="555" t="s">
        <v>177</v>
      </c>
      <c r="T9" s="555" t="s">
        <v>177</v>
      </c>
      <c r="U9" s="555" t="s">
        <v>177</v>
      </c>
      <c r="V9" s="555" t="s">
        <v>177</v>
      </c>
      <c r="W9" s="555" t="s">
        <v>175</v>
      </c>
      <c r="X9" s="555" t="s">
        <v>175</v>
      </c>
      <c r="Y9" s="555" t="s">
        <v>177</v>
      </c>
      <c r="Z9" s="555" t="s">
        <v>175</v>
      </c>
      <c r="AA9" s="555" t="s">
        <v>175</v>
      </c>
      <c r="AB9" s="555" t="s">
        <v>175</v>
      </c>
      <c r="AC9" s="555" t="s">
        <v>176</v>
      </c>
      <c r="AD9" s="555" t="s">
        <v>177</v>
      </c>
      <c r="AE9" s="555" t="s">
        <v>175</v>
      </c>
      <c r="AF9" s="555" t="s">
        <v>175</v>
      </c>
      <c r="AG9" s="555" t="s">
        <v>177</v>
      </c>
      <c r="AH9" s="555" t="s">
        <v>176</v>
      </c>
      <c r="AI9" s="555" t="s">
        <v>176</v>
      </c>
      <c r="AJ9" s="555" t="s">
        <v>175</v>
      </c>
      <c r="AK9" s="555" t="s">
        <v>177</v>
      </c>
      <c r="AL9" s="555" t="s">
        <v>176</v>
      </c>
      <c r="AM9" s="555" t="s">
        <v>176</v>
      </c>
      <c r="AN9" s="555" t="s">
        <v>176</v>
      </c>
      <c r="AO9" s="555" t="s">
        <v>176</v>
      </c>
      <c r="AP9" s="555" t="s">
        <v>176</v>
      </c>
      <c r="AQ9" s="555" t="s">
        <v>176</v>
      </c>
      <c r="AR9" s="555" t="s">
        <v>176</v>
      </c>
      <c r="AS9" s="555" t="s">
        <v>176</v>
      </c>
      <c r="AT9" s="555" t="s">
        <v>176</v>
      </c>
      <c r="AU9" s="555" t="s">
        <v>176</v>
      </c>
      <c r="AV9" s="555" t="s">
        <v>176</v>
      </c>
      <c r="AW9" s="555" t="s">
        <v>176</v>
      </c>
      <c r="AX9" s="555" t="s">
        <v>176</v>
      </c>
      <c r="AY9" s="556">
        <v>0</v>
      </c>
      <c r="AZ9" s="559"/>
      <c r="BA9" s="562"/>
      <c r="BB9" s="559"/>
    </row>
    <row r="10" spans="1:56" ht="34.799999999999997" x14ac:dyDescent="0.3">
      <c r="A10" s="577">
        <v>700761</v>
      </c>
      <c r="B10" s="549" t="s">
        <v>245</v>
      </c>
      <c r="C10" s="555" t="s">
        <v>175</v>
      </c>
      <c r="D10" s="555" t="s">
        <v>175</v>
      </c>
      <c r="E10" s="555" t="s">
        <v>175</v>
      </c>
      <c r="F10" s="555" t="s">
        <v>175</v>
      </c>
      <c r="G10" s="555" t="s">
        <v>175</v>
      </c>
      <c r="H10" s="555" t="s">
        <v>175</v>
      </c>
      <c r="I10" s="555" t="s">
        <v>175</v>
      </c>
      <c r="J10" s="555" t="s">
        <v>175</v>
      </c>
      <c r="K10" s="555" t="s">
        <v>175</v>
      </c>
      <c r="L10" s="555" t="s">
        <v>175</v>
      </c>
      <c r="M10" s="555" t="s">
        <v>175</v>
      </c>
      <c r="N10" s="555" t="s">
        <v>175</v>
      </c>
      <c r="O10" s="555"/>
      <c r="P10" s="555"/>
      <c r="Q10" s="555"/>
      <c r="R10" s="555"/>
      <c r="S10" s="555"/>
      <c r="T10" s="555"/>
      <c r="U10" s="555"/>
      <c r="V10" s="555"/>
      <c r="W10" s="555"/>
      <c r="X10" s="555"/>
      <c r="Y10" s="555"/>
      <c r="Z10" s="555"/>
      <c r="AA10" s="555"/>
      <c r="AB10" s="555"/>
      <c r="AC10" s="555"/>
      <c r="AD10" s="555"/>
      <c r="AE10" s="555"/>
      <c r="AF10" s="555"/>
      <c r="AG10" s="555"/>
      <c r="AH10" s="555"/>
      <c r="AI10" s="555"/>
      <c r="AJ10" s="555"/>
      <c r="AK10" s="555"/>
      <c r="AL10" s="555"/>
      <c r="AM10" s="555"/>
      <c r="AN10" s="555"/>
      <c r="AO10" s="555"/>
      <c r="AP10" s="555"/>
      <c r="AQ10" s="555"/>
      <c r="AR10" s="555"/>
      <c r="AS10" s="555"/>
      <c r="AT10" s="555"/>
      <c r="AU10" s="555"/>
      <c r="AV10" s="555"/>
      <c r="AW10" s="555"/>
      <c r="AX10" s="555"/>
      <c r="AY10" s="556">
        <v>0</v>
      </c>
      <c r="AZ10" s="559"/>
      <c r="BA10" s="562"/>
    </row>
    <row r="11" spans="1:56" ht="21.6" x14ac:dyDescent="0.65">
      <c r="A11" s="582">
        <v>700881</v>
      </c>
      <c r="B11" s="550" t="s">
        <v>398</v>
      </c>
      <c r="C11" s="555" t="s">
        <v>1437</v>
      </c>
      <c r="D11" s="555" t="s">
        <v>1437</v>
      </c>
      <c r="E11" s="555" t="s">
        <v>1437</v>
      </c>
      <c r="F11" s="555" t="s">
        <v>1437</v>
      </c>
      <c r="G11" s="555" t="s">
        <v>1437</v>
      </c>
      <c r="H11" s="555" t="s">
        <v>1437</v>
      </c>
      <c r="I11" s="555" t="s">
        <v>1437</v>
      </c>
      <c r="J11" s="555" t="s">
        <v>1437</v>
      </c>
      <c r="K11" s="555" t="s">
        <v>1437</v>
      </c>
      <c r="L11" s="555" t="s">
        <v>1437</v>
      </c>
      <c r="M11" s="555" t="s">
        <v>1437</v>
      </c>
      <c r="N11" s="555" t="s">
        <v>1437</v>
      </c>
      <c r="O11" s="555" t="s">
        <v>1437</v>
      </c>
      <c r="P11" s="555" t="s">
        <v>1437</v>
      </c>
      <c r="Q11" s="555" t="s">
        <v>1437</v>
      </c>
      <c r="R11" s="555" t="s">
        <v>1437</v>
      </c>
      <c r="S11" s="555" t="s">
        <v>1437</v>
      </c>
      <c r="T11" s="555" t="s">
        <v>1437</v>
      </c>
      <c r="U11" s="555" t="s">
        <v>1437</v>
      </c>
      <c r="V11" s="555" t="s">
        <v>1437</v>
      </c>
      <c r="W11" s="555" t="s">
        <v>1437</v>
      </c>
      <c r="X11" s="555" t="s">
        <v>1437</v>
      </c>
      <c r="Y11" s="555" t="s">
        <v>1437</v>
      </c>
      <c r="Z11" s="555" t="s">
        <v>1437</v>
      </c>
      <c r="AA11" s="555" t="s">
        <v>1437</v>
      </c>
      <c r="AB11" s="555" t="s">
        <v>1437</v>
      </c>
      <c r="AC11" s="555" t="s">
        <v>1437</v>
      </c>
      <c r="AD11" s="555" t="s">
        <v>1437</v>
      </c>
      <c r="AE11" s="555" t="s">
        <v>1437</v>
      </c>
      <c r="AF11" s="555" t="s">
        <v>1437</v>
      </c>
      <c r="AG11" s="555" t="s">
        <v>1437</v>
      </c>
      <c r="AH11" s="555" t="s">
        <v>1437</v>
      </c>
      <c r="AI11" s="555" t="s">
        <v>1437</v>
      </c>
      <c r="AJ11" s="555" t="s">
        <v>1437</v>
      </c>
      <c r="AK11" s="555" t="s">
        <v>1437</v>
      </c>
      <c r="AL11" s="555" t="s">
        <v>1437</v>
      </c>
      <c r="AM11" s="555" t="s">
        <v>1437</v>
      </c>
      <c r="AN11" s="555" t="s">
        <v>1437</v>
      </c>
      <c r="AO11" s="555" t="s">
        <v>1437</v>
      </c>
      <c r="AP11" s="555" t="s">
        <v>1437</v>
      </c>
      <c r="AQ11" s="555" t="s">
        <v>1437</v>
      </c>
      <c r="AR11" s="555" t="s">
        <v>1437</v>
      </c>
      <c r="AS11" s="555" t="s">
        <v>1437</v>
      </c>
      <c r="AT11" s="555" t="s">
        <v>1437</v>
      </c>
      <c r="AU11" s="555" t="s">
        <v>1437</v>
      </c>
      <c r="AV11" s="555" t="s">
        <v>1437</v>
      </c>
      <c r="AW11" s="555" t="s">
        <v>1437</v>
      </c>
      <c r="AX11" s="555" t="s">
        <v>1437</v>
      </c>
      <c r="AY11" s="556" t="s">
        <v>3778</v>
      </c>
      <c r="AZ11" s="564"/>
      <c r="BA11" s="565"/>
      <c r="BB11" s="565"/>
      <c r="BC11" s="565"/>
      <c r="BD11" s="566"/>
    </row>
    <row r="12" spans="1:56" ht="35.4" x14ac:dyDescent="0.25">
      <c r="A12" s="576">
        <v>700917</v>
      </c>
      <c r="B12" s="549" t="s">
        <v>224</v>
      </c>
      <c r="C12" s="555" t="s">
        <v>1437</v>
      </c>
      <c r="D12" s="555" t="s">
        <v>1437</v>
      </c>
      <c r="E12" s="555" t="s">
        <v>1437</v>
      </c>
      <c r="F12" s="555" t="s">
        <v>1437</v>
      </c>
      <c r="G12" s="555" t="s">
        <v>1437</v>
      </c>
      <c r="H12" s="555" t="s">
        <v>1437</v>
      </c>
      <c r="I12" s="555" t="s">
        <v>1437</v>
      </c>
      <c r="J12" s="555" t="s">
        <v>1437</v>
      </c>
      <c r="K12" s="555" t="s">
        <v>1437</v>
      </c>
      <c r="L12" s="555" t="s">
        <v>1437</v>
      </c>
      <c r="M12" s="555" t="s">
        <v>1437</v>
      </c>
      <c r="N12" s="555" t="s">
        <v>1437</v>
      </c>
      <c r="O12" s="555" t="s">
        <v>1437</v>
      </c>
      <c r="P12" s="555" t="s">
        <v>1437</v>
      </c>
      <c r="Q12" s="555" t="s">
        <v>1437</v>
      </c>
      <c r="R12" s="555" t="s">
        <v>1437</v>
      </c>
      <c r="S12" s="555" t="s">
        <v>1437</v>
      </c>
      <c r="T12" s="555" t="s">
        <v>1437</v>
      </c>
      <c r="U12" s="555" t="s">
        <v>1437</v>
      </c>
      <c r="V12" s="555" t="s">
        <v>1437</v>
      </c>
      <c r="W12" s="555" t="s">
        <v>1437</v>
      </c>
      <c r="X12" s="555" t="s">
        <v>1437</v>
      </c>
      <c r="Y12" s="555" t="s">
        <v>1437</v>
      </c>
      <c r="Z12" s="555" t="s">
        <v>1437</v>
      </c>
      <c r="AA12" s="555" t="s">
        <v>1437</v>
      </c>
      <c r="AB12" s="555" t="s">
        <v>1437</v>
      </c>
      <c r="AC12" s="555" t="s">
        <v>1437</v>
      </c>
      <c r="AD12" s="555" t="s">
        <v>1437</v>
      </c>
      <c r="AE12" s="555" t="s">
        <v>1437</v>
      </c>
      <c r="AF12" s="555" t="s">
        <v>1437</v>
      </c>
      <c r="AG12" s="555" t="s">
        <v>1437</v>
      </c>
      <c r="AH12" s="555" t="s">
        <v>1437</v>
      </c>
      <c r="AI12" s="555" t="s">
        <v>1437</v>
      </c>
      <c r="AJ12" s="555" t="s">
        <v>1437</v>
      </c>
      <c r="AK12" s="555" t="s">
        <v>1437</v>
      </c>
      <c r="AL12" s="555" t="s">
        <v>1437</v>
      </c>
      <c r="AM12" s="555" t="s">
        <v>1437</v>
      </c>
      <c r="AN12" s="555" t="s">
        <v>1437</v>
      </c>
      <c r="AO12" s="555" t="s">
        <v>1437</v>
      </c>
      <c r="AP12" s="555" t="s">
        <v>1437</v>
      </c>
      <c r="AQ12" s="555" t="s">
        <v>1437</v>
      </c>
      <c r="AR12" s="555" t="s">
        <v>1437</v>
      </c>
      <c r="AS12" s="555"/>
      <c r="AT12" s="555"/>
      <c r="AU12" s="555"/>
      <c r="AV12" s="555"/>
      <c r="AW12" s="555"/>
      <c r="AX12" s="555"/>
      <c r="AY12" s="556" t="s">
        <v>3778</v>
      </c>
      <c r="AZ12" s="563"/>
    </row>
    <row r="13" spans="1:56" ht="21.6" x14ac:dyDescent="0.65">
      <c r="A13" s="582">
        <v>701084</v>
      </c>
      <c r="B13" s="550" t="s">
        <v>398</v>
      </c>
      <c r="C13" s="555" t="s">
        <v>1437</v>
      </c>
      <c r="D13" s="555" t="s">
        <v>1437</v>
      </c>
      <c r="E13" s="555" t="s">
        <v>1437</v>
      </c>
      <c r="F13" s="555" t="s">
        <v>1437</v>
      </c>
      <c r="G13" s="555" t="s">
        <v>1437</v>
      </c>
      <c r="H13" s="555" t="s">
        <v>1437</v>
      </c>
      <c r="I13" s="555" t="s">
        <v>1437</v>
      </c>
      <c r="J13" s="555" t="s">
        <v>1437</v>
      </c>
      <c r="K13" s="555" t="s">
        <v>1437</v>
      </c>
      <c r="L13" s="555" t="s">
        <v>1437</v>
      </c>
      <c r="M13" s="555" t="s">
        <v>1437</v>
      </c>
      <c r="N13" s="555" t="s">
        <v>1437</v>
      </c>
      <c r="O13" s="555" t="s">
        <v>1437</v>
      </c>
      <c r="P13" s="555" t="s">
        <v>1437</v>
      </c>
      <c r="Q13" s="555" t="s">
        <v>1437</v>
      </c>
      <c r="R13" s="555" t="s">
        <v>1437</v>
      </c>
      <c r="S13" s="555" t="s">
        <v>1437</v>
      </c>
      <c r="T13" s="555" t="s">
        <v>1437</v>
      </c>
      <c r="U13" s="555" t="s">
        <v>1437</v>
      </c>
      <c r="V13" s="555" t="s">
        <v>1437</v>
      </c>
      <c r="W13" s="555" t="s">
        <v>1437</v>
      </c>
      <c r="X13" s="555" t="s">
        <v>1437</v>
      </c>
      <c r="Y13" s="555" t="s">
        <v>1437</v>
      </c>
      <c r="Z13" s="555" t="s">
        <v>1437</v>
      </c>
      <c r="AA13" s="555" t="s">
        <v>1437</v>
      </c>
      <c r="AB13" s="555" t="s">
        <v>1437</v>
      </c>
      <c r="AC13" s="555" t="s">
        <v>1437</v>
      </c>
      <c r="AD13" s="555" t="s">
        <v>1437</v>
      </c>
      <c r="AE13" s="555" t="s">
        <v>1437</v>
      </c>
      <c r="AF13" s="555" t="s">
        <v>1437</v>
      </c>
      <c r="AG13" s="555" t="s">
        <v>1437</v>
      </c>
      <c r="AH13" s="555" t="s">
        <v>1437</v>
      </c>
      <c r="AI13" s="555" t="s">
        <v>1437</v>
      </c>
      <c r="AJ13" s="555" t="s">
        <v>1437</v>
      </c>
      <c r="AK13" s="555" t="s">
        <v>1437</v>
      </c>
      <c r="AL13" s="555" t="s">
        <v>1437</v>
      </c>
      <c r="AM13" s="555" t="s">
        <v>1437</v>
      </c>
      <c r="AN13" s="555" t="s">
        <v>1437</v>
      </c>
      <c r="AO13" s="555" t="s">
        <v>1437</v>
      </c>
      <c r="AP13" s="555" t="s">
        <v>1437</v>
      </c>
      <c r="AQ13" s="555" t="s">
        <v>1437</v>
      </c>
      <c r="AR13" s="555" t="s">
        <v>1437</v>
      </c>
      <c r="AS13" s="555" t="s">
        <v>1437</v>
      </c>
      <c r="AT13" s="555" t="s">
        <v>1437</v>
      </c>
      <c r="AU13" s="555" t="s">
        <v>1437</v>
      </c>
      <c r="AV13" s="555" t="s">
        <v>1437</v>
      </c>
      <c r="AW13" s="555" t="s">
        <v>1437</v>
      </c>
      <c r="AX13" s="555" t="s">
        <v>1437</v>
      </c>
      <c r="AY13" s="556" t="s">
        <v>3778</v>
      </c>
      <c r="AZ13" s="564"/>
      <c r="BA13" s="565"/>
      <c r="BB13" s="565"/>
      <c r="BC13" s="565"/>
      <c r="BD13" s="566"/>
    </row>
    <row r="14" spans="1:56" ht="21.6" x14ac:dyDescent="0.65">
      <c r="A14" s="582">
        <v>701345</v>
      </c>
      <c r="B14" s="550" t="s">
        <v>246</v>
      </c>
      <c r="C14" s="555" t="s">
        <v>1437</v>
      </c>
      <c r="D14" s="555" t="s">
        <v>1437</v>
      </c>
      <c r="E14" s="555" t="s">
        <v>1437</v>
      </c>
      <c r="F14" s="555" t="s">
        <v>1437</v>
      </c>
      <c r="G14" s="555" t="s">
        <v>1437</v>
      </c>
      <c r="H14" s="555" t="s">
        <v>1437</v>
      </c>
      <c r="I14" s="555" t="s">
        <v>1437</v>
      </c>
      <c r="J14" s="555" t="s">
        <v>1437</v>
      </c>
      <c r="K14" s="555" t="s">
        <v>1437</v>
      </c>
      <c r="L14" s="555" t="s">
        <v>1437</v>
      </c>
      <c r="M14" s="555" t="s">
        <v>1437</v>
      </c>
      <c r="N14" s="555" t="s">
        <v>1437</v>
      </c>
      <c r="O14" s="555" t="s">
        <v>1437</v>
      </c>
      <c r="P14" s="555" t="s">
        <v>1437</v>
      </c>
      <c r="Q14" s="555" t="s">
        <v>1437</v>
      </c>
      <c r="R14" s="555" t="s">
        <v>1437</v>
      </c>
      <c r="S14" s="555" t="s">
        <v>1437</v>
      </c>
      <c r="T14" s="555" t="s">
        <v>1437</v>
      </c>
      <c r="U14" s="555" t="s">
        <v>1437</v>
      </c>
      <c r="V14" s="555" t="s">
        <v>1437</v>
      </c>
      <c r="W14" s="555" t="s">
        <v>1437</v>
      </c>
      <c r="X14" s="555" t="s">
        <v>1437</v>
      </c>
      <c r="Y14" s="555" t="s">
        <v>1437</v>
      </c>
      <c r="Z14" s="555" t="s">
        <v>1437</v>
      </c>
      <c r="AA14" s="555" t="s">
        <v>225</v>
      </c>
      <c r="AB14" s="555" t="s">
        <v>225</v>
      </c>
      <c r="AC14" s="555" t="s">
        <v>225</v>
      </c>
      <c r="AD14" s="555" t="s">
        <v>225</v>
      </c>
      <c r="AE14" s="555" t="s">
        <v>225</v>
      </c>
      <c r="AF14" s="555" t="s">
        <v>225</v>
      </c>
      <c r="AG14" s="555" t="s">
        <v>225</v>
      </c>
      <c r="AH14" s="555" t="s">
        <v>225</v>
      </c>
      <c r="AI14" s="555" t="s">
        <v>225</v>
      </c>
      <c r="AJ14" s="555" t="s">
        <v>225</v>
      </c>
      <c r="AK14" s="555" t="s">
        <v>225</v>
      </c>
      <c r="AL14" s="555" t="s">
        <v>225</v>
      </c>
      <c r="AM14" s="555" t="s">
        <v>225</v>
      </c>
      <c r="AN14" s="555" t="s">
        <v>225</v>
      </c>
      <c r="AO14" s="555" t="s">
        <v>225</v>
      </c>
      <c r="AP14" s="555" t="s">
        <v>225</v>
      </c>
      <c r="AQ14" s="555" t="s">
        <v>225</v>
      </c>
      <c r="AR14" s="555" t="s">
        <v>225</v>
      </c>
      <c r="AS14" s="555" t="s">
        <v>225</v>
      </c>
      <c r="AT14" s="555" t="s">
        <v>225</v>
      </c>
      <c r="AU14" s="555" t="s">
        <v>225</v>
      </c>
      <c r="AV14" s="555" t="s">
        <v>225</v>
      </c>
      <c r="AW14" s="555" t="s">
        <v>225</v>
      </c>
      <c r="AX14" s="555" t="s">
        <v>225</v>
      </c>
      <c r="AY14" s="556" t="s">
        <v>3778</v>
      </c>
      <c r="AZ14" s="559"/>
      <c r="BA14" s="562"/>
      <c r="BB14" s="559"/>
    </row>
    <row r="15" spans="1:56" ht="14.4" x14ac:dyDescent="0.3">
      <c r="A15" s="576">
        <v>701384</v>
      </c>
      <c r="B15" s="549" t="s">
        <v>247</v>
      </c>
      <c r="C15" s="555" t="s">
        <v>1437</v>
      </c>
      <c r="D15" s="555" t="s">
        <v>1437</v>
      </c>
      <c r="E15" s="555" t="s">
        <v>1437</v>
      </c>
      <c r="F15" s="555" t="s">
        <v>1437</v>
      </c>
      <c r="G15" s="555" t="s">
        <v>1437</v>
      </c>
      <c r="H15" s="555" t="s">
        <v>1437</v>
      </c>
      <c r="I15" s="555" t="s">
        <v>1437</v>
      </c>
      <c r="J15" s="555" t="s">
        <v>1437</v>
      </c>
      <c r="K15" s="555" t="s">
        <v>1437</v>
      </c>
      <c r="L15" s="555" t="s">
        <v>1437</v>
      </c>
      <c r="M15" s="555" t="s">
        <v>1437</v>
      </c>
      <c r="N15" s="555" t="s">
        <v>1437</v>
      </c>
      <c r="O15" s="555" t="s">
        <v>1437</v>
      </c>
      <c r="P15" s="555" t="s">
        <v>1437</v>
      </c>
      <c r="Q15" s="555" t="s">
        <v>1437</v>
      </c>
      <c r="R15" s="555" t="s">
        <v>1437</v>
      </c>
      <c r="S15" s="555" t="s">
        <v>1437</v>
      </c>
      <c r="T15" s="555" t="s">
        <v>1437</v>
      </c>
      <c r="U15" s="555" t="s">
        <v>1437</v>
      </c>
      <c r="V15" s="555" t="s">
        <v>1437</v>
      </c>
      <c r="W15" s="555" t="s">
        <v>1437</v>
      </c>
      <c r="X15" s="555" t="s">
        <v>1437</v>
      </c>
      <c r="Y15" s="555" t="s">
        <v>1437</v>
      </c>
      <c r="Z15" s="555" t="s">
        <v>1437</v>
      </c>
      <c r="AA15" s="555" t="s">
        <v>1437</v>
      </c>
      <c r="AB15" s="555" t="s">
        <v>1437</v>
      </c>
      <c r="AC15" s="555" t="s">
        <v>1437</v>
      </c>
      <c r="AD15" s="555" t="s">
        <v>1437</v>
      </c>
      <c r="AE15" s="555" t="s">
        <v>1437</v>
      </c>
      <c r="AF15" s="555" t="s">
        <v>1437</v>
      </c>
      <c r="AG15" s="555" t="s">
        <v>1437</v>
      </c>
      <c r="AH15" s="555" t="s">
        <v>1437</v>
      </c>
      <c r="AI15" s="555" t="s">
        <v>1437</v>
      </c>
      <c r="AJ15" s="555" t="s">
        <v>1437</v>
      </c>
      <c r="AK15" s="555" t="s">
        <v>1437</v>
      </c>
      <c r="AL15" s="555" t="s">
        <v>1437</v>
      </c>
      <c r="AM15" s="555" t="s">
        <v>225</v>
      </c>
      <c r="AN15" s="555" t="s">
        <v>225</v>
      </c>
      <c r="AO15" s="555" t="s">
        <v>225</v>
      </c>
      <c r="AP15" s="555" t="s">
        <v>225</v>
      </c>
      <c r="AQ15" s="555" t="s">
        <v>225</v>
      </c>
      <c r="AR15" s="555" t="s">
        <v>225</v>
      </c>
      <c r="AS15" s="555" t="s">
        <v>225</v>
      </c>
      <c r="AT15" s="555" t="s">
        <v>225</v>
      </c>
      <c r="AU15" s="555" t="s">
        <v>225</v>
      </c>
      <c r="AV15" s="555" t="s">
        <v>225</v>
      </c>
      <c r="AW15" s="555" t="s">
        <v>225</v>
      </c>
      <c r="AX15" s="555" t="s">
        <v>225</v>
      </c>
      <c r="AY15" s="556" t="s">
        <v>3778</v>
      </c>
      <c r="AZ15" s="564"/>
      <c r="BA15" s="565"/>
      <c r="BB15" s="565"/>
      <c r="BC15" s="565"/>
      <c r="BD15" s="566"/>
    </row>
    <row r="16" spans="1:56" ht="21.6" x14ac:dyDescent="0.65">
      <c r="A16" s="582">
        <v>701497</v>
      </c>
      <c r="B16" s="550" t="s">
        <v>247</v>
      </c>
      <c r="C16" s="555" t="s">
        <v>1437</v>
      </c>
      <c r="D16" s="555" t="s">
        <v>1437</v>
      </c>
      <c r="E16" s="555" t="s">
        <v>1437</v>
      </c>
      <c r="F16" s="555" t="s">
        <v>1437</v>
      </c>
      <c r="G16" s="555" t="s">
        <v>1437</v>
      </c>
      <c r="H16" s="555" t="s">
        <v>1437</v>
      </c>
      <c r="I16" s="555" t="s">
        <v>1437</v>
      </c>
      <c r="J16" s="555" t="s">
        <v>1437</v>
      </c>
      <c r="K16" s="555" t="s">
        <v>1437</v>
      </c>
      <c r="L16" s="555" t="s">
        <v>1437</v>
      </c>
      <c r="M16" s="555" t="s">
        <v>1437</v>
      </c>
      <c r="N16" s="555" t="s">
        <v>1437</v>
      </c>
      <c r="O16" s="555" t="s">
        <v>1437</v>
      </c>
      <c r="P16" s="555" t="s">
        <v>1437</v>
      </c>
      <c r="Q16" s="555" t="s">
        <v>1437</v>
      </c>
      <c r="R16" s="555" t="s">
        <v>1437</v>
      </c>
      <c r="S16" s="555" t="s">
        <v>1437</v>
      </c>
      <c r="T16" s="555" t="s">
        <v>1437</v>
      </c>
      <c r="U16" s="555" t="s">
        <v>1437</v>
      </c>
      <c r="V16" s="555" t="s">
        <v>1437</v>
      </c>
      <c r="W16" s="555" t="s">
        <v>1437</v>
      </c>
      <c r="X16" s="555" t="s">
        <v>1437</v>
      </c>
      <c r="Y16" s="555" t="s">
        <v>1437</v>
      </c>
      <c r="Z16" s="555" t="s">
        <v>1437</v>
      </c>
      <c r="AA16" s="555" t="s">
        <v>1437</v>
      </c>
      <c r="AB16" s="555" t="s">
        <v>1437</v>
      </c>
      <c r="AC16" s="555" t="s">
        <v>1437</v>
      </c>
      <c r="AD16" s="555" t="s">
        <v>1437</v>
      </c>
      <c r="AE16" s="555" t="s">
        <v>1437</v>
      </c>
      <c r="AF16" s="555" t="s">
        <v>1437</v>
      </c>
      <c r="AG16" s="555" t="s">
        <v>1437</v>
      </c>
      <c r="AH16" s="555" t="s">
        <v>1437</v>
      </c>
      <c r="AI16" s="555" t="s">
        <v>1437</v>
      </c>
      <c r="AJ16" s="555" t="s">
        <v>1437</v>
      </c>
      <c r="AK16" s="555" t="s">
        <v>1437</v>
      </c>
      <c r="AL16" s="555" t="s">
        <v>1437</v>
      </c>
      <c r="AM16" s="555" t="s">
        <v>225</v>
      </c>
      <c r="AN16" s="555" t="s">
        <v>225</v>
      </c>
      <c r="AO16" s="555" t="s">
        <v>225</v>
      </c>
      <c r="AP16" s="555" t="s">
        <v>225</v>
      </c>
      <c r="AQ16" s="555" t="s">
        <v>225</v>
      </c>
      <c r="AR16" s="555" t="s">
        <v>225</v>
      </c>
      <c r="AS16" s="555" t="s">
        <v>225</v>
      </c>
      <c r="AT16" s="555" t="s">
        <v>225</v>
      </c>
      <c r="AU16" s="555" t="s">
        <v>225</v>
      </c>
      <c r="AV16" s="555" t="s">
        <v>225</v>
      </c>
      <c r="AW16" s="555" t="s">
        <v>225</v>
      </c>
      <c r="AX16" s="555" t="s">
        <v>225</v>
      </c>
      <c r="AY16" s="556" t="s">
        <v>3778</v>
      </c>
      <c r="AZ16" s="559"/>
      <c r="BA16" s="562"/>
      <c r="BB16" s="559"/>
    </row>
    <row r="17" spans="1:56" ht="31.5" customHeight="1" x14ac:dyDescent="0.65">
      <c r="A17" s="582">
        <v>701512</v>
      </c>
      <c r="B17" s="550" t="s">
        <v>246</v>
      </c>
      <c r="C17" s="555" t="s">
        <v>1437</v>
      </c>
      <c r="D17" s="555" t="s">
        <v>1437</v>
      </c>
      <c r="E17" s="555" t="s">
        <v>1437</v>
      </c>
      <c r="F17" s="555" t="s">
        <v>1437</v>
      </c>
      <c r="G17" s="555" t="s">
        <v>1437</v>
      </c>
      <c r="H17" s="555" t="s">
        <v>1437</v>
      </c>
      <c r="I17" s="555" t="s">
        <v>1437</v>
      </c>
      <c r="J17" s="555" t="s">
        <v>1437</v>
      </c>
      <c r="K17" s="555" t="s">
        <v>1437</v>
      </c>
      <c r="L17" s="555" t="s">
        <v>1437</v>
      </c>
      <c r="M17" s="555" t="s">
        <v>1437</v>
      </c>
      <c r="N17" s="555" t="s">
        <v>1437</v>
      </c>
      <c r="O17" s="555" t="s">
        <v>1437</v>
      </c>
      <c r="P17" s="555" t="s">
        <v>1437</v>
      </c>
      <c r="Q17" s="555" t="s">
        <v>1437</v>
      </c>
      <c r="R17" s="555" t="s">
        <v>1437</v>
      </c>
      <c r="S17" s="555" t="s">
        <v>1437</v>
      </c>
      <c r="T17" s="555" t="s">
        <v>1437</v>
      </c>
      <c r="U17" s="555" t="s">
        <v>1437</v>
      </c>
      <c r="V17" s="555" t="s">
        <v>1437</v>
      </c>
      <c r="W17" s="555" t="s">
        <v>1437</v>
      </c>
      <c r="X17" s="555" t="s">
        <v>1437</v>
      </c>
      <c r="Y17" s="555" t="s">
        <v>1437</v>
      </c>
      <c r="Z17" s="555" t="s">
        <v>1437</v>
      </c>
      <c r="AA17" s="555"/>
      <c r="AB17" s="555"/>
      <c r="AC17" s="555"/>
      <c r="AD17" s="555"/>
      <c r="AE17" s="555"/>
      <c r="AF17" s="555"/>
      <c r="AG17" s="555"/>
      <c r="AH17" s="555"/>
      <c r="AI17" s="555"/>
      <c r="AJ17" s="555"/>
      <c r="AK17" s="555"/>
      <c r="AL17" s="555"/>
      <c r="AM17" s="555"/>
      <c r="AN17" s="555"/>
      <c r="AO17" s="555"/>
      <c r="AP17" s="555"/>
      <c r="AQ17" s="555"/>
      <c r="AR17" s="555"/>
      <c r="AS17" s="555"/>
      <c r="AT17" s="555"/>
      <c r="AU17" s="555"/>
      <c r="AV17" s="555"/>
      <c r="AW17" s="555"/>
      <c r="AX17" s="555"/>
      <c r="AY17" s="556" t="s">
        <v>3778</v>
      </c>
      <c r="AZ17" s="559"/>
      <c r="BA17" s="562"/>
      <c r="BB17" s="559"/>
    </row>
    <row r="18" spans="1:56" ht="14.4" x14ac:dyDescent="0.3">
      <c r="A18" s="576">
        <v>701753</v>
      </c>
      <c r="B18" s="549" t="s">
        <v>246</v>
      </c>
      <c r="C18" s="555" t="s">
        <v>175</v>
      </c>
      <c r="D18" s="555" t="s">
        <v>175</v>
      </c>
      <c r="E18" s="555" t="s">
        <v>175</v>
      </c>
      <c r="F18" s="555" t="s">
        <v>175</v>
      </c>
      <c r="G18" s="555" t="s">
        <v>175</v>
      </c>
      <c r="H18" s="555" t="s">
        <v>177</v>
      </c>
      <c r="I18" s="555" t="s">
        <v>175</v>
      </c>
      <c r="J18" s="555" t="s">
        <v>175</v>
      </c>
      <c r="K18" s="555" t="s">
        <v>175</v>
      </c>
      <c r="L18" s="555" t="s">
        <v>175</v>
      </c>
      <c r="M18" s="555" t="s">
        <v>175</v>
      </c>
      <c r="N18" s="555" t="s">
        <v>177</v>
      </c>
      <c r="O18" s="555" t="s">
        <v>175</v>
      </c>
      <c r="P18" s="555" t="s">
        <v>175</v>
      </c>
      <c r="Q18" s="555" t="s">
        <v>175</v>
      </c>
      <c r="R18" s="555" t="s">
        <v>175</v>
      </c>
      <c r="S18" s="555" t="s">
        <v>175</v>
      </c>
      <c r="T18" s="555" t="s">
        <v>175</v>
      </c>
      <c r="U18" s="555" t="s">
        <v>175</v>
      </c>
      <c r="V18" s="555" t="s">
        <v>175</v>
      </c>
      <c r="W18" s="555" t="s">
        <v>175</v>
      </c>
      <c r="X18" s="555" t="s">
        <v>175</v>
      </c>
      <c r="Y18" s="555" t="s">
        <v>175</v>
      </c>
      <c r="Z18" s="555" t="s">
        <v>177</v>
      </c>
      <c r="AA18" s="555"/>
      <c r="AB18" s="555"/>
      <c r="AC18" s="555"/>
      <c r="AD18" s="555"/>
      <c r="AE18" s="555"/>
      <c r="AF18" s="555"/>
      <c r="AG18" s="555"/>
      <c r="AH18" s="555"/>
      <c r="AI18" s="555"/>
      <c r="AJ18" s="555"/>
      <c r="AK18" s="555"/>
      <c r="AL18" s="555"/>
      <c r="AM18" s="555"/>
      <c r="AN18" s="555"/>
      <c r="AO18" s="555"/>
      <c r="AP18" s="555"/>
      <c r="AQ18" s="555"/>
      <c r="AR18" s="555"/>
      <c r="AS18" s="555"/>
      <c r="AT18" s="555"/>
      <c r="AU18" s="555"/>
      <c r="AV18" s="555"/>
      <c r="AW18" s="555"/>
      <c r="AX18" s="555"/>
      <c r="AY18" s="556">
        <v>0</v>
      </c>
      <c r="AZ18" s="559"/>
      <c r="BA18" s="562"/>
    </row>
    <row r="19" spans="1:56" ht="14.4" x14ac:dyDescent="0.3">
      <c r="A19" s="576">
        <v>701834</v>
      </c>
      <c r="B19" s="549" t="s">
        <v>245</v>
      </c>
      <c r="C19" s="555" t="s">
        <v>1437</v>
      </c>
      <c r="D19" s="555" t="s">
        <v>1437</v>
      </c>
      <c r="E19" s="555" t="s">
        <v>1437</v>
      </c>
      <c r="F19" s="555" t="s">
        <v>1437</v>
      </c>
      <c r="G19" s="555" t="s">
        <v>1437</v>
      </c>
      <c r="H19" s="555" t="s">
        <v>1437</v>
      </c>
      <c r="I19" s="555" t="s">
        <v>1437</v>
      </c>
      <c r="J19" s="555" t="s">
        <v>1437</v>
      </c>
      <c r="K19" s="555" t="s">
        <v>1437</v>
      </c>
      <c r="L19" s="555" t="s">
        <v>1437</v>
      </c>
      <c r="M19" s="555" t="s">
        <v>1437</v>
      </c>
      <c r="N19" s="555" t="s">
        <v>1437</v>
      </c>
      <c r="O19" s="555"/>
      <c r="P19" s="555"/>
      <c r="Q19" s="555"/>
      <c r="R19" s="555"/>
      <c r="S19" s="555"/>
      <c r="T19" s="555"/>
      <c r="U19" s="555"/>
      <c r="V19" s="555"/>
      <c r="W19" s="555"/>
      <c r="X19" s="555"/>
      <c r="Y19" s="555"/>
      <c r="Z19" s="555"/>
      <c r="AA19" s="555"/>
      <c r="AB19" s="555"/>
      <c r="AC19" s="555"/>
      <c r="AD19" s="555"/>
      <c r="AE19" s="555"/>
      <c r="AF19" s="555"/>
      <c r="AG19" s="555"/>
      <c r="AH19" s="555"/>
      <c r="AI19" s="555"/>
      <c r="AJ19" s="555"/>
      <c r="AK19" s="555"/>
      <c r="AL19" s="555"/>
      <c r="AM19" s="555"/>
      <c r="AN19" s="555"/>
      <c r="AO19" s="555"/>
      <c r="AP19" s="555"/>
      <c r="AQ19" s="555"/>
      <c r="AR19" s="555"/>
      <c r="AS19" s="555"/>
      <c r="AT19" s="555"/>
      <c r="AU19" s="555"/>
      <c r="AV19" s="555"/>
      <c r="AW19" s="555"/>
      <c r="AX19" s="555"/>
      <c r="AY19" s="556" t="s">
        <v>3778</v>
      </c>
      <c r="AZ19" s="559"/>
      <c r="BA19" s="562"/>
      <c r="BB19" s="559"/>
    </row>
    <row r="20" spans="1:56" ht="15.75" customHeight="1" x14ac:dyDescent="0.3">
      <c r="A20" s="576">
        <v>701903</v>
      </c>
      <c r="B20" s="549" t="s">
        <v>247</v>
      </c>
      <c r="C20" s="555" t="s">
        <v>1437</v>
      </c>
      <c r="D20" s="555" t="s">
        <v>1437</v>
      </c>
      <c r="E20" s="555" t="s">
        <v>1437</v>
      </c>
      <c r="F20" s="555" t="s">
        <v>1437</v>
      </c>
      <c r="G20" s="555" t="s">
        <v>1437</v>
      </c>
      <c r="H20" s="555" t="s">
        <v>1437</v>
      </c>
      <c r="I20" s="555" t="s">
        <v>1437</v>
      </c>
      <c r="J20" s="555" t="s">
        <v>1437</v>
      </c>
      <c r="K20" s="555" t="s">
        <v>1437</v>
      </c>
      <c r="L20" s="555" t="s">
        <v>1437</v>
      </c>
      <c r="M20" s="555" t="s">
        <v>1437</v>
      </c>
      <c r="N20" s="555" t="s">
        <v>1437</v>
      </c>
      <c r="O20" s="555" t="s">
        <v>1437</v>
      </c>
      <c r="P20" s="555" t="s">
        <v>1437</v>
      </c>
      <c r="Q20" s="555" t="s">
        <v>1437</v>
      </c>
      <c r="R20" s="555" t="s">
        <v>1437</v>
      </c>
      <c r="S20" s="555" t="s">
        <v>1437</v>
      </c>
      <c r="T20" s="555" t="s">
        <v>1437</v>
      </c>
      <c r="U20" s="555" t="s">
        <v>1437</v>
      </c>
      <c r="V20" s="555" t="s">
        <v>1437</v>
      </c>
      <c r="W20" s="555" t="s">
        <v>1437</v>
      </c>
      <c r="X20" s="555" t="s">
        <v>1437</v>
      </c>
      <c r="Y20" s="555" t="s">
        <v>1437</v>
      </c>
      <c r="Z20" s="555" t="s">
        <v>1437</v>
      </c>
      <c r="AA20" s="555" t="s">
        <v>1437</v>
      </c>
      <c r="AB20" s="555" t="s">
        <v>1437</v>
      </c>
      <c r="AC20" s="555" t="s">
        <v>1437</v>
      </c>
      <c r="AD20" s="555" t="s">
        <v>1437</v>
      </c>
      <c r="AE20" s="555" t="s">
        <v>1437</v>
      </c>
      <c r="AF20" s="555" t="s">
        <v>1437</v>
      </c>
      <c r="AG20" s="555" t="s">
        <v>1437</v>
      </c>
      <c r="AH20" s="555" t="s">
        <v>1437</v>
      </c>
      <c r="AI20" s="555" t="s">
        <v>1437</v>
      </c>
      <c r="AJ20" s="555" t="s">
        <v>1437</v>
      </c>
      <c r="AK20" s="555" t="s">
        <v>1437</v>
      </c>
      <c r="AL20" s="555" t="s">
        <v>1437</v>
      </c>
      <c r="AM20" s="555"/>
      <c r="AN20" s="555"/>
      <c r="AO20" s="555"/>
      <c r="AP20" s="555"/>
      <c r="AQ20" s="555"/>
      <c r="AR20" s="555"/>
      <c r="AS20" s="555"/>
      <c r="AT20" s="555"/>
      <c r="AU20" s="555"/>
      <c r="AV20" s="555"/>
      <c r="AW20" s="555"/>
      <c r="AX20" s="555"/>
      <c r="AY20" s="556" t="s">
        <v>3778</v>
      </c>
      <c r="AZ20" s="559"/>
      <c r="BA20" s="562"/>
      <c r="BB20" s="559"/>
    </row>
    <row r="21" spans="1:56" ht="14.4" x14ac:dyDescent="0.3">
      <c r="A21" s="576">
        <v>701944</v>
      </c>
      <c r="B21" s="549" t="s">
        <v>245</v>
      </c>
      <c r="C21" s="555" t="s">
        <v>1437</v>
      </c>
      <c r="D21" s="555" t="s">
        <v>1437</v>
      </c>
      <c r="E21" s="555" t="s">
        <v>1437</v>
      </c>
      <c r="F21" s="555" t="s">
        <v>1437</v>
      </c>
      <c r="G21" s="555" t="s">
        <v>1437</v>
      </c>
      <c r="H21" s="555" t="s">
        <v>1437</v>
      </c>
      <c r="I21" s="555" t="s">
        <v>1437</v>
      </c>
      <c r="J21" s="555" t="s">
        <v>1437</v>
      </c>
      <c r="K21" s="555" t="s">
        <v>1437</v>
      </c>
      <c r="L21" s="555" t="s">
        <v>1437</v>
      </c>
      <c r="M21" s="555" t="s">
        <v>1437</v>
      </c>
      <c r="N21" s="555" t="s">
        <v>1437</v>
      </c>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c r="AU21" s="555"/>
      <c r="AV21" s="555"/>
      <c r="AW21" s="555"/>
      <c r="AX21" s="555"/>
      <c r="AY21" s="556" t="s">
        <v>3778</v>
      </c>
      <c r="AZ21" s="564"/>
      <c r="BA21" s="565"/>
      <c r="BB21" s="565"/>
      <c r="BC21" s="565"/>
      <c r="BD21" s="566"/>
    </row>
    <row r="22" spans="1:56" ht="21.6" x14ac:dyDescent="0.65">
      <c r="A22" s="578">
        <v>702273</v>
      </c>
      <c r="B22" s="550" t="s">
        <v>247</v>
      </c>
      <c r="C22" s="579" t="s">
        <v>175</v>
      </c>
      <c r="D22" s="579" t="s">
        <v>175</v>
      </c>
      <c r="E22" s="579" t="s">
        <v>175</v>
      </c>
      <c r="F22" s="579" t="s">
        <v>177</v>
      </c>
      <c r="G22" s="579" t="s">
        <v>175</v>
      </c>
      <c r="H22" s="579" t="s">
        <v>177</v>
      </c>
      <c r="I22" s="579" t="s">
        <v>175</v>
      </c>
      <c r="J22" s="579" t="s">
        <v>175</v>
      </c>
      <c r="K22" s="579" t="s">
        <v>175</v>
      </c>
      <c r="L22" s="579" t="s">
        <v>175</v>
      </c>
      <c r="M22" s="579" t="s">
        <v>175</v>
      </c>
      <c r="N22" s="579" t="s">
        <v>175</v>
      </c>
      <c r="O22" s="579" t="s">
        <v>175</v>
      </c>
      <c r="P22" s="579" t="s">
        <v>175</v>
      </c>
      <c r="Q22" s="579" t="s">
        <v>175</v>
      </c>
      <c r="R22" s="579" t="s">
        <v>176</v>
      </c>
      <c r="S22" s="579" t="s">
        <v>175</v>
      </c>
      <c r="T22" s="579" t="s">
        <v>177</v>
      </c>
      <c r="U22" s="579" t="s">
        <v>175</v>
      </c>
      <c r="V22" s="579" t="s">
        <v>177</v>
      </c>
      <c r="W22" s="579" t="s">
        <v>175</v>
      </c>
      <c r="X22" s="579" t="s">
        <v>175</v>
      </c>
      <c r="Y22" s="579" t="s">
        <v>175</v>
      </c>
      <c r="Z22" s="579" t="s">
        <v>175</v>
      </c>
      <c r="AA22" s="579" t="s">
        <v>175</v>
      </c>
      <c r="AB22" s="579" t="s">
        <v>175</v>
      </c>
      <c r="AC22" s="579" t="s">
        <v>177</v>
      </c>
      <c r="AD22" s="579" t="s">
        <v>175</v>
      </c>
      <c r="AE22" s="579" t="s">
        <v>175</v>
      </c>
      <c r="AF22" s="579" t="s">
        <v>175</v>
      </c>
      <c r="AG22" s="579" t="s">
        <v>177</v>
      </c>
      <c r="AH22" s="579" t="s">
        <v>176</v>
      </c>
      <c r="AI22" s="579" t="s">
        <v>177</v>
      </c>
      <c r="AJ22" s="579" t="s">
        <v>177</v>
      </c>
      <c r="AK22" s="579" t="s">
        <v>177</v>
      </c>
      <c r="AL22" s="579" t="s">
        <v>177</v>
      </c>
      <c r="AM22" s="579"/>
      <c r="AN22" s="579"/>
      <c r="AO22" s="579"/>
      <c r="AP22" s="579"/>
      <c r="AQ22" s="579"/>
      <c r="AR22" s="579"/>
      <c r="AS22" s="579"/>
      <c r="AT22" s="579"/>
      <c r="AU22" s="579"/>
      <c r="AV22" s="579"/>
      <c r="AW22" s="579"/>
      <c r="AX22" s="579"/>
      <c r="AY22" s="556">
        <v>0</v>
      </c>
      <c r="AZ22" s="559"/>
      <c r="BA22" s="562"/>
      <c r="BB22" s="559"/>
    </row>
    <row r="23" spans="1:56" ht="14.4" x14ac:dyDescent="0.3">
      <c r="A23" s="576">
        <v>702303</v>
      </c>
      <c r="B23" s="549" t="s">
        <v>398</v>
      </c>
      <c r="C23" s="555" t="s">
        <v>177</v>
      </c>
      <c r="D23" s="555" t="s">
        <v>177</v>
      </c>
      <c r="E23" s="555" t="s">
        <v>177</v>
      </c>
      <c r="F23" s="555" t="s">
        <v>175</v>
      </c>
      <c r="G23" s="555" t="s">
        <v>177</v>
      </c>
      <c r="H23" s="555" t="s">
        <v>177</v>
      </c>
      <c r="I23" s="555" t="s">
        <v>177</v>
      </c>
      <c r="J23" s="555" t="s">
        <v>175</v>
      </c>
      <c r="K23" s="555" t="s">
        <v>177</v>
      </c>
      <c r="L23" s="555" t="s">
        <v>177</v>
      </c>
      <c r="M23" s="555" t="s">
        <v>177</v>
      </c>
      <c r="N23" s="555" t="s">
        <v>175</v>
      </c>
      <c r="O23" s="555" t="s">
        <v>177</v>
      </c>
      <c r="P23" s="555" t="s">
        <v>175</v>
      </c>
      <c r="Q23" s="555" t="s">
        <v>177</v>
      </c>
      <c r="R23" s="555" t="s">
        <v>177</v>
      </c>
      <c r="S23" s="555" t="s">
        <v>177</v>
      </c>
      <c r="T23" s="555" t="s">
        <v>177</v>
      </c>
      <c r="U23" s="555" t="s">
        <v>177</v>
      </c>
      <c r="V23" s="555" t="s">
        <v>175</v>
      </c>
      <c r="W23" s="555" t="s">
        <v>175</v>
      </c>
      <c r="X23" s="555" t="s">
        <v>177</v>
      </c>
      <c r="Y23" s="555" t="s">
        <v>177</v>
      </c>
      <c r="Z23" s="555" t="s">
        <v>175</v>
      </c>
      <c r="AA23" s="555" t="s">
        <v>175</v>
      </c>
      <c r="AB23" s="555" t="s">
        <v>177</v>
      </c>
      <c r="AC23" s="555" t="s">
        <v>177</v>
      </c>
      <c r="AD23" s="555" t="s">
        <v>177</v>
      </c>
      <c r="AE23" s="555" t="s">
        <v>175</v>
      </c>
      <c r="AF23" s="555" t="s">
        <v>175</v>
      </c>
      <c r="AG23" s="555" t="s">
        <v>175</v>
      </c>
      <c r="AH23" s="555" t="s">
        <v>175</v>
      </c>
      <c r="AI23" s="555" t="s">
        <v>175</v>
      </c>
      <c r="AJ23" s="555" t="s">
        <v>177</v>
      </c>
      <c r="AK23" s="555" t="s">
        <v>175</v>
      </c>
      <c r="AL23" s="555" t="s">
        <v>175</v>
      </c>
      <c r="AM23" s="555" t="s">
        <v>177</v>
      </c>
      <c r="AN23" s="555" t="s">
        <v>177</v>
      </c>
      <c r="AO23" s="555" t="s">
        <v>177</v>
      </c>
      <c r="AP23" s="555" t="s">
        <v>177</v>
      </c>
      <c r="AQ23" s="555" t="s">
        <v>176</v>
      </c>
      <c r="AR23" s="555" t="s">
        <v>177</v>
      </c>
      <c r="AS23" s="555" t="s">
        <v>175</v>
      </c>
      <c r="AT23" s="555" t="s">
        <v>177</v>
      </c>
      <c r="AU23" s="555" t="s">
        <v>176</v>
      </c>
      <c r="AV23" s="555" t="s">
        <v>176</v>
      </c>
      <c r="AW23" s="555" t="s">
        <v>176</v>
      </c>
      <c r="AX23" s="555" t="s">
        <v>175</v>
      </c>
      <c r="AY23" s="556">
        <v>0</v>
      </c>
      <c r="AZ23" s="564"/>
      <c r="BA23" s="565"/>
      <c r="BB23" s="565"/>
      <c r="BC23" s="565"/>
      <c r="BD23" s="566"/>
    </row>
    <row r="24" spans="1:56" ht="21.6" x14ac:dyDescent="0.65">
      <c r="A24" s="575">
        <v>702478</v>
      </c>
      <c r="B24" s="550" t="s">
        <v>247</v>
      </c>
      <c r="C24" s="555" t="s">
        <v>1437</v>
      </c>
      <c r="D24" s="555" t="s">
        <v>1437</v>
      </c>
      <c r="E24" s="555" t="s">
        <v>1437</v>
      </c>
      <c r="F24" s="555" t="s">
        <v>1437</v>
      </c>
      <c r="G24" s="555" t="s">
        <v>1437</v>
      </c>
      <c r="H24" s="555" t="s">
        <v>1437</v>
      </c>
      <c r="I24" s="555" t="s">
        <v>1437</v>
      </c>
      <c r="J24" s="555" t="s">
        <v>1437</v>
      </c>
      <c r="K24" s="555" t="s">
        <v>1437</v>
      </c>
      <c r="L24" s="555" t="s">
        <v>1437</v>
      </c>
      <c r="M24" s="555" t="s">
        <v>1437</v>
      </c>
      <c r="N24" s="555" t="s">
        <v>1437</v>
      </c>
      <c r="O24" s="555" t="s">
        <v>1437</v>
      </c>
      <c r="P24" s="555" t="s">
        <v>1437</v>
      </c>
      <c r="Q24" s="555" t="s">
        <v>1437</v>
      </c>
      <c r="R24" s="555" t="s">
        <v>1437</v>
      </c>
      <c r="S24" s="555" t="s">
        <v>1437</v>
      </c>
      <c r="T24" s="555" t="s">
        <v>1437</v>
      </c>
      <c r="U24" s="555" t="s">
        <v>1437</v>
      </c>
      <c r="V24" s="555" t="s">
        <v>1437</v>
      </c>
      <c r="W24" s="555" t="s">
        <v>1437</v>
      </c>
      <c r="X24" s="555" t="s">
        <v>1437</v>
      </c>
      <c r="Y24" s="555" t="s">
        <v>1437</v>
      </c>
      <c r="Z24" s="555" t="s">
        <v>1437</v>
      </c>
      <c r="AA24" s="555" t="s">
        <v>1437</v>
      </c>
      <c r="AB24" s="555" t="s">
        <v>1437</v>
      </c>
      <c r="AC24" s="555" t="s">
        <v>1437</v>
      </c>
      <c r="AD24" s="555" t="s">
        <v>1437</v>
      </c>
      <c r="AE24" s="555" t="s">
        <v>1437</v>
      </c>
      <c r="AF24" s="555" t="s">
        <v>1437</v>
      </c>
      <c r="AG24" s="555" t="s">
        <v>1437</v>
      </c>
      <c r="AH24" s="555" t="s">
        <v>1437</v>
      </c>
      <c r="AI24" s="555" t="s">
        <v>1437</v>
      </c>
      <c r="AJ24" s="555" t="s">
        <v>1437</v>
      </c>
      <c r="AK24" s="555" t="s">
        <v>1437</v>
      </c>
      <c r="AL24" s="555" t="s">
        <v>1437</v>
      </c>
      <c r="AM24" s="555"/>
      <c r="AN24" s="555"/>
      <c r="AO24" s="555"/>
      <c r="AP24" s="555"/>
      <c r="AQ24" s="555"/>
      <c r="AR24" s="555"/>
      <c r="AS24" s="555"/>
      <c r="AT24" s="555"/>
      <c r="AU24" s="555"/>
      <c r="AV24" s="555"/>
      <c r="AW24" s="555"/>
      <c r="AX24" s="555"/>
      <c r="AY24" s="556" t="s">
        <v>3778</v>
      </c>
      <c r="AZ24" s="559"/>
      <c r="BA24" s="562"/>
    </row>
    <row r="25" spans="1:56" ht="14.4" x14ac:dyDescent="0.3">
      <c r="A25" s="576">
        <v>702482</v>
      </c>
      <c r="B25" s="549" t="s">
        <v>246</v>
      </c>
      <c r="C25" s="555" t="s">
        <v>175</v>
      </c>
      <c r="D25" s="555" t="s">
        <v>175</v>
      </c>
      <c r="E25" s="555" t="s">
        <v>175</v>
      </c>
      <c r="F25" s="555" t="s">
        <v>175</v>
      </c>
      <c r="G25" s="555" t="s">
        <v>175</v>
      </c>
      <c r="H25" s="555" t="s">
        <v>176</v>
      </c>
      <c r="I25" s="555" t="s">
        <v>175</v>
      </c>
      <c r="J25" s="555" t="s">
        <v>175</v>
      </c>
      <c r="K25" s="555" t="s">
        <v>177</v>
      </c>
      <c r="L25" s="555" t="s">
        <v>175</v>
      </c>
      <c r="M25" s="555" t="s">
        <v>175</v>
      </c>
      <c r="N25" s="555" t="s">
        <v>175</v>
      </c>
      <c r="O25" s="555" t="s">
        <v>177</v>
      </c>
      <c r="P25" s="555" t="s">
        <v>177</v>
      </c>
      <c r="Q25" s="555" t="s">
        <v>177</v>
      </c>
      <c r="R25" s="555" t="s">
        <v>177</v>
      </c>
      <c r="S25" s="555" t="s">
        <v>177</v>
      </c>
      <c r="T25" s="555" t="s">
        <v>176</v>
      </c>
      <c r="U25" s="555" t="s">
        <v>177</v>
      </c>
      <c r="V25" s="555" t="s">
        <v>177</v>
      </c>
      <c r="W25" s="555" t="s">
        <v>177</v>
      </c>
      <c r="X25" s="555" t="s">
        <v>177</v>
      </c>
      <c r="Y25" s="555" t="s">
        <v>177</v>
      </c>
      <c r="Z25" s="555" t="s">
        <v>176</v>
      </c>
      <c r="AA25" s="555" t="s">
        <v>225</v>
      </c>
      <c r="AB25" s="555" t="s">
        <v>225</v>
      </c>
      <c r="AC25" s="555" t="s">
        <v>225</v>
      </c>
      <c r="AD25" s="555" t="s">
        <v>225</v>
      </c>
      <c r="AE25" s="555" t="s">
        <v>225</v>
      </c>
      <c r="AF25" s="555" t="s">
        <v>225</v>
      </c>
      <c r="AG25" s="555" t="s">
        <v>225</v>
      </c>
      <c r="AH25" s="555" t="s">
        <v>225</v>
      </c>
      <c r="AI25" s="555" t="s">
        <v>225</v>
      </c>
      <c r="AJ25" s="555" t="s">
        <v>225</v>
      </c>
      <c r="AK25" s="555" t="s">
        <v>225</v>
      </c>
      <c r="AL25" s="555" t="s">
        <v>225</v>
      </c>
      <c r="AM25" s="555" t="s">
        <v>225</v>
      </c>
      <c r="AN25" s="555" t="s">
        <v>225</v>
      </c>
      <c r="AO25" s="555" t="s">
        <v>225</v>
      </c>
      <c r="AP25" s="555" t="s">
        <v>225</v>
      </c>
      <c r="AQ25" s="555" t="s">
        <v>225</v>
      </c>
      <c r="AR25" s="555" t="s">
        <v>225</v>
      </c>
      <c r="AS25" s="555" t="s">
        <v>225</v>
      </c>
      <c r="AT25" s="555" t="s">
        <v>225</v>
      </c>
      <c r="AU25" s="555" t="s">
        <v>225</v>
      </c>
      <c r="AV25" s="555" t="s">
        <v>225</v>
      </c>
      <c r="AW25" s="555" t="s">
        <v>225</v>
      </c>
      <c r="AX25" s="555" t="s">
        <v>225</v>
      </c>
      <c r="AY25" s="556">
        <v>0</v>
      </c>
      <c r="AZ25" s="559"/>
      <c r="BA25" s="562"/>
      <c r="BB25" s="559"/>
    </row>
    <row r="26" spans="1:56" ht="14.4" x14ac:dyDescent="0.3">
      <c r="A26" s="576">
        <v>702483</v>
      </c>
      <c r="B26" s="549" t="s">
        <v>246</v>
      </c>
      <c r="C26" s="555" t="s">
        <v>1437</v>
      </c>
      <c r="D26" s="555" t="s">
        <v>1437</v>
      </c>
      <c r="E26" s="555" t="s">
        <v>1437</v>
      </c>
      <c r="F26" s="555" t="s">
        <v>1437</v>
      </c>
      <c r="G26" s="555" t="s">
        <v>1437</v>
      </c>
      <c r="H26" s="555" t="s">
        <v>1437</v>
      </c>
      <c r="I26" s="555" t="s">
        <v>1437</v>
      </c>
      <c r="J26" s="555" t="s">
        <v>1437</v>
      </c>
      <c r="K26" s="555" t="s">
        <v>1437</v>
      </c>
      <c r="L26" s="555" t="s">
        <v>1437</v>
      </c>
      <c r="M26" s="555" t="s">
        <v>1437</v>
      </c>
      <c r="N26" s="555" t="s">
        <v>1437</v>
      </c>
      <c r="O26" s="555" t="s">
        <v>1437</v>
      </c>
      <c r="P26" s="555" t="s">
        <v>1437</v>
      </c>
      <c r="Q26" s="555" t="s">
        <v>1437</v>
      </c>
      <c r="R26" s="555" t="s">
        <v>1437</v>
      </c>
      <c r="S26" s="555" t="s">
        <v>1437</v>
      </c>
      <c r="T26" s="555" t="s">
        <v>1437</v>
      </c>
      <c r="U26" s="555" t="s">
        <v>1437</v>
      </c>
      <c r="V26" s="555" t="s">
        <v>1437</v>
      </c>
      <c r="W26" s="555" t="s">
        <v>1437</v>
      </c>
      <c r="X26" s="555" t="s">
        <v>1437</v>
      </c>
      <c r="Y26" s="555" t="s">
        <v>1437</v>
      </c>
      <c r="Z26" s="555" t="s">
        <v>1437</v>
      </c>
      <c r="AA26" s="555"/>
      <c r="AB26" s="555"/>
      <c r="AC26" s="555"/>
      <c r="AD26" s="555"/>
      <c r="AE26" s="555"/>
      <c r="AF26" s="555"/>
      <c r="AG26" s="555"/>
      <c r="AH26" s="555"/>
      <c r="AI26" s="555"/>
      <c r="AJ26" s="555"/>
      <c r="AK26" s="555"/>
      <c r="AL26" s="555"/>
      <c r="AM26" s="555"/>
      <c r="AN26" s="555"/>
      <c r="AO26" s="555"/>
      <c r="AP26" s="555"/>
      <c r="AQ26" s="555"/>
      <c r="AR26" s="555"/>
      <c r="AS26" s="555"/>
      <c r="AT26" s="555"/>
      <c r="AU26" s="555"/>
      <c r="AV26" s="555"/>
      <c r="AW26" s="555"/>
      <c r="AX26" s="555"/>
      <c r="AY26" s="556" t="s">
        <v>3778</v>
      </c>
      <c r="AZ26" s="559"/>
      <c r="BA26" s="562"/>
      <c r="BB26" s="559"/>
    </row>
    <row r="27" spans="1:56" ht="14.4" x14ac:dyDescent="0.3">
      <c r="A27" s="576">
        <v>702553</v>
      </c>
      <c r="B27" s="549" t="s">
        <v>398</v>
      </c>
      <c r="C27" s="555" t="s">
        <v>1437</v>
      </c>
      <c r="D27" s="555" t="s">
        <v>1437</v>
      </c>
      <c r="E27" s="555" t="s">
        <v>1437</v>
      </c>
      <c r="F27" s="555" t="s">
        <v>1437</v>
      </c>
      <c r="G27" s="555" t="s">
        <v>1437</v>
      </c>
      <c r="H27" s="555" t="s">
        <v>1437</v>
      </c>
      <c r="I27" s="555" t="s">
        <v>1437</v>
      </c>
      <c r="J27" s="555" t="s">
        <v>1437</v>
      </c>
      <c r="K27" s="555" t="s">
        <v>1437</v>
      </c>
      <c r="L27" s="555" t="s">
        <v>1437</v>
      </c>
      <c r="M27" s="555" t="s">
        <v>1437</v>
      </c>
      <c r="N27" s="555" t="s">
        <v>1437</v>
      </c>
      <c r="O27" s="555" t="s">
        <v>1437</v>
      </c>
      <c r="P27" s="555" t="s">
        <v>1437</v>
      </c>
      <c r="Q27" s="555" t="s">
        <v>1437</v>
      </c>
      <c r="R27" s="555" t="s">
        <v>1437</v>
      </c>
      <c r="S27" s="555" t="s">
        <v>1437</v>
      </c>
      <c r="T27" s="555" t="s">
        <v>1437</v>
      </c>
      <c r="U27" s="555" t="s">
        <v>1437</v>
      </c>
      <c r="V27" s="555" t="s">
        <v>1437</v>
      </c>
      <c r="W27" s="555" t="s">
        <v>1437</v>
      </c>
      <c r="X27" s="555" t="s">
        <v>1437</v>
      </c>
      <c r="Y27" s="555" t="s">
        <v>1437</v>
      </c>
      <c r="Z27" s="555" t="s">
        <v>1437</v>
      </c>
      <c r="AA27" s="555" t="s">
        <v>1437</v>
      </c>
      <c r="AB27" s="555" t="s">
        <v>1437</v>
      </c>
      <c r="AC27" s="555" t="s">
        <v>1437</v>
      </c>
      <c r="AD27" s="555" t="s">
        <v>1437</v>
      </c>
      <c r="AE27" s="555" t="s">
        <v>1437</v>
      </c>
      <c r="AF27" s="555" t="s">
        <v>1437</v>
      </c>
      <c r="AG27" s="555" t="s">
        <v>1437</v>
      </c>
      <c r="AH27" s="555" t="s">
        <v>1437</v>
      </c>
      <c r="AI27" s="555" t="s">
        <v>1437</v>
      </c>
      <c r="AJ27" s="555" t="s">
        <v>1437</v>
      </c>
      <c r="AK27" s="555" t="s">
        <v>1437</v>
      </c>
      <c r="AL27" s="555" t="s">
        <v>1437</v>
      </c>
      <c r="AM27" s="555" t="s">
        <v>1437</v>
      </c>
      <c r="AN27" s="555" t="s">
        <v>1437</v>
      </c>
      <c r="AO27" s="555" t="s">
        <v>1437</v>
      </c>
      <c r="AP27" s="555" t="s">
        <v>1437</v>
      </c>
      <c r="AQ27" s="555" t="s">
        <v>1437</v>
      </c>
      <c r="AR27" s="555" t="s">
        <v>1437</v>
      </c>
      <c r="AS27" s="555" t="s">
        <v>1437</v>
      </c>
      <c r="AT27" s="555" t="s">
        <v>1437</v>
      </c>
      <c r="AU27" s="555" t="s">
        <v>1437</v>
      </c>
      <c r="AV27" s="555" t="s">
        <v>1437</v>
      </c>
      <c r="AW27" s="555" t="s">
        <v>1437</v>
      </c>
      <c r="AX27" s="555" t="s">
        <v>1437</v>
      </c>
      <c r="AY27" s="556" t="s">
        <v>3778</v>
      </c>
      <c r="AZ27" s="564"/>
      <c r="BA27" s="565"/>
      <c r="BB27" s="565"/>
      <c r="BC27" s="565"/>
      <c r="BD27" s="566"/>
    </row>
    <row r="28" spans="1:56" ht="21.6" x14ac:dyDescent="0.65">
      <c r="A28" s="582">
        <v>702561</v>
      </c>
      <c r="B28" s="550" t="s">
        <v>398</v>
      </c>
      <c r="C28" s="555" t="s">
        <v>1437</v>
      </c>
      <c r="D28" s="555" t="s">
        <v>1437</v>
      </c>
      <c r="E28" s="555" t="s">
        <v>1437</v>
      </c>
      <c r="F28" s="555" t="s">
        <v>1437</v>
      </c>
      <c r="G28" s="555" t="s">
        <v>1437</v>
      </c>
      <c r="H28" s="555" t="s">
        <v>1437</v>
      </c>
      <c r="I28" s="555" t="s">
        <v>1437</v>
      </c>
      <c r="J28" s="555" t="s">
        <v>1437</v>
      </c>
      <c r="K28" s="555" t="s">
        <v>1437</v>
      </c>
      <c r="L28" s="555" t="s">
        <v>1437</v>
      </c>
      <c r="M28" s="555" t="s">
        <v>1437</v>
      </c>
      <c r="N28" s="555" t="s">
        <v>1437</v>
      </c>
      <c r="O28" s="555" t="s">
        <v>1437</v>
      </c>
      <c r="P28" s="555" t="s">
        <v>1437</v>
      </c>
      <c r="Q28" s="555" t="s">
        <v>1437</v>
      </c>
      <c r="R28" s="555" t="s">
        <v>1437</v>
      </c>
      <c r="S28" s="555" t="s">
        <v>1437</v>
      </c>
      <c r="T28" s="555" t="s">
        <v>1437</v>
      </c>
      <c r="U28" s="555" t="s">
        <v>1437</v>
      </c>
      <c r="V28" s="555" t="s">
        <v>1437</v>
      </c>
      <c r="W28" s="555" t="s">
        <v>1437</v>
      </c>
      <c r="X28" s="555" t="s">
        <v>1437</v>
      </c>
      <c r="Y28" s="555" t="s">
        <v>1437</v>
      </c>
      <c r="Z28" s="555" t="s">
        <v>1437</v>
      </c>
      <c r="AA28" s="555" t="s">
        <v>1437</v>
      </c>
      <c r="AB28" s="555" t="s">
        <v>1437</v>
      </c>
      <c r="AC28" s="555" t="s">
        <v>1437</v>
      </c>
      <c r="AD28" s="555" t="s">
        <v>1437</v>
      </c>
      <c r="AE28" s="555" t="s">
        <v>1437</v>
      </c>
      <c r="AF28" s="555" t="s">
        <v>1437</v>
      </c>
      <c r="AG28" s="555" t="s">
        <v>1437</v>
      </c>
      <c r="AH28" s="555" t="s">
        <v>1437</v>
      </c>
      <c r="AI28" s="555" t="s">
        <v>1437</v>
      </c>
      <c r="AJ28" s="555" t="s">
        <v>1437</v>
      </c>
      <c r="AK28" s="555" t="s">
        <v>1437</v>
      </c>
      <c r="AL28" s="555" t="s">
        <v>1437</v>
      </c>
      <c r="AM28" s="555" t="s">
        <v>1437</v>
      </c>
      <c r="AN28" s="555" t="s">
        <v>1437</v>
      </c>
      <c r="AO28" s="555" t="s">
        <v>1437</v>
      </c>
      <c r="AP28" s="555" t="s">
        <v>1437</v>
      </c>
      <c r="AQ28" s="555" t="s">
        <v>1437</v>
      </c>
      <c r="AR28" s="555" t="s">
        <v>1437</v>
      </c>
      <c r="AS28" s="555" t="s">
        <v>1437</v>
      </c>
      <c r="AT28" s="555" t="s">
        <v>1437</v>
      </c>
      <c r="AU28" s="555" t="s">
        <v>1437</v>
      </c>
      <c r="AV28" s="555" t="s">
        <v>1437</v>
      </c>
      <c r="AW28" s="555" t="s">
        <v>1437</v>
      </c>
      <c r="AX28" s="555" t="s">
        <v>1437</v>
      </c>
      <c r="AY28" s="556" t="s">
        <v>3778</v>
      </c>
      <c r="AZ28" s="564"/>
      <c r="BA28" s="565"/>
      <c r="BB28" s="565"/>
      <c r="BC28" s="565"/>
      <c r="BD28" s="566"/>
    </row>
    <row r="29" spans="1:56" ht="14.4" x14ac:dyDescent="0.3">
      <c r="A29" s="576">
        <v>702598</v>
      </c>
      <c r="B29" s="549" t="s">
        <v>246</v>
      </c>
      <c r="C29" s="555" t="s">
        <v>175</v>
      </c>
      <c r="D29" s="555" t="s">
        <v>177</v>
      </c>
      <c r="E29" s="555" t="s">
        <v>177</v>
      </c>
      <c r="F29" s="555" t="s">
        <v>177</v>
      </c>
      <c r="G29" s="555" t="s">
        <v>175</v>
      </c>
      <c r="H29" s="555" t="s">
        <v>177</v>
      </c>
      <c r="I29" s="555" t="s">
        <v>175</v>
      </c>
      <c r="J29" s="555" t="s">
        <v>177</v>
      </c>
      <c r="K29" s="555" t="s">
        <v>177</v>
      </c>
      <c r="L29" s="555" t="s">
        <v>176</v>
      </c>
      <c r="M29" s="555" t="s">
        <v>177</v>
      </c>
      <c r="N29" s="555" t="s">
        <v>177</v>
      </c>
      <c r="O29" s="555" t="s">
        <v>177</v>
      </c>
      <c r="P29" s="555" t="s">
        <v>177</v>
      </c>
      <c r="Q29" s="555" t="s">
        <v>177</v>
      </c>
      <c r="R29" s="555" t="s">
        <v>177</v>
      </c>
      <c r="S29" s="555" t="s">
        <v>176</v>
      </c>
      <c r="T29" s="555" t="s">
        <v>175</v>
      </c>
      <c r="U29" s="555" t="s">
        <v>176</v>
      </c>
      <c r="V29" s="555" t="s">
        <v>176</v>
      </c>
      <c r="W29" s="555" t="s">
        <v>176</v>
      </c>
      <c r="X29" s="555" t="s">
        <v>176</v>
      </c>
      <c r="Y29" s="555" t="s">
        <v>176</v>
      </c>
      <c r="Z29" s="555" t="s">
        <v>177</v>
      </c>
      <c r="AA29" s="555"/>
      <c r="AB29" s="555"/>
      <c r="AC29" s="555"/>
      <c r="AD29" s="555"/>
      <c r="AE29" s="555"/>
      <c r="AF29" s="555"/>
      <c r="AG29" s="555"/>
      <c r="AH29" s="555"/>
      <c r="AI29" s="555"/>
      <c r="AJ29" s="555"/>
      <c r="AK29" s="555"/>
      <c r="AL29" s="555"/>
      <c r="AM29" s="555"/>
      <c r="AN29" s="555"/>
      <c r="AO29" s="555"/>
      <c r="AP29" s="555"/>
      <c r="AQ29" s="555"/>
      <c r="AR29" s="555"/>
      <c r="AS29" s="555"/>
      <c r="AT29" s="555"/>
      <c r="AU29" s="555"/>
      <c r="AV29" s="555"/>
      <c r="AW29" s="555"/>
      <c r="AX29" s="555"/>
      <c r="AY29" s="556">
        <v>0</v>
      </c>
      <c r="AZ29" s="564"/>
      <c r="BA29" s="565"/>
      <c r="BB29" s="565"/>
      <c r="BC29" s="565"/>
      <c r="BD29" s="566"/>
    </row>
    <row r="30" spans="1:56" ht="14.4" x14ac:dyDescent="0.3">
      <c r="A30" s="576">
        <v>702599</v>
      </c>
      <c r="B30" s="549" t="s">
        <v>247</v>
      </c>
      <c r="C30" s="555" t="s">
        <v>1437</v>
      </c>
      <c r="D30" s="555" t="s">
        <v>1437</v>
      </c>
      <c r="E30" s="555" t="s">
        <v>1437</v>
      </c>
      <c r="F30" s="555" t="s">
        <v>1437</v>
      </c>
      <c r="G30" s="555" t="s">
        <v>1437</v>
      </c>
      <c r="H30" s="555" t="s">
        <v>1437</v>
      </c>
      <c r="I30" s="555" t="s">
        <v>1437</v>
      </c>
      <c r="J30" s="555" t="s">
        <v>1437</v>
      </c>
      <c r="K30" s="555" t="s">
        <v>1437</v>
      </c>
      <c r="L30" s="555" t="s">
        <v>1437</v>
      </c>
      <c r="M30" s="555" t="s">
        <v>1437</v>
      </c>
      <c r="N30" s="555" t="s">
        <v>1437</v>
      </c>
      <c r="O30" s="555" t="s">
        <v>1437</v>
      </c>
      <c r="P30" s="555" t="s">
        <v>1437</v>
      </c>
      <c r="Q30" s="555" t="s">
        <v>1437</v>
      </c>
      <c r="R30" s="555" t="s">
        <v>1437</v>
      </c>
      <c r="S30" s="555" t="s">
        <v>1437</v>
      </c>
      <c r="T30" s="555" t="s">
        <v>1437</v>
      </c>
      <c r="U30" s="555" t="s">
        <v>1437</v>
      </c>
      <c r="V30" s="555" t="s">
        <v>1437</v>
      </c>
      <c r="W30" s="555" t="s">
        <v>1437</v>
      </c>
      <c r="X30" s="555" t="s">
        <v>1437</v>
      </c>
      <c r="Y30" s="555" t="s">
        <v>1437</v>
      </c>
      <c r="Z30" s="555" t="s">
        <v>1437</v>
      </c>
      <c r="AA30" s="555" t="s">
        <v>1437</v>
      </c>
      <c r="AB30" s="555" t="s">
        <v>1437</v>
      </c>
      <c r="AC30" s="555" t="s">
        <v>1437</v>
      </c>
      <c r="AD30" s="555" t="s">
        <v>1437</v>
      </c>
      <c r="AE30" s="555" t="s">
        <v>1437</v>
      </c>
      <c r="AF30" s="555" t="s">
        <v>1437</v>
      </c>
      <c r="AG30" s="555"/>
      <c r="AH30" s="555"/>
      <c r="AI30" s="555"/>
      <c r="AJ30" s="555"/>
      <c r="AK30" s="555"/>
      <c r="AL30" s="555"/>
      <c r="AM30" s="555"/>
      <c r="AN30" s="555"/>
      <c r="AO30" s="555"/>
      <c r="AP30" s="555"/>
      <c r="AQ30" s="555"/>
      <c r="AR30" s="555"/>
      <c r="AS30" s="555"/>
      <c r="AT30" s="555"/>
      <c r="AU30" s="555"/>
      <c r="AV30" s="555"/>
      <c r="AW30" s="555"/>
      <c r="AX30" s="555"/>
      <c r="AY30" s="556" t="s">
        <v>3778</v>
      </c>
      <c r="AZ30" s="564"/>
      <c r="BA30" s="565"/>
      <c r="BB30" s="565"/>
      <c r="BC30" s="565"/>
      <c r="BD30" s="566"/>
    </row>
    <row r="31" spans="1:56" ht="21.6" x14ac:dyDescent="0.65">
      <c r="A31" s="578">
        <v>702624</v>
      </c>
      <c r="B31" s="550" t="s">
        <v>247</v>
      </c>
      <c r="C31" s="579" t="s">
        <v>1437</v>
      </c>
      <c r="D31" s="579" t="s">
        <v>1437</v>
      </c>
      <c r="E31" s="579" t="s">
        <v>1437</v>
      </c>
      <c r="F31" s="579" t="s">
        <v>1437</v>
      </c>
      <c r="G31" s="579" t="s">
        <v>1437</v>
      </c>
      <c r="H31" s="579" t="s">
        <v>1437</v>
      </c>
      <c r="I31" s="579" t="s">
        <v>1437</v>
      </c>
      <c r="J31" s="579" t="s">
        <v>1437</v>
      </c>
      <c r="K31" s="579" t="s">
        <v>1437</v>
      </c>
      <c r="L31" s="579" t="s">
        <v>1437</v>
      </c>
      <c r="M31" s="579" t="s">
        <v>1437</v>
      </c>
      <c r="N31" s="579" t="s">
        <v>1437</v>
      </c>
      <c r="O31" s="579" t="s">
        <v>1437</v>
      </c>
      <c r="P31" s="579" t="s">
        <v>1437</v>
      </c>
      <c r="Q31" s="579" t="s">
        <v>1437</v>
      </c>
      <c r="R31" s="579" t="s">
        <v>1437</v>
      </c>
      <c r="S31" s="579" t="s">
        <v>1437</v>
      </c>
      <c r="T31" s="579" t="s">
        <v>1437</v>
      </c>
      <c r="U31" s="579" t="s">
        <v>1437</v>
      </c>
      <c r="V31" s="579" t="s">
        <v>1437</v>
      </c>
      <c r="W31" s="579" t="s">
        <v>1437</v>
      </c>
      <c r="X31" s="579" t="s">
        <v>1437</v>
      </c>
      <c r="Y31" s="579" t="s">
        <v>1437</v>
      </c>
      <c r="Z31" s="579" t="s">
        <v>1437</v>
      </c>
      <c r="AA31" s="579" t="s">
        <v>1437</v>
      </c>
      <c r="AB31" s="579" t="s">
        <v>1437</v>
      </c>
      <c r="AC31" s="579" t="s">
        <v>1437</v>
      </c>
      <c r="AD31" s="579" t="s">
        <v>1437</v>
      </c>
      <c r="AE31" s="579" t="s">
        <v>1437</v>
      </c>
      <c r="AF31" s="579" t="s">
        <v>1437</v>
      </c>
      <c r="AG31" s="579" t="s">
        <v>1437</v>
      </c>
      <c r="AH31" s="579" t="s">
        <v>1437</v>
      </c>
      <c r="AI31" s="579" t="s">
        <v>1437</v>
      </c>
      <c r="AJ31" s="579" t="s">
        <v>1437</v>
      </c>
      <c r="AK31" s="579" t="s">
        <v>1437</v>
      </c>
      <c r="AL31" s="579" t="s">
        <v>1437</v>
      </c>
      <c r="AM31" s="579"/>
      <c r="AN31" s="579"/>
      <c r="AO31" s="579"/>
      <c r="AP31" s="579"/>
      <c r="AQ31" s="579"/>
      <c r="AR31" s="579"/>
      <c r="AS31" s="579"/>
      <c r="AT31" s="579"/>
      <c r="AU31" s="579"/>
      <c r="AV31" s="579"/>
      <c r="AW31" s="579"/>
      <c r="AX31" s="579"/>
      <c r="AY31" s="556" t="s">
        <v>3778</v>
      </c>
      <c r="AZ31" s="559"/>
      <c r="BA31" s="562"/>
      <c r="BB31" s="559"/>
    </row>
    <row r="32" spans="1:56" ht="21.6" x14ac:dyDescent="0.65">
      <c r="A32" s="578">
        <v>702633</v>
      </c>
      <c r="B32" s="550" t="s">
        <v>246</v>
      </c>
      <c r="C32" s="579" t="s">
        <v>1437</v>
      </c>
      <c r="D32" s="579" t="s">
        <v>1437</v>
      </c>
      <c r="E32" s="579" t="s">
        <v>1437</v>
      </c>
      <c r="F32" s="579" t="s">
        <v>1437</v>
      </c>
      <c r="G32" s="579" t="s">
        <v>1437</v>
      </c>
      <c r="H32" s="579" t="s">
        <v>1437</v>
      </c>
      <c r="I32" s="579" t="s">
        <v>1437</v>
      </c>
      <c r="J32" s="579" t="s">
        <v>1437</v>
      </c>
      <c r="K32" s="579" t="s">
        <v>1437</v>
      </c>
      <c r="L32" s="579" t="s">
        <v>1437</v>
      </c>
      <c r="M32" s="579" t="s">
        <v>1437</v>
      </c>
      <c r="N32" s="579" t="s">
        <v>1437</v>
      </c>
      <c r="O32" s="579" t="s">
        <v>1437</v>
      </c>
      <c r="P32" s="579" t="s">
        <v>1437</v>
      </c>
      <c r="Q32" s="579" t="s">
        <v>1437</v>
      </c>
      <c r="R32" s="579" t="s">
        <v>1437</v>
      </c>
      <c r="S32" s="579" t="s">
        <v>1437</v>
      </c>
      <c r="T32" s="579" t="s">
        <v>1437</v>
      </c>
      <c r="U32" s="579" t="s">
        <v>1437</v>
      </c>
      <c r="V32" s="579" t="s">
        <v>1437</v>
      </c>
      <c r="W32" s="579" t="s">
        <v>1437</v>
      </c>
      <c r="X32" s="579" t="s">
        <v>1437</v>
      </c>
      <c r="Y32" s="579" t="s">
        <v>1437</v>
      </c>
      <c r="Z32" s="579" t="s">
        <v>1437</v>
      </c>
      <c r="AA32" s="579"/>
      <c r="AB32" s="579"/>
      <c r="AC32" s="579"/>
      <c r="AD32" s="579"/>
      <c r="AE32" s="579"/>
      <c r="AF32" s="579"/>
      <c r="AG32" s="579"/>
      <c r="AH32" s="579"/>
      <c r="AI32" s="579"/>
      <c r="AJ32" s="579"/>
      <c r="AK32" s="579"/>
      <c r="AL32" s="579"/>
      <c r="AM32" s="579"/>
      <c r="AN32" s="579"/>
      <c r="AO32" s="579"/>
      <c r="AP32" s="579"/>
      <c r="AQ32" s="579"/>
      <c r="AR32" s="579"/>
      <c r="AS32" s="579"/>
      <c r="AT32" s="579"/>
      <c r="AU32" s="579"/>
      <c r="AV32" s="579"/>
      <c r="AW32" s="579"/>
      <c r="AX32" s="579"/>
      <c r="AY32" s="556" t="s">
        <v>3778</v>
      </c>
      <c r="AZ32" s="559"/>
      <c r="BA32" s="562"/>
      <c r="BB32" s="559"/>
    </row>
    <row r="33" spans="1:56" ht="14.4" x14ac:dyDescent="0.3">
      <c r="A33" s="576">
        <v>702656</v>
      </c>
      <c r="B33" s="549" t="s">
        <v>247</v>
      </c>
      <c r="C33" s="555" t="s">
        <v>175</v>
      </c>
      <c r="D33" s="555" t="s">
        <v>177</v>
      </c>
      <c r="E33" s="555" t="s">
        <v>175</v>
      </c>
      <c r="F33" s="555" t="s">
        <v>175</v>
      </c>
      <c r="G33" s="555" t="s">
        <v>177</v>
      </c>
      <c r="H33" s="555" t="s">
        <v>175</v>
      </c>
      <c r="I33" s="555" t="s">
        <v>177</v>
      </c>
      <c r="J33" s="555" t="s">
        <v>177</v>
      </c>
      <c r="K33" s="555" t="s">
        <v>175</v>
      </c>
      <c r="L33" s="555" t="s">
        <v>177</v>
      </c>
      <c r="M33" s="555" t="s">
        <v>177</v>
      </c>
      <c r="N33" s="555" t="s">
        <v>177</v>
      </c>
      <c r="O33" s="555" t="s">
        <v>175</v>
      </c>
      <c r="P33" s="555" t="s">
        <v>175</v>
      </c>
      <c r="Q33" s="555" t="s">
        <v>175</v>
      </c>
      <c r="R33" s="555" t="s">
        <v>175</v>
      </c>
      <c r="S33" s="555" t="s">
        <v>177</v>
      </c>
      <c r="T33" s="555" t="s">
        <v>176</v>
      </c>
      <c r="U33" s="555" t="s">
        <v>175</v>
      </c>
      <c r="V33" s="555" t="s">
        <v>175</v>
      </c>
      <c r="W33" s="555" t="s">
        <v>175</v>
      </c>
      <c r="X33" s="555" t="s">
        <v>177</v>
      </c>
      <c r="Y33" s="555" t="s">
        <v>175</v>
      </c>
      <c r="Z33" s="555" t="s">
        <v>176</v>
      </c>
      <c r="AA33" s="555" t="s">
        <v>177</v>
      </c>
      <c r="AB33" s="555" t="s">
        <v>175</v>
      </c>
      <c r="AC33" s="555" t="s">
        <v>175</v>
      </c>
      <c r="AD33" s="555" t="s">
        <v>177</v>
      </c>
      <c r="AE33" s="555" t="s">
        <v>177</v>
      </c>
      <c r="AF33" s="555" t="s">
        <v>177</v>
      </c>
      <c r="AG33" s="555" t="s">
        <v>176</v>
      </c>
      <c r="AH33" s="555" t="s">
        <v>177</v>
      </c>
      <c r="AI33" s="555" t="s">
        <v>176</v>
      </c>
      <c r="AJ33" s="555" t="s">
        <v>175</v>
      </c>
      <c r="AK33" s="555" t="s">
        <v>176</v>
      </c>
      <c r="AL33" s="555" t="s">
        <v>176</v>
      </c>
      <c r="AM33" s="555"/>
      <c r="AN33" s="555"/>
      <c r="AO33" s="555"/>
      <c r="AP33" s="555"/>
      <c r="AQ33" s="555"/>
      <c r="AR33" s="555"/>
      <c r="AS33" s="555"/>
      <c r="AT33" s="555"/>
      <c r="AU33" s="555"/>
      <c r="AV33" s="555"/>
      <c r="AW33" s="555"/>
      <c r="AX33" s="555"/>
      <c r="AY33" s="556">
        <v>0</v>
      </c>
      <c r="AZ33" s="559"/>
      <c r="BA33" s="562"/>
      <c r="BB33" s="559"/>
    </row>
    <row r="34" spans="1:56" ht="21.6" x14ac:dyDescent="0.65">
      <c r="A34" s="575">
        <v>702660</v>
      </c>
      <c r="B34" s="550" t="s">
        <v>398</v>
      </c>
      <c r="C34" s="555" t="s">
        <v>1437</v>
      </c>
      <c r="D34" s="555" t="s">
        <v>1437</v>
      </c>
      <c r="E34" s="555" t="s">
        <v>1437</v>
      </c>
      <c r="F34" s="555" t="s">
        <v>1437</v>
      </c>
      <c r="G34" s="555" t="s">
        <v>1437</v>
      </c>
      <c r="H34" s="555" t="s">
        <v>1437</v>
      </c>
      <c r="I34" s="555" t="s">
        <v>1437</v>
      </c>
      <c r="J34" s="555" t="s">
        <v>1437</v>
      </c>
      <c r="K34" s="555" t="s">
        <v>1437</v>
      </c>
      <c r="L34" s="555" t="s">
        <v>1437</v>
      </c>
      <c r="M34" s="555" t="s">
        <v>1437</v>
      </c>
      <c r="N34" s="555" t="s">
        <v>1437</v>
      </c>
      <c r="O34" s="555" t="s">
        <v>1437</v>
      </c>
      <c r="P34" s="555" t="s">
        <v>1437</v>
      </c>
      <c r="Q34" s="555" t="s">
        <v>1437</v>
      </c>
      <c r="R34" s="555" t="s">
        <v>1437</v>
      </c>
      <c r="S34" s="555" t="s">
        <v>1437</v>
      </c>
      <c r="T34" s="555" t="s">
        <v>1437</v>
      </c>
      <c r="U34" s="555" t="s">
        <v>1437</v>
      </c>
      <c r="V34" s="555" t="s">
        <v>1437</v>
      </c>
      <c r="W34" s="555" t="s">
        <v>1437</v>
      </c>
      <c r="X34" s="555" t="s">
        <v>1437</v>
      </c>
      <c r="Y34" s="555" t="s">
        <v>1437</v>
      </c>
      <c r="Z34" s="555" t="s">
        <v>1437</v>
      </c>
      <c r="AA34" s="555" t="s">
        <v>1437</v>
      </c>
      <c r="AB34" s="555" t="s">
        <v>1437</v>
      </c>
      <c r="AC34" s="555" t="s">
        <v>1437</v>
      </c>
      <c r="AD34" s="555" t="s">
        <v>1437</v>
      </c>
      <c r="AE34" s="555" t="s">
        <v>1437</v>
      </c>
      <c r="AF34" s="555" t="s">
        <v>1437</v>
      </c>
      <c r="AG34" s="555" t="s">
        <v>1437</v>
      </c>
      <c r="AH34" s="555" t="s">
        <v>1437</v>
      </c>
      <c r="AI34" s="555" t="s">
        <v>1437</v>
      </c>
      <c r="AJ34" s="555" t="s">
        <v>1437</v>
      </c>
      <c r="AK34" s="555" t="s">
        <v>1437</v>
      </c>
      <c r="AL34" s="555" t="s">
        <v>1437</v>
      </c>
      <c r="AM34" s="555" t="s">
        <v>1437</v>
      </c>
      <c r="AN34" s="555" t="s">
        <v>1437</v>
      </c>
      <c r="AO34" s="555" t="s">
        <v>1437</v>
      </c>
      <c r="AP34" s="555" t="s">
        <v>1437</v>
      </c>
      <c r="AQ34" s="555" t="s">
        <v>1437</v>
      </c>
      <c r="AR34" s="555" t="s">
        <v>1437</v>
      </c>
      <c r="AS34" s="555" t="s">
        <v>1437</v>
      </c>
      <c r="AT34" s="555" t="s">
        <v>1437</v>
      </c>
      <c r="AU34" s="555" t="s">
        <v>1437</v>
      </c>
      <c r="AV34" s="555" t="s">
        <v>1437</v>
      </c>
      <c r="AW34" s="555" t="s">
        <v>1437</v>
      </c>
      <c r="AX34" s="555" t="s">
        <v>1437</v>
      </c>
      <c r="AY34" s="556" t="s">
        <v>3778</v>
      </c>
      <c r="AZ34" s="559"/>
      <c r="BA34" s="562"/>
      <c r="BB34" s="559"/>
    </row>
    <row r="35" spans="1:56" ht="21.6" x14ac:dyDescent="0.65">
      <c r="A35" s="582">
        <v>702705</v>
      </c>
      <c r="B35" s="550" t="s">
        <v>245</v>
      </c>
      <c r="C35" s="555" t="s">
        <v>1437</v>
      </c>
      <c r="D35" s="555" t="s">
        <v>1437</v>
      </c>
      <c r="E35" s="555" t="s">
        <v>1437</v>
      </c>
      <c r="F35" s="555" t="s">
        <v>1437</v>
      </c>
      <c r="G35" s="555" t="s">
        <v>1437</v>
      </c>
      <c r="H35" s="555" t="s">
        <v>1437</v>
      </c>
      <c r="I35" s="555" t="s">
        <v>1437</v>
      </c>
      <c r="J35" s="555" t="s">
        <v>1437</v>
      </c>
      <c r="K35" s="555" t="s">
        <v>1437</v>
      </c>
      <c r="L35" s="555" t="s">
        <v>1437</v>
      </c>
      <c r="M35" s="555" t="s">
        <v>1437</v>
      </c>
      <c r="N35" s="555" t="s">
        <v>1437</v>
      </c>
      <c r="O35" s="555"/>
      <c r="P35" s="555"/>
      <c r="Q35" s="555"/>
      <c r="R35" s="555"/>
      <c r="S35" s="555"/>
      <c r="T35" s="555"/>
      <c r="U35" s="555"/>
      <c r="V35" s="555"/>
      <c r="W35" s="555"/>
      <c r="X35" s="555"/>
      <c r="Y35" s="555"/>
      <c r="Z35" s="555"/>
      <c r="AA35" s="555"/>
      <c r="AB35" s="555"/>
      <c r="AC35" s="555"/>
      <c r="AD35" s="555"/>
      <c r="AE35" s="555"/>
      <c r="AF35" s="555"/>
      <c r="AG35" s="555"/>
      <c r="AH35" s="555"/>
      <c r="AI35" s="555"/>
      <c r="AJ35" s="555"/>
      <c r="AK35" s="555"/>
      <c r="AL35" s="555"/>
      <c r="AM35" s="555"/>
      <c r="AN35" s="555"/>
      <c r="AO35" s="555"/>
      <c r="AP35" s="555"/>
      <c r="AQ35" s="555"/>
      <c r="AR35" s="555"/>
      <c r="AS35" s="555"/>
      <c r="AT35" s="555"/>
      <c r="AU35" s="555"/>
      <c r="AV35" s="555"/>
      <c r="AW35" s="555"/>
      <c r="AX35" s="555"/>
      <c r="AY35" s="556" t="s">
        <v>3778</v>
      </c>
      <c r="AZ35" s="559"/>
      <c r="BA35" s="562"/>
      <c r="BB35" s="559"/>
    </row>
    <row r="36" spans="1:56" ht="14.4" x14ac:dyDescent="0.3">
      <c r="A36" s="576">
        <v>702760</v>
      </c>
      <c r="B36" s="549" t="s">
        <v>398</v>
      </c>
      <c r="C36" s="555" t="s">
        <v>175</v>
      </c>
      <c r="D36" s="555" t="s">
        <v>175</v>
      </c>
      <c r="E36" s="555" t="s">
        <v>175</v>
      </c>
      <c r="F36" s="555" t="s">
        <v>175</v>
      </c>
      <c r="G36" s="555" t="s">
        <v>175</v>
      </c>
      <c r="H36" s="555" t="s">
        <v>175</v>
      </c>
      <c r="I36" s="555" t="s">
        <v>175</v>
      </c>
      <c r="J36" s="555" t="s">
        <v>175</v>
      </c>
      <c r="K36" s="555" t="s">
        <v>177</v>
      </c>
      <c r="L36" s="555" t="s">
        <v>175</v>
      </c>
      <c r="M36" s="555" t="s">
        <v>175</v>
      </c>
      <c r="N36" s="555" t="s">
        <v>175</v>
      </c>
      <c r="O36" s="555" t="s">
        <v>175</v>
      </c>
      <c r="P36" s="555" t="s">
        <v>175</v>
      </c>
      <c r="Q36" s="555" t="s">
        <v>175</v>
      </c>
      <c r="R36" s="555" t="s">
        <v>175</v>
      </c>
      <c r="S36" s="555" t="s">
        <v>175</v>
      </c>
      <c r="T36" s="555" t="s">
        <v>175</v>
      </c>
      <c r="U36" s="555" t="s">
        <v>175</v>
      </c>
      <c r="V36" s="555" t="s">
        <v>175</v>
      </c>
      <c r="W36" s="555" t="s">
        <v>175</v>
      </c>
      <c r="X36" s="555" t="s">
        <v>175</v>
      </c>
      <c r="Y36" s="555" t="s">
        <v>175</v>
      </c>
      <c r="Z36" s="555" t="s">
        <v>177</v>
      </c>
      <c r="AA36" s="555" t="s">
        <v>175</v>
      </c>
      <c r="AB36" s="555" t="s">
        <v>175</v>
      </c>
      <c r="AC36" s="555" t="s">
        <v>175</v>
      </c>
      <c r="AD36" s="555" t="s">
        <v>175</v>
      </c>
      <c r="AE36" s="555" t="s">
        <v>175</v>
      </c>
      <c r="AF36" s="555" t="s">
        <v>175</v>
      </c>
      <c r="AG36" s="555" t="s">
        <v>177</v>
      </c>
      <c r="AH36" s="555" t="s">
        <v>177</v>
      </c>
      <c r="AI36" s="555" t="s">
        <v>175</v>
      </c>
      <c r="AJ36" s="555" t="s">
        <v>175</v>
      </c>
      <c r="AK36" s="555" t="s">
        <v>175</v>
      </c>
      <c r="AL36" s="555" t="s">
        <v>175</v>
      </c>
      <c r="AM36" s="555" t="s">
        <v>175</v>
      </c>
      <c r="AN36" s="555" t="s">
        <v>175</v>
      </c>
      <c r="AO36" s="555" t="s">
        <v>175</v>
      </c>
      <c r="AP36" s="555" t="s">
        <v>177</v>
      </c>
      <c r="AQ36" s="555" t="s">
        <v>177</v>
      </c>
      <c r="AR36" s="555" t="s">
        <v>175</v>
      </c>
      <c r="AS36" s="555" t="s">
        <v>176</v>
      </c>
      <c r="AT36" s="555" t="s">
        <v>177</v>
      </c>
      <c r="AU36" s="555" t="s">
        <v>177</v>
      </c>
      <c r="AV36" s="555" t="s">
        <v>176</v>
      </c>
      <c r="AW36" s="555" t="s">
        <v>177</v>
      </c>
      <c r="AX36" s="555" t="s">
        <v>176</v>
      </c>
      <c r="AY36" s="556">
        <v>0</v>
      </c>
      <c r="AZ36" s="559"/>
      <c r="BA36" s="562"/>
    </row>
    <row r="37" spans="1:56" ht="21.6" x14ac:dyDescent="0.65">
      <c r="A37" s="575">
        <v>702798</v>
      </c>
      <c r="B37" s="550" t="s">
        <v>247</v>
      </c>
      <c r="C37" s="555" t="s">
        <v>1437</v>
      </c>
      <c r="D37" s="555" t="s">
        <v>1437</v>
      </c>
      <c r="E37" s="555" t="s">
        <v>1437</v>
      </c>
      <c r="F37" s="555" t="s">
        <v>1437</v>
      </c>
      <c r="G37" s="555" t="s">
        <v>1437</v>
      </c>
      <c r="H37" s="555" t="s">
        <v>1437</v>
      </c>
      <c r="I37" s="555" t="s">
        <v>1437</v>
      </c>
      <c r="J37" s="555" t="s">
        <v>1437</v>
      </c>
      <c r="K37" s="555" t="s">
        <v>1437</v>
      </c>
      <c r="L37" s="555" t="s">
        <v>1437</v>
      </c>
      <c r="M37" s="555" t="s">
        <v>1437</v>
      </c>
      <c r="N37" s="555" t="s">
        <v>1437</v>
      </c>
      <c r="O37" s="555" t="s">
        <v>1437</v>
      </c>
      <c r="P37" s="555" t="s">
        <v>1437</v>
      </c>
      <c r="Q37" s="555" t="s">
        <v>1437</v>
      </c>
      <c r="R37" s="555" t="s">
        <v>1437</v>
      </c>
      <c r="S37" s="555" t="s">
        <v>1437</v>
      </c>
      <c r="T37" s="555" t="s">
        <v>1437</v>
      </c>
      <c r="U37" s="555" t="s">
        <v>1437</v>
      </c>
      <c r="V37" s="555" t="s">
        <v>1437</v>
      </c>
      <c r="W37" s="555" t="s">
        <v>1437</v>
      </c>
      <c r="X37" s="555" t="s">
        <v>1437</v>
      </c>
      <c r="Y37" s="555" t="s">
        <v>1437</v>
      </c>
      <c r="Z37" s="555" t="s">
        <v>1437</v>
      </c>
      <c r="AA37" s="555" t="s">
        <v>1437</v>
      </c>
      <c r="AB37" s="555" t="s">
        <v>1437</v>
      </c>
      <c r="AC37" s="555" t="s">
        <v>1437</v>
      </c>
      <c r="AD37" s="555" t="s">
        <v>1437</v>
      </c>
      <c r="AE37" s="555" t="s">
        <v>1437</v>
      </c>
      <c r="AF37" s="555" t="s">
        <v>1437</v>
      </c>
      <c r="AG37" s="555" t="s">
        <v>1437</v>
      </c>
      <c r="AH37" s="555" t="s">
        <v>1437</v>
      </c>
      <c r="AI37" s="555" t="s">
        <v>1437</v>
      </c>
      <c r="AJ37" s="555" t="s">
        <v>1437</v>
      </c>
      <c r="AK37" s="555" t="s">
        <v>1437</v>
      </c>
      <c r="AL37" s="555" t="s">
        <v>1437</v>
      </c>
      <c r="AM37" s="555"/>
      <c r="AN37" s="555"/>
      <c r="AO37" s="555"/>
      <c r="AP37" s="555"/>
      <c r="AQ37" s="555"/>
      <c r="AR37" s="555"/>
      <c r="AS37" s="555"/>
      <c r="AT37" s="555"/>
      <c r="AU37" s="555"/>
      <c r="AV37" s="555"/>
      <c r="AW37" s="555"/>
      <c r="AX37" s="555"/>
      <c r="AY37" s="556" t="s">
        <v>3778</v>
      </c>
      <c r="AZ37" s="564"/>
      <c r="BA37" s="565"/>
      <c r="BB37" s="565"/>
      <c r="BC37" s="565"/>
      <c r="BD37" s="566"/>
    </row>
    <row r="38" spans="1:56" ht="14.4" x14ac:dyDescent="0.3">
      <c r="A38" s="576">
        <v>702872</v>
      </c>
      <c r="B38" s="549" t="s">
        <v>246</v>
      </c>
      <c r="C38" s="555" t="s">
        <v>1437</v>
      </c>
      <c r="D38" s="555" t="s">
        <v>1437</v>
      </c>
      <c r="E38" s="555" t="s">
        <v>1437</v>
      </c>
      <c r="F38" s="555" t="s">
        <v>1437</v>
      </c>
      <c r="G38" s="555" t="s">
        <v>1437</v>
      </c>
      <c r="H38" s="555" t="s">
        <v>1437</v>
      </c>
      <c r="I38" s="555" t="s">
        <v>1437</v>
      </c>
      <c r="J38" s="555" t="s">
        <v>1437</v>
      </c>
      <c r="K38" s="555" t="s">
        <v>1437</v>
      </c>
      <c r="L38" s="555" t="s">
        <v>1437</v>
      </c>
      <c r="M38" s="555" t="s">
        <v>1437</v>
      </c>
      <c r="N38" s="555" t="s">
        <v>1437</v>
      </c>
      <c r="O38" s="555" t="s">
        <v>1437</v>
      </c>
      <c r="P38" s="555" t="s">
        <v>1437</v>
      </c>
      <c r="Q38" s="555" t="s">
        <v>1437</v>
      </c>
      <c r="R38" s="555" t="s">
        <v>1437</v>
      </c>
      <c r="S38" s="555" t="s">
        <v>1437</v>
      </c>
      <c r="T38" s="555" t="s">
        <v>1437</v>
      </c>
      <c r="U38" s="555" t="s">
        <v>1437</v>
      </c>
      <c r="V38" s="555" t="s">
        <v>1437</v>
      </c>
      <c r="W38" s="555" t="s">
        <v>1437</v>
      </c>
      <c r="X38" s="555" t="s">
        <v>1437</v>
      </c>
      <c r="Y38" s="555" t="s">
        <v>1437</v>
      </c>
      <c r="Z38" s="555" t="s">
        <v>1437</v>
      </c>
      <c r="AA38" s="555" t="s">
        <v>225</v>
      </c>
      <c r="AB38" s="555" t="s">
        <v>225</v>
      </c>
      <c r="AC38" s="555" t="s">
        <v>225</v>
      </c>
      <c r="AD38" s="555" t="s">
        <v>225</v>
      </c>
      <c r="AE38" s="555" t="s">
        <v>225</v>
      </c>
      <c r="AF38" s="555" t="s">
        <v>225</v>
      </c>
      <c r="AG38" s="555" t="s">
        <v>225</v>
      </c>
      <c r="AH38" s="555" t="s">
        <v>225</v>
      </c>
      <c r="AI38" s="555" t="s">
        <v>225</v>
      </c>
      <c r="AJ38" s="555" t="s">
        <v>225</v>
      </c>
      <c r="AK38" s="555" t="s">
        <v>225</v>
      </c>
      <c r="AL38" s="555" t="s">
        <v>225</v>
      </c>
      <c r="AM38" s="555" t="s">
        <v>225</v>
      </c>
      <c r="AN38" s="555" t="s">
        <v>225</v>
      </c>
      <c r="AO38" s="555" t="s">
        <v>225</v>
      </c>
      <c r="AP38" s="555" t="s">
        <v>225</v>
      </c>
      <c r="AQ38" s="555" t="s">
        <v>225</v>
      </c>
      <c r="AR38" s="555" t="s">
        <v>225</v>
      </c>
      <c r="AS38" s="555" t="s">
        <v>225</v>
      </c>
      <c r="AT38" s="555" t="s">
        <v>225</v>
      </c>
      <c r="AU38" s="555" t="s">
        <v>225</v>
      </c>
      <c r="AV38" s="555" t="s">
        <v>225</v>
      </c>
      <c r="AW38" s="555" t="s">
        <v>225</v>
      </c>
      <c r="AX38" s="555" t="s">
        <v>225</v>
      </c>
      <c r="AY38" s="556" t="s">
        <v>3778</v>
      </c>
      <c r="AZ38" s="559"/>
      <c r="BA38" s="562"/>
      <c r="BB38" s="559"/>
    </row>
    <row r="39" spans="1:56" ht="14.4" x14ac:dyDescent="0.3">
      <c r="A39" s="576">
        <v>702873</v>
      </c>
      <c r="B39" s="549" t="s">
        <v>224</v>
      </c>
      <c r="C39" s="555" t="s">
        <v>175</v>
      </c>
      <c r="D39" s="555" t="s">
        <v>175</v>
      </c>
      <c r="E39" s="555" t="s">
        <v>175</v>
      </c>
      <c r="F39" s="555" t="s">
        <v>175</v>
      </c>
      <c r="G39" s="555" t="s">
        <v>175</v>
      </c>
      <c r="H39" s="555" t="s">
        <v>175</v>
      </c>
      <c r="I39" s="555" t="s">
        <v>175</v>
      </c>
      <c r="J39" s="555" t="s">
        <v>177</v>
      </c>
      <c r="K39" s="555" t="s">
        <v>175</v>
      </c>
      <c r="L39" s="555" t="s">
        <v>175</v>
      </c>
      <c r="M39" s="555" t="s">
        <v>175</v>
      </c>
      <c r="N39" s="555" t="s">
        <v>175</v>
      </c>
      <c r="O39" s="555" t="s">
        <v>177</v>
      </c>
      <c r="P39" s="555" t="s">
        <v>177</v>
      </c>
      <c r="Q39" s="555" t="s">
        <v>177</v>
      </c>
      <c r="R39" s="555" t="s">
        <v>177</v>
      </c>
      <c r="S39" s="555" t="s">
        <v>177</v>
      </c>
      <c r="T39" s="555" t="s">
        <v>177</v>
      </c>
      <c r="U39" s="555" t="s">
        <v>177</v>
      </c>
      <c r="V39" s="555" t="s">
        <v>177</v>
      </c>
      <c r="W39" s="555" t="s">
        <v>177</v>
      </c>
      <c r="X39" s="555" t="s">
        <v>177</v>
      </c>
      <c r="Y39" s="555" t="s">
        <v>177</v>
      </c>
      <c r="Z39" s="555" t="s">
        <v>177</v>
      </c>
      <c r="AA39" s="555" t="s">
        <v>177</v>
      </c>
      <c r="AB39" s="555" t="s">
        <v>175</v>
      </c>
      <c r="AC39" s="555" t="s">
        <v>177</v>
      </c>
      <c r="AD39" s="555" t="s">
        <v>177</v>
      </c>
      <c r="AE39" s="555" t="s">
        <v>175</v>
      </c>
      <c r="AF39" s="555" t="s">
        <v>177</v>
      </c>
      <c r="AG39" s="555" t="s">
        <v>177</v>
      </c>
      <c r="AH39" s="555" t="s">
        <v>175</v>
      </c>
      <c r="AI39" s="555" t="s">
        <v>177</v>
      </c>
      <c r="AJ39" s="555" t="s">
        <v>177</v>
      </c>
      <c r="AK39" s="555" t="s">
        <v>175</v>
      </c>
      <c r="AL39" s="555" t="s">
        <v>177</v>
      </c>
      <c r="AM39" s="555" t="s">
        <v>176</v>
      </c>
      <c r="AN39" s="555" t="s">
        <v>176</v>
      </c>
      <c r="AO39" s="555" t="s">
        <v>176</v>
      </c>
      <c r="AP39" s="555" t="s">
        <v>176</v>
      </c>
      <c r="AQ39" s="555" t="s">
        <v>176</v>
      </c>
      <c r="AR39" s="555" t="s">
        <v>176</v>
      </c>
      <c r="AS39" s="555"/>
      <c r="AT39" s="555"/>
      <c r="AU39" s="555"/>
      <c r="AV39" s="555"/>
      <c r="AW39" s="555"/>
      <c r="AX39" s="555"/>
      <c r="AY39" s="556">
        <v>0</v>
      </c>
      <c r="AZ39" s="564"/>
      <c r="BA39" s="565"/>
      <c r="BB39" s="565"/>
      <c r="BC39" s="565"/>
      <c r="BD39" s="566"/>
    </row>
    <row r="40" spans="1:56" ht="14.4" x14ac:dyDescent="0.3">
      <c r="A40" s="576">
        <v>702909</v>
      </c>
      <c r="B40" s="549" t="s">
        <v>398</v>
      </c>
      <c r="C40" s="555" t="s">
        <v>1437</v>
      </c>
      <c r="D40" s="555" t="s">
        <v>1437</v>
      </c>
      <c r="E40" s="555" t="s">
        <v>1437</v>
      </c>
      <c r="F40" s="555" t="s">
        <v>1437</v>
      </c>
      <c r="G40" s="555" t="s">
        <v>1437</v>
      </c>
      <c r="H40" s="555" t="s">
        <v>1437</v>
      </c>
      <c r="I40" s="555" t="s">
        <v>1437</v>
      </c>
      <c r="J40" s="555" t="s">
        <v>1437</v>
      </c>
      <c r="K40" s="555" t="s">
        <v>1437</v>
      </c>
      <c r="L40" s="555" t="s">
        <v>1437</v>
      </c>
      <c r="M40" s="555" t="s">
        <v>1437</v>
      </c>
      <c r="N40" s="555" t="s">
        <v>1437</v>
      </c>
      <c r="O40" s="555" t="s">
        <v>1437</v>
      </c>
      <c r="P40" s="555" t="s">
        <v>1437</v>
      </c>
      <c r="Q40" s="555" t="s">
        <v>1437</v>
      </c>
      <c r="R40" s="555" t="s">
        <v>1437</v>
      </c>
      <c r="S40" s="555" t="s">
        <v>1437</v>
      </c>
      <c r="T40" s="555" t="s">
        <v>1437</v>
      </c>
      <c r="U40" s="555" t="s">
        <v>1437</v>
      </c>
      <c r="V40" s="555" t="s">
        <v>1437</v>
      </c>
      <c r="W40" s="555" t="s">
        <v>1437</v>
      </c>
      <c r="X40" s="555" t="s">
        <v>1437</v>
      </c>
      <c r="Y40" s="555" t="s">
        <v>1437</v>
      </c>
      <c r="Z40" s="555" t="s">
        <v>1437</v>
      </c>
      <c r="AA40" s="555" t="s">
        <v>1437</v>
      </c>
      <c r="AB40" s="555" t="s">
        <v>1437</v>
      </c>
      <c r="AC40" s="555" t="s">
        <v>1437</v>
      </c>
      <c r="AD40" s="555" t="s">
        <v>1437</v>
      </c>
      <c r="AE40" s="555" t="s">
        <v>1437</v>
      </c>
      <c r="AF40" s="555" t="s">
        <v>1437</v>
      </c>
      <c r="AG40" s="555" t="s">
        <v>1437</v>
      </c>
      <c r="AH40" s="555" t="s">
        <v>1437</v>
      </c>
      <c r="AI40" s="555" t="s">
        <v>1437</v>
      </c>
      <c r="AJ40" s="555" t="s">
        <v>1437</v>
      </c>
      <c r="AK40" s="555" t="s">
        <v>1437</v>
      </c>
      <c r="AL40" s="555" t="s">
        <v>1437</v>
      </c>
      <c r="AM40" s="555" t="s">
        <v>1437</v>
      </c>
      <c r="AN40" s="555" t="s">
        <v>1437</v>
      </c>
      <c r="AO40" s="555" t="s">
        <v>1437</v>
      </c>
      <c r="AP40" s="555" t="s">
        <v>1437</v>
      </c>
      <c r="AQ40" s="555" t="s">
        <v>1437</v>
      </c>
      <c r="AR40" s="555" t="s">
        <v>1437</v>
      </c>
      <c r="AS40" s="555"/>
      <c r="AT40" s="555"/>
      <c r="AU40" s="555"/>
      <c r="AV40" s="555"/>
      <c r="AW40" s="555"/>
      <c r="AX40" s="555"/>
      <c r="AY40" s="556" t="s">
        <v>3778</v>
      </c>
      <c r="AZ40" s="559"/>
      <c r="BA40" s="562"/>
    </row>
    <row r="41" spans="1:56" ht="14.4" x14ac:dyDescent="0.3">
      <c r="A41" s="576">
        <v>702977</v>
      </c>
      <c r="B41" s="549" t="s">
        <v>398</v>
      </c>
      <c r="C41" s="555" t="s">
        <v>1437</v>
      </c>
      <c r="D41" s="555" t="s">
        <v>1437</v>
      </c>
      <c r="E41" s="555" t="s">
        <v>1437</v>
      </c>
      <c r="F41" s="555" t="s">
        <v>1437</v>
      </c>
      <c r="G41" s="555" t="s">
        <v>1437</v>
      </c>
      <c r="H41" s="555" t="s">
        <v>1437</v>
      </c>
      <c r="I41" s="555" t="s">
        <v>1437</v>
      </c>
      <c r="J41" s="555" t="s">
        <v>1437</v>
      </c>
      <c r="K41" s="555" t="s">
        <v>1437</v>
      </c>
      <c r="L41" s="555" t="s">
        <v>1437</v>
      </c>
      <c r="M41" s="555" t="s">
        <v>1437</v>
      </c>
      <c r="N41" s="555" t="s">
        <v>1437</v>
      </c>
      <c r="O41" s="555" t="s">
        <v>1437</v>
      </c>
      <c r="P41" s="555" t="s">
        <v>1437</v>
      </c>
      <c r="Q41" s="555" t="s">
        <v>1437</v>
      </c>
      <c r="R41" s="555" t="s">
        <v>1437</v>
      </c>
      <c r="S41" s="555" t="s">
        <v>1437</v>
      </c>
      <c r="T41" s="555" t="s">
        <v>1437</v>
      </c>
      <c r="U41" s="555" t="s">
        <v>1437</v>
      </c>
      <c r="V41" s="555" t="s">
        <v>1437</v>
      </c>
      <c r="W41" s="555" t="s">
        <v>1437</v>
      </c>
      <c r="X41" s="555" t="s">
        <v>1437</v>
      </c>
      <c r="Y41" s="555" t="s">
        <v>1437</v>
      </c>
      <c r="Z41" s="555" t="s">
        <v>1437</v>
      </c>
      <c r="AA41" s="555" t="s">
        <v>1437</v>
      </c>
      <c r="AB41" s="555" t="s">
        <v>1437</v>
      </c>
      <c r="AC41" s="555" t="s">
        <v>1437</v>
      </c>
      <c r="AD41" s="555" t="s">
        <v>1437</v>
      </c>
      <c r="AE41" s="555" t="s">
        <v>1437</v>
      </c>
      <c r="AF41" s="555" t="s">
        <v>1437</v>
      </c>
      <c r="AG41" s="555" t="s">
        <v>1437</v>
      </c>
      <c r="AH41" s="555" t="s">
        <v>1437</v>
      </c>
      <c r="AI41" s="555" t="s">
        <v>1437</v>
      </c>
      <c r="AJ41" s="555" t="s">
        <v>1437</v>
      </c>
      <c r="AK41" s="555" t="s">
        <v>1437</v>
      </c>
      <c r="AL41" s="555" t="s">
        <v>1437</v>
      </c>
      <c r="AM41" s="555" t="s">
        <v>1437</v>
      </c>
      <c r="AN41" s="555" t="s">
        <v>1437</v>
      </c>
      <c r="AO41" s="555" t="s">
        <v>1437</v>
      </c>
      <c r="AP41" s="555" t="s">
        <v>1437</v>
      </c>
      <c r="AQ41" s="555" t="s">
        <v>1437</v>
      </c>
      <c r="AR41" s="555" t="s">
        <v>1437</v>
      </c>
      <c r="AS41" s="555"/>
      <c r="AT41" s="555"/>
      <c r="AU41" s="555"/>
      <c r="AV41" s="555"/>
      <c r="AW41" s="555"/>
      <c r="AX41" s="555"/>
      <c r="AY41" s="556" t="s">
        <v>3778</v>
      </c>
      <c r="AZ41" s="559"/>
      <c r="BA41" s="562"/>
      <c r="BB41" s="559"/>
    </row>
    <row r="42" spans="1:56" ht="14.4" x14ac:dyDescent="0.3">
      <c r="A42" s="576">
        <v>703001</v>
      </c>
      <c r="B42" s="549" t="s">
        <v>247</v>
      </c>
      <c r="C42" s="555" t="s">
        <v>175</v>
      </c>
      <c r="D42" s="555" t="s">
        <v>175</v>
      </c>
      <c r="E42" s="555" t="s">
        <v>175</v>
      </c>
      <c r="F42" s="555" t="s">
        <v>175</v>
      </c>
      <c r="G42" s="555" t="s">
        <v>175</v>
      </c>
      <c r="H42" s="555" t="s">
        <v>175</v>
      </c>
      <c r="I42" s="555" t="s">
        <v>175</v>
      </c>
      <c r="J42" s="555" t="s">
        <v>175</v>
      </c>
      <c r="K42" s="555" t="s">
        <v>175</v>
      </c>
      <c r="L42" s="555" t="s">
        <v>175</v>
      </c>
      <c r="M42" s="555" t="s">
        <v>175</v>
      </c>
      <c r="N42" s="555" t="s">
        <v>175</v>
      </c>
      <c r="O42" s="555" t="s">
        <v>175</v>
      </c>
      <c r="P42" s="555" t="s">
        <v>175</v>
      </c>
      <c r="Q42" s="555" t="s">
        <v>175</v>
      </c>
      <c r="R42" s="555" t="s">
        <v>175</v>
      </c>
      <c r="S42" s="555" t="s">
        <v>175</v>
      </c>
      <c r="T42" s="555" t="s">
        <v>175</v>
      </c>
      <c r="U42" s="555" t="s">
        <v>175</v>
      </c>
      <c r="V42" s="555" t="s">
        <v>175</v>
      </c>
      <c r="W42" s="555" t="s">
        <v>175</v>
      </c>
      <c r="X42" s="555" t="s">
        <v>175</v>
      </c>
      <c r="Y42" s="555" t="s">
        <v>175</v>
      </c>
      <c r="Z42" s="555" t="s">
        <v>175</v>
      </c>
      <c r="AA42" s="555" t="s">
        <v>175</v>
      </c>
      <c r="AB42" s="555" t="s">
        <v>175</v>
      </c>
      <c r="AC42" s="555" t="s">
        <v>175</v>
      </c>
      <c r="AD42" s="555" t="s">
        <v>175</v>
      </c>
      <c r="AE42" s="555" t="s">
        <v>175</v>
      </c>
      <c r="AF42" s="555" t="s">
        <v>177</v>
      </c>
      <c r="AG42" s="555" t="s">
        <v>177</v>
      </c>
      <c r="AH42" s="555" t="s">
        <v>177</v>
      </c>
      <c r="AI42" s="555" t="s">
        <v>177</v>
      </c>
      <c r="AJ42" s="555" t="s">
        <v>177</v>
      </c>
      <c r="AK42" s="555" t="s">
        <v>177</v>
      </c>
      <c r="AL42" s="555" t="s">
        <v>177</v>
      </c>
      <c r="AM42" s="555"/>
      <c r="AN42" s="555"/>
      <c r="AO42" s="555"/>
      <c r="AP42" s="555"/>
      <c r="AQ42" s="555"/>
      <c r="AR42" s="555"/>
      <c r="AS42" s="555"/>
      <c r="AT42" s="555"/>
      <c r="AU42" s="555"/>
      <c r="AV42" s="555"/>
      <c r="AW42" s="555"/>
      <c r="AX42" s="555"/>
      <c r="AY42" s="556">
        <v>0</v>
      </c>
      <c r="AZ42" s="564"/>
      <c r="BA42" s="565"/>
      <c r="BB42" s="565"/>
      <c r="BC42" s="565"/>
      <c r="BD42" s="566"/>
    </row>
    <row r="43" spans="1:56" ht="14.4" x14ac:dyDescent="0.3">
      <c r="A43" s="576">
        <v>703083</v>
      </c>
      <c r="B43" s="549" t="s">
        <v>247</v>
      </c>
      <c r="C43" s="555" t="s">
        <v>175</v>
      </c>
      <c r="D43" s="555" t="s">
        <v>175</v>
      </c>
      <c r="E43" s="555" t="s">
        <v>177</v>
      </c>
      <c r="F43" s="555" t="s">
        <v>175</v>
      </c>
      <c r="G43" s="555" t="s">
        <v>177</v>
      </c>
      <c r="H43" s="555" t="s">
        <v>177</v>
      </c>
      <c r="I43" s="555" t="s">
        <v>175</v>
      </c>
      <c r="J43" s="555" t="s">
        <v>175</v>
      </c>
      <c r="K43" s="555" t="s">
        <v>177</v>
      </c>
      <c r="L43" s="555" t="s">
        <v>177</v>
      </c>
      <c r="M43" s="555" t="s">
        <v>177</v>
      </c>
      <c r="N43" s="555" t="s">
        <v>177</v>
      </c>
      <c r="O43" s="555" t="s">
        <v>175</v>
      </c>
      <c r="P43" s="555" t="s">
        <v>175</v>
      </c>
      <c r="Q43" s="555" t="s">
        <v>175</v>
      </c>
      <c r="R43" s="555" t="s">
        <v>175</v>
      </c>
      <c r="S43" s="555" t="s">
        <v>175</v>
      </c>
      <c r="T43" s="555" t="s">
        <v>177</v>
      </c>
      <c r="U43" s="555" t="s">
        <v>177</v>
      </c>
      <c r="V43" s="555" t="s">
        <v>177</v>
      </c>
      <c r="W43" s="555" t="s">
        <v>175</v>
      </c>
      <c r="X43" s="555" t="s">
        <v>177</v>
      </c>
      <c r="Y43" s="555" t="s">
        <v>177</v>
      </c>
      <c r="Z43" s="555" t="s">
        <v>177</v>
      </c>
      <c r="AA43" s="555" t="s">
        <v>176</v>
      </c>
      <c r="AB43" s="555" t="s">
        <v>176</v>
      </c>
      <c r="AC43" s="555" t="s">
        <v>176</v>
      </c>
      <c r="AD43" s="555" t="s">
        <v>176</v>
      </c>
      <c r="AE43" s="555" t="s">
        <v>176</v>
      </c>
      <c r="AF43" s="555" t="s">
        <v>176</v>
      </c>
      <c r="AG43" s="555" t="s">
        <v>176</v>
      </c>
      <c r="AH43" s="555" t="s">
        <v>176</v>
      </c>
      <c r="AI43" s="555" t="s">
        <v>176</v>
      </c>
      <c r="AJ43" s="555" t="s">
        <v>176</v>
      </c>
      <c r="AK43" s="555" t="s">
        <v>176</v>
      </c>
      <c r="AL43" s="555" t="s">
        <v>176</v>
      </c>
      <c r="AM43" s="555"/>
      <c r="AN43" s="555"/>
      <c r="AO43" s="555"/>
      <c r="AP43" s="555"/>
      <c r="AQ43" s="555"/>
      <c r="AR43" s="555"/>
      <c r="AS43" s="555"/>
      <c r="AT43" s="555"/>
      <c r="AU43" s="555"/>
      <c r="AV43" s="555"/>
      <c r="AW43" s="555"/>
      <c r="AX43" s="555"/>
      <c r="AY43" s="556">
        <v>0</v>
      </c>
      <c r="AZ43" s="559"/>
      <c r="BA43" s="562"/>
    </row>
    <row r="44" spans="1:56" ht="21.6" x14ac:dyDescent="0.65">
      <c r="A44" s="575">
        <v>703101</v>
      </c>
      <c r="B44" s="550" t="s">
        <v>398</v>
      </c>
      <c r="C44" s="555" t="s">
        <v>1437</v>
      </c>
      <c r="D44" s="555" t="s">
        <v>1437</v>
      </c>
      <c r="E44" s="555" t="s">
        <v>1437</v>
      </c>
      <c r="F44" s="555" t="s">
        <v>1437</v>
      </c>
      <c r="G44" s="555" t="s">
        <v>1437</v>
      </c>
      <c r="H44" s="555" t="s">
        <v>1437</v>
      </c>
      <c r="I44" s="555" t="s">
        <v>1437</v>
      </c>
      <c r="J44" s="555" t="s">
        <v>1437</v>
      </c>
      <c r="K44" s="555" t="s">
        <v>1437</v>
      </c>
      <c r="L44" s="555" t="s">
        <v>1437</v>
      </c>
      <c r="M44" s="555" t="s">
        <v>1437</v>
      </c>
      <c r="N44" s="555" t="s">
        <v>1437</v>
      </c>
      <c r="O44" s="555" t="s">
        <v>1437</v>
      </c>
      <c r="P44" s="555" t="s">
        <v>1437</v>
      </c>
      <c r="Q44" s="555" t="s">
        <v>1437</v>
      </c>
      <c r="R44" s="555" t="s">
        <v>1437</v>
      </c>
      <c r="S44" s="555" t="s">
        <v>1437</v>
      </c>
      <c r="T44" s="555" t="s">
        <v>1437</v>
      </c>
      <c r="U44" s="555" t="s">
        <v>1437</v>
      </c>
      <c r="V44" s="555" t="s">
        <v>1437</v>
      </c>
      <c r="W44" s="555" t="s">
        <v>1437</v>
      </c>
      <c r="X44" s="555" t="s">
        <v>1437</v>
      </c>
      <c r="Y44" s="555" t="s">
        <v>1437</v>
      </c>
      <c r="Z44" s="555" t="s">
        <v>1437</v>
      </c>
      <c r="AA44" s="555" t="s">
        <v>1437</v>
      </c>
      <c r="AB44" s="555" t="s">
        <v>1437</v>
      </c>
      <c r="AC44" s="555" t="s">
        <v>1437</v>
      </c>
      <c r="AD44" s="555" t="s">
        <v>1437</v>
      </c>
      <c r="AE44" s="555" t="s">
        <v>1437</v>
      </c>
      <c r="AF44" s="555" t="s">
        <v>1437</v>
      </c>
      <c r="AG44" s="555" t="s">
        <v>1437</v>
      </c>
      <c r="AH44" s="555" t="s">
        <v>1437</v>
      </c>
      <c r="AI44" s="555" t="s">
        <v>1437</v>
      </c>
      <c r="AJ44" s="555" t="s">
        <v>1437</v>
      </c>
      <c r="AK44" s="555" t="s">
        <v>1437</v>
      </c>
      <c r="AL44" s="555" t="s">
        <v>1437</v>
      </c>
      <c r="AM44" s="555" t="s">
        <v>1437</v>
      </c>
      <c r="AN44" s="555" t="s">
        <v>1437</v>
      </c>
      <c r="AO44" s="555" t="s">
        <v>1437</v>
      </c>
      <c r="AP44" s="555" t="s">
        <v>1437</v>
      </c>
      <c r="AQ44" s="555" t="s">
        <v>1437</v>
      </c>
      <c r="AR44" s="555" t="s">
        <v>1437</v>
      </c>
      <c r="AS44" s="555" t="s">
        <v>1437</v>
      </c>
      <c r="AT44" s="555" t="s">
        <v>1437</v>
      </c>
      <c r="AU44" s="555" t="s">
        <v>1437</v>
      </c>
      <c r="AV44" s="555" t="s">
        <v>1437</v>
      </c>
      <c r="AW44" s="555" t="s">
        <v>1437</v>
      </c>
      <c r="AX44" s="555" t="s">
        <v>1437</v>
      </c>
      <c r="AY44" s="556" t="s">
        <v>3778</v>
      </c>
      <c r="AZ44" s="559"/>
      <c r="BA44" s="562"/>
      <c r="BB44" s="559"/>
    </row>
    <row r="45" spans="1:56" ht="14.4" x14ac:dyDescent="0.3">
      <c r="A45" s="576">
        <v>703112</v>
      </c>
      <c r="B45" s="549" t="s">
        <v>247</v>
      </c>
      <c r="C45" s="555" t="s">
        <v>1437</v>
      </c>
      <c r="D45" s="555" t="s">
        <v>1437</v>
      </c>
      <c r="E45" s="555" t="s">
        <v>1437</v>
      </c>
      <c r="F45" s="555" t="s">
        <v>1437</v>
      </c>
      <c r="G45" s="555" t="s">
        <v>1437</v>
      </c>
      <c r="H45" s="555" t="s">
        <v>1437</v>
      </c>
      <c r="I45" s="555" t="s">
        <v>1437</v>
      </c>
      <c r="J45" s="555" t="s">
        <v>1437</v>
      </c>
      <c r="K45" s="555" t="s">
        <v>1437</v>
      </c>
      <c r="L45" s="555" t="s">
        <v>1437</v>
      </c>
      <c r="M45" s="555" t="s">
        <v>1437</v>
      </c>
      <c r="N45" s="555" t="s">
        <v>1437</v>
      </c>
      <c r="O45" s="555" t="s">
        <v>1437</v>
      </c>
      <c r="P45" s="555" t="s">
        <v>1437</v>
      </c>
      <c r="Q45" s="555" t="s">
        <v>1437</v>
      </c>
      <c r="R45" s="555" t="s">
        <v>1437</v>
      </c>
      <c r="S45" s="555" t="s">
        <v>1437</v>
      </c>
      <c r="T45" s="555" t="s">
        <v>1437</v>
      </c>
      <c r="U45" s="555" t="s">
        <v>1437</v>
      </c>
      <c r="V45" s="555" t="s">
        <v>1437</v>
      </c>
      <c r="W45" s="555" t="s">
        <v>1437</v>
      </c>
      <c r="X45" s="555" t="s">
        <v>1437</v>
      </c>
      <c r="Y45" s="555" t="s">
        <v>1437</v>
      </c>
      <c r="Z45" s="555" t="s">
        <v>1437</v>
      </c>
      <c r="AA45" s="555" t="s">
        <v>1437</v>
      </c>
      <c r="AB45" s="555" t="s">
        <v>1437</v>
      </c>
      <c r="AC45" s="555" t="s">
        <v>1437</v>
      </c>
      <c r="AD45" s="555" t="s">
        <v>1437</v>
      </c>
      <c r="AE45" s="555" t="s">
        <v>1437</v>
      </c>
      <c r="AF45" s="555" t="s">
        <v>1437</v>
      </c>
      <c r="AG45" s="555" t="s">
        <v>1437</v>
      </c>
      <c r="AH45" s="555" t="s">
        <v>1437</v>
      </c>
      <c r="AI45" s="555" t="s">
        <v>1437</v>
      </c>
      <c r="AJ45" s="555" t="s">
        <v>1437</v>
      </c>
      <c r="AK45" s="555" t="s">
        <v>1437</v>
      </c>
      <c r="AL45" s="555" t="s">
        <v>1437</v>
      </c>
      <c r="AM45" s="555" t="s">
        <v>225</v>
      </c>
      <c r="AN45" s="555" t="s">
        <v>225</v>
      </c>
      <c r="AO45" s="555" t="s">
        <v>225</v>
      </c>
      <c r="AP45" s="555" t="s">
        <v>225</v>
      </c>
      <c r="AQ45" s="555" t="s">
        <v>225</v>
      </c>
      <c r="AR45" s="555" t="s">
        <v>225</v>
      </c>
      <c r="AS45" s="555" t="s">
        <v>225</v>
      </c>
      <c r="AT45" s="555" t="s">
        <v>225</v>
      </c>
      <c r="AU45" s="555" t="s">
        <v>225</v>
      </c>
      <c r="AV45" s="555" t="s">
        <v>225</v>
      </c>
      <c r="AW45" s="555" t="s">
        <v>225</v>
      </c>
      <c r="AX45" s="555" t="s">
        <v>225</v>
      </c>
      <c r="AY45" s="556" t="s">
        <v>3778</v>
      </c>
      <c r="AZ45" s="559"/>
      <c r="BA45" s="562"/>
      <c r="BB45" s="559"/>
    </row>
    <row r="46" spans="1:56" ht="21.6" x14ac:dyDescent="0.65">
      <c r="A46" s="582">
        <v>703164</v>
      </c>
      <c r="B46" s="550" t="s">
        <v>245</v>
      </c>
      <c r="C46" s="555" t="s">
        <v>1437</v>
      </c>
      <c r="D46" s="555" t="s">
        <v>1437</v>
      </c>
      <c r="E46" s="555" t="s">
        <v>1437</v>
      </c>
      <c r="F46" s="555" t="s">
        <v>1437</v>
      </c>
      <c r="G46" s="555" t="s">
        <v>1437</v>
      </c>
      <c r="H46" s="555" t="s">
        <v>1437</v>
      </c>
      <c r="I46" s="555" t="s">
        <v>1437</v>
      </c>
      <c r="J46" s="555" t="s">
        <v>1437</v>
      </c>
      <c r="K46" s="555" t="s">
        <v>1437</v>
      </c>
      <c r="L46" s="555" t="s">
        <v>1437</v>
      </c>
      <c r="M46" s="555" t="s">
        <v>1437</v>
      </c>
      <c r="N46" s="555" t="s">
        <v>1437</v>
      </c>
      <c r="O46" s="555"/>
      <c r="P46" s="555"/>
      <c r="Q46" s="555"/>
      <c r="R46" s="555"/>
      <c r="S46" s="555"/>
      <c r="T46" s="555"/>
      <c r="U46" s="555"/>
      <c r="V46" s="555"/>
      <c r="W46" s="555"/>
      <c r="X46" s="555"/>
      <c r="Y46" s="555"/>
      <c r="Z46" s="555"/>
      <c r="AA46" s="555"/>
      <c r="AB46" s="555"/>
      <c r="AC46" s="555"/>
      <c r="AD46" s="555"/>
      <c r="AE46" s="555"/>
      <c r="AF46" s="555"/>
      <c r="AG46" s="555"/>
      <c r="AH46" s="555"/>
      <c r="AI46" s="555"/>
      <c r="AJ46" s="555"/>
      <c r="AK46" s="555"/>
      <c r="AL46" s="555"/>
      <c r="AM46" s="555"/>
      <c r="AN46" s="555"/>
      <c r="AO46" s="555"/>
      <c r="AP46" s="555"/>
      <c r="AQ46" s="555"/>
      <c r="AR46" s="555"/>
      <c r="AS46" s="555"/>
      <c r="AT46" s="555"/>
      <c r="AU46" s="555"/>
      <c r="AV46" s="555"/>
      <c r="AW46" s="555"/>
      <c r="AX46" s="555"/>
      <c r="AY46" s="556" t="s">
        <v>3778</v>
      </c>
      <c r="AZ46" s="564"/>
      <c r="BA46" s="565"/>
      <c r="BB46" s="565"/>
      <c r="BC46" s="565"/>
      <c r="BD46" s="566"/>
    </row>
    <row r="47" spans="1:56" ht="21.6" x14ac:dyDescent="0.65">
      <c r="A47" s="578">
        <v>703199</v>
      </c>
      <c r="B47" s="550" t="s">
        <v>245</v>
      </c>
      <c r="C47" s="579" t="s">
        <v>1437</v>
      </c>
      <c r="D47" s="579" t="s">
        <v>1437</v>
      </c>
      <c r="E47" s="579" t="s">
        <v>1437</v>
      </c>
      <c r="F47" s="579" t="s">
        <v>1437</v>
      </c>
      <c r="G47" s="579" t="s">
        <v>1437</v>
      </c>
      <c r="H47" s="579" t="s">
        <v>1437</v>
      </c>
      <c r="I47" s="579" t="s">
        <v>1437</v>
      </c>
      <c r="J47" s="579" t="s">
        <v>1437</v>
      </c>
      <c r="K47" s="579" t="s">
        <v>1437</v>
      </c>
      <c r="L47" s="579" t="s">
        <v>1437</v>
      </c>
      <c r="M47" s="579" t="s">
        <v>1437</v>
      </c>
      <c r="N47" s="579" t="s">
        <v>1437</v>
      </c>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79"/>
      <c r="AY47" s="556" t="s">
        <v>3778</v>
      </c>
      <c r="AZ47" s="559"/>
      <c r="BA47" s="562"/>
      <c r="BB47" s="559"/>
    </row>
    <row r="48" spans="1:56" ht="14.4" x14ac:dyDescent="0.3">
      <c r="A48" s="576">
        <v>703292</v>
      </c>
      <c r="B48" s="549" t="s">
        <v>246</v>
      </c>
      <c r="C48" s="555" t="s">
        <v>1437</v>
      </c>
      <c r="D48" s="555" t="s">
        <v>1437</v>
      </c>
      <c r="E48" s="555" t="s">
        <v>1437</v>
      </c>
      <c r="F48" s="555" t="s">
        <v>1437</v>
      </c>
      <c r="G48" s="555" t="s">
        <v>1437</v>
      </c>
      <c r="H48" s="555" t="s">
        <v>1437</v>
      </c>
      <c r="I48" s="555" t="s">
        <v>1437</v>
      </c>
      <c r="J48" s="555" t="s">
        <v>1437</v>
      </c>
      <c r="K48" s="555" t="s">
        <v>1437</v>
      </c>
      <c r="L48" s="555" t="s">
        <v>1437</v>
      </c>
      <c r="M48" s="555" t="s">
        <v>1437</v>
      </c>
      <c r="N48" s="555" t="s">
        <v>1437</v>
      </c>
      <c r="O48" s="555" t="s">
        <v>1437</v>
      </c>
      <c r="P48" s="555" t="s">
        <v>1437</v>
      </c>
      <c r="Q48" s="555" t="s">
        <v>1437</v>
      </c>
      <c r="R48" s="555" t="s">
        <v>1437</v>
      </c>
      <c r="S48" s="555" t="s">
        <v>1437</v>
      </c>
      <c r="T48" s="555" t="s">
        <v>1437</v>
      </c>
      <c r="U48" s="555" t="s">
        <v>1437</v>
      </c>
      <c r="V48" s="555" t="s">
        <v>1437</v>
      </c>
      <c r="W48" s="555" t="s">
        <v>1437</v>
      </c>
      <c r="X48" s="555" t="s">
        <v>1437</v>
      </c>
      <c r="Y48" s="555" t="s">
        <v>1437</v>
      </c>
      <c r="Z48" s="555" t="s">
        <v>1437</v>
      </c>
      <c r="AA48" s="555" t="s">
        <v>225</v>
      </c>
      <c r="AB48" s="555" t="s">
        <v>225</v>
      </c>
      <c r="AC48" s="555" t="s">
        <v>225</v>
      </c>
      <c r="AD48" s="555" t="s">
        <v>225</v>
      </c>
      <c r="AE48" s="555" t="s">
        <v>225</v>
      </c>
      <c r="AF48" s="555" t="s">
        <v>225</v>
      </c>
      <c r="AG48" s="555" t="s">
        <v>225</v>
      </c>
      <c r="AH48" s="555" t="s">
        <v>225</v>
      </c>
      <c r="AI48" s="555" t="s">
        <v>225</v>
      </c>
      <c r="AJ48" s="555" t="s">
        <v>225</v>
      </c>
      <c r="AK48" s="555" t="s">
        <v>225</v>
      </c>
      <c r="AL48" s="555" t="s">
        <v>225</v>
      </c>
      <c r="AM48" s="555" t="s">
        <v>225</v>
      </c>
      <c r="AN48" s="555" t="s">
        <v>225</v>
      </c>
      <c r="AO48" s="555" t="s">
        <v>225</v>
      </c>
      <c r="AP48" s="555" t="s">
        <v>225</v>
      </c>
      <c r="AQ48" s="555" t="s">
        <v>225</v>
      </c>
      <c r="AR48" s="555"/>
      <c r="AS48" s="555"/>
      <c r="AT48" s="555"/>
      <c r="AU48" s="555"/>
      <c r="AV48" s="555"/>
      <c r="AW48" s="555"/>
      <c r="AX48" s="555"/>
      <c r="AY48" s="556" t="s">
        <v>3778</v>
      </c>
      <c r="AZ48" s="559"/>
      <c r="BA48" s="562"/>
      <c r="BB48" s="559"/>
    </row>
    <row r="49" spans="1:56" ht="14.4" x14ac:dyDescent="0.3">
      <c r="A49" s="576">
        <v>703333</v>
      </c>
      <c r="B49" s="549" t="s">
        <v>247</v>
      </c>
      <c r="C49" s="555" t="s">
        <v>1437</v>
      </c>
      <c r="D49" s="555" t="s">
        <v>1437</v>
      </c>
      <c r="E49" s="555" t="s">
        <v>1437</v>
      </c>
      <c r="F49" s="555" t="s">
        <v>1437</v>
      </c>
      <c r="G49" s="555" t="s">
        <v>1437</v>
      </c>
      <c r="H49" s="555" t="s">
        <v>1437</v>
      </c>
      <c r="I49" s="555" t="s">
        <v>1437</v>
      </c>
      <c r="J49" s="555" t="s">
        <v>1437</v>
      </c>
      <c r="K49" s="555" t="s">
        <v>1437</v>
      </c>
      <c r="L49" s="555" t="s">
        <v>1437</v>
      </c>
      <c r="M49" s="555" t="s">
        <v>1437</v>
      </c>
      <c r="N49" s="555" t="s">
        <v>1437</v>
      </c>
      <c r="O49" s="555" t="s">
        <v>1437</v>
      </c>
      <c r="P49" s="555" t="s">
        <v>1437</v>
      </c>
      <c r="Q49" s="555" t="s">
        <v>1437</v>
      </c>
      <c r="R49" s="555" t="s">
        <v>1437</v>
      </c>
      <c r="S49" s="555" t="s">
        <v>1437</v>
      </c>
      <c r="T49" s="555" t="s">
        <v>1437</v>
      </c>
      <c r="U49" s="555" t="s">
        <v>1437</v>
      </c>
      <c r="V49" s="555" t="s">
        <v>1437</v>
      </c>
      <c r="W49" s="555" t="s">
        <v>1437</v>
      </c>
      <c r="X49" s="555" t="s">
        <v>1437</v>
      </c>
      <c r="Y49" s="555" t="s">
        <v>1437</v>
      </c>
      <c r="Z49" s="555" t="s">
        <v>1437</v>
      </c>
      <c r="AA49" s="555" t="s">
        <v>1437</v>
      </c>
      <c r="AB49" s="555" t="s">
        <v>1437</v>
      </c>
      <c r="AC49" s="555" t="s">
        <v>1437</v>
      </c>
      <c r="AD49" s="555" t="s">
        <v>1437</v>
      </c>
      <c r="AE49" s="555" t="s">
        <v>1437</v>
      </c>
      <c r="AF49" s="555" t="s">
        <v>1437</v>
      </c>
      <c r="AG49" s="555" t="s">
        <v>1437</v>
      </c>
      <c r="AH49" s="555" t="s">
        <v>1437</v>
      </c>
      <c r="AI49" s="555" t="s">
        <v>1437</v>
      </c>
      <c r="AJ49" s="555" t="s">
        <v>1437</v>
      </c>
      <c r="AK49" s="555" t="s">
        <v>1437</v>
      </c>
      <c r="AL49" s="555" t="s">
        <v>1437</v>
      </c>
      <c r="AM49" s="555"/>
      <c r="AN49" s="555"/>
      <c r="AO49" s="555"/>
      <c r="AP49" s="555"/>
      <c r="AQ49" s="555"/>
      <c r="AR49" s="555"/>
      <c r="AS49" s="555"/>
      <c r="AT49" s="555"/>
      <c r="AU49" s="555"/>
      <c r="AV49" s="555"/>
      <c r="AW49" s="555"/>
      <c r="AX49" s="555"/>
      <c r="AY49" s="556" t="s">
        <v>3778</v>
      </c>
      <c r="AZ49" s="564"/>
      <c r="BA49" s="565"/>
      <c r="BB49" s="565"/>
      <c r="BC49" s="565"/>
      <c r="BD49" s="566"/>
    </row>
    <row r="50" spans="1:56" ht="14.4" x14ac:dyDescent="0.3">
      <c r="A50" s="576">
        <v>703356</v>
      </c>
      <c r="B50" s="549" t="s">
        <v>398</v>
      </c>
      <c r="C50" s="555" t="s">
        <v>1437</v>
      </c>
      <c r="D50" s="555" t="s">
        <v>1437</v>
      </c>
      <c r="E50" s="555" t="s">
        <v>1437</v>
      </c>
      <c r="F50" s="555" t="s">
        <v>1437</v>
      </c>
      <c r="G50" s="555" t="s">
        <v>1437</v>
      </c>
      <c r="H50" s="555" t="s">
        <v>1437</v>
      </c>
      <c r="I50" s="555" t="s">
        <v>1437</v>
      </c>
      <c r="J50" s="555" t="s">
        <v>1437</v>
      </c>
      <c r="K50" s="555" t="s">
        <v>1437</v>
      </c>
      <c r="L50" s="555" t="s">
        <v>1437</v>
      </c>
      <c r="M50" s="555" t="s">
        <v>1437</v>
      </c>
      <c r="N50" s="555" t="s">
        <v>1437</v>
      </c>
      <c r="O50" s="555" t="s">
        <v>1437</v>
      </c>
      <c r="P50" s="555" t="s">
        <v>1437</v>
      </c>
      <c r="Q50" s="555" t="s">
        <v>1437</v>
      </c>
      <c r="R50" s="555" t="s">
        <v>1437</v>
      </c>
      <c r="S50" s="555" t="s">
        <v>1437</v>
      </c>
      <c r="T50" s="555" t="s">
        <v>1437</v>
      </c>
      <c r="U50" s="555" t="s">
        <v>1437</v>
      </c>
      <c r="V50" s="555" t="s">
        <v>1437</v>
      </c>
      <c r="W50" s="555" t="s">
        <v>1437</v>
      </c>
      <c r="X50" s="555" t="s">
        <v>1437</v>
      </c>
      <c r="Y50" s="555" t="s">
        <v>1437</v>
      </c>
      <c r="Z50" s="555" t="s">
        <v>1437</v>
      </c>
      <c r="AA50" s="555" t="s">
        <v>1437</v>
      </c>
      <c r="AB50" s="555" t="s">
        <v>1437</v>
      </c>
      <c r="AC50" s="555" t="s">
        <v>1437</v>
      </c>
      <c r="AD50" s="555" t="s">
        <v>1437</v>
      </c>
      <c r="AE50" s="555" t="s">
        <v>1437</v>
      </c>
      <c r="AF50" s="555" t="s">
        <v>1437</v>
      </c>
      <c r="AG50" s="555" t="s">
        <v>1437</v>
      </c>
      <c r="AH50" s="555" t="s">
        <v>1437</v>
      </c>
      <c r="AI50" s="555" t="s">
        <v>1437</v>
      </c>
      <c r="AJ50" s="555" t="s">
        <v>1437</v>
      </c>
      <c r="AK50" s="555" t="s">
        <v>1437</v>
      </c>
      <c r="AL50" s="555" t="s">
        <v>1437</v>
      </c>
      <c r="AM50" s="555" t="s">
        <v>1437</v>
      </c>
      <c r="AN50" s="555" t="s">
        <v>1437</v>
      </c>
      <c r="AO50" s="555" t="s">
        <v>1437</v>
      </c>
      <c r="AP50" s="555" t="s">
        <v>1437</v>
      </c>
      <c r="AQ50" s="555" t="s">
        <v>1437</v>
      </c>
      <c r="AR50" s="555" t="s">
        <v>1437</v>
      </c>
      <c r="AS50" s="555" t="s">
        <v>1437</v>
      </c>
      <c r="AT50" s="555" t="s">
        <v>1437</v>
      </c>
      <c r="AU50" s="555" t="s">
        <v>1437</v>
      </c>
      <c r="AV50" s="555" t="s">
        <v>1437</v>
      </c>
      <c r="AW50" s="555" t="s">
        <v>1437</v>
      </c>
      <c r="AX50" s="555" t="s">
        <v>1437</v>
      </c>
      <c r="AY50" s="556" t="s">
        <v>3778</v>
      </c>
      <c r="AZ50" s="564"/>
      <c r="BA50" s="565"/>
      <c r="BB50" s="565"/>
      <c r="BC50" s="565"/>
      <c r="BD50" s="566"/>
    </row>
    <row r="51" spans="1:56" ht="14.4" x14ac:dyDescent="0.3">
      <c r="A51" s="576">
        <v>703402</v>
      </c>
      <c r="B51" s="549" t="s">
        <v>247</v>
      </c>
      <c r="C51" s="555" t="s">
        <v>175</v>
      </c>
      <c r="D51" s="555" t="s">
        <v>177</v>
      </c>
      <c r="E51" s="555" t="s">
        <v>175</v>
      </c>
      <c r="F51" s="555" t="s">
        <v>175</v>
      </c>
      <c r="G51" s="555" t="s">
        <v>175</v>
      </c>
      <c r="H51" s="555" t="s">
        <v>175</v>
      </c>
      <c r="I51" s="555" t="s">
        <v>175</v>
      </c>
      <c r="J51" s="555" t="s">
        <v>175</v>
      </c>
      <c r="K51" s="555" t="s">
        <v>177</v>
      </c>
      <c r="L51" s="555" t="s">
        <v>175</v>
      </c>
      <c r="M51" s="555" t="s">
        <v>175</v>
      </c>
      <c r="N51" s="555" t="s">
        <v>175</v>
      </c>
      <c r="O51" s="555" t="s">
        <v>175</v>
      </c>
      <c r="P51" s="555" t="s">
        <v>175</v>
      </c>
      <c r="Q51" s="555" t="s">
        <v>177</v>
      </c>
      <c r="R51" s="555" t="s">
        <v>177</v>
      </c>
      <c r="S51" s="555" t="s">
        <v>175</v>
      </c>
      <c r="T51" s="555" t="s">
        <v>175</v>
      </c>
      <c r="U51" s="555" t="s">
        <v>175</v>
      </c>
      <c r="V51" s="555" t="s">
        <v>175</v>
      </c>
      <c r="W51" s="555" t="s">
        <v>177</v>
      </c>
      <c r="X51" s="555" t="s">
        <v>177</v>
      </c>
      <c r="Y51" s="555" t="s">
        <v>175</v>
      </c>
      <c r="Z51" s="555" t="s">
        <v>176</v>
      </c>
      <c r="AA51" s="555" t="s">
        <v>176</v>
      </c>
      <c r="AB51" s="555" t="s">
        <v>175</v>
      </c>
      <c r="AC51" s="555" t="s">
        <v>177</v>
      </c>
      <c r="AD51" s="555" t="s">
        <v>176</v>
      </c>
      <c r="AE51" s="555" t="s">
        <v>175</v>
      </c>
      <c r="AF51" s="555" t="s">
        <v>175</v>
      </c>
      <c r="AG51" s="555" t="s">
        <v>177</v>
      </c>
      <c r="AH51" s="555" t="s">
        <v>176</v>
      </c>
      <c r="AI51" s="555" t="s">
        <v>177</v>
      </c>
      <c r="AJ51" s="555" t="s">
        <v>175</v>
      </c>
      <c r="AK51" s="555" t="s">
        <v>176</v>
      </c>
      <c r="AL51" s="555" t="s">
        <v>176</v>
      </c>
      <c r="AM51" s="555"/>
      <c r="AN51" s="555"/>
      <c r="AO51" s="555"/>
      <c r="AP51" s="555"/>
      <c r="AQ51" s="555"/>
      <c r="AR51" s="555"/>
      <c r="AS51" s="555"/>
      <c r="AT51" s="555"/>
      <c r="AU51" s="555"/>
      <c r="AV51" s="555"/>
      <c r="AW51" s="555"/>
      <c r="AX51" s="555"/>
      <c r="AY51" s="556">
        <v>0</v>
      </c>
      <c r="AZ51" s="559"/>
      <c r="BA51" s="562"/>
    </row>
    <row r="52" spans="1:56" ht="14.4" x14ac:dyDescent="0.3">
      <c r="A52" s="576">
        <v>703418</v>
      </c>
      <c r="B52" s="549" t="s">
        <v>398</v>
      </c>
      <c r="C52" s="555" t="s">
        <v>1437</v>
      </c>
      <c r="D52" s="555" t="s">
        <v>1437</v>
      </c>
      <c r="E52" s="555" t="s">
        <v>1437</v>
      </c>
      <c r="F52" s="555" t="s">
        <v>1437</v>
      </c>
      <c r="G52" s="555" t="s">
        <v>1437</v>
      </c>
      <c r="H52" s="555" t="s">
        <v>1437</v>
      </c>
      <c r="I52" s="555" t="s">
        <v>1437</v>
      </c>
      <c r="J52" s="555" t="s">
        <v>1437</v>
      </c>
      <c r="K52" s="555" t="s">
        <v>1437</v>
      </c>
      <c r="L52" s="555" t="s">
        <v>1437</v>
      </c>
      <c r="M52" s="555" t="s">
        <v>1437</v>
      </c>
      <c r="N52" s="555" t="s">
        <v>1437</v>
      </c>
      <c r="O52" s="555" t="s">
        <v>1437</v>
      </c>
      <c r="P52" s="555" t="s">
        <v>1437</v>
      </c>
      <c r="Q52" s="555" t="s">
        <v>1437</v>
      </c>
      <c r="R52" s="555" t="s">
        <v>1437</v>
      </c>
      <c r="S52" s="555" t="s">
        <v>1437</v>
      </c>
      <c r="T52" s="555" t="s">
        <v>1437</v>
      </c>
      <c r="U52" s="555" t="s">
        <v>1437</v>
      </c>
      <c r="V52" s="555" t="s">
        <v>1437</v>
      </c>
      <c r="W52" s="555" t="s">
        <v>1437</v>
      </c>
      <c r="X52" s="555" t="s">
        <v>1437</v>
      </c>
      <c r="Y52" s="555" t="s">
        <v>1437</v>
      </c>
      <c r="Z52" s="555" t="s">
        <v>1437</v>
      </c>
      <c r="AA52" s="555" t="s">
        <v>1437</v>
      </c>
      <c r="AB52" s="555" t="s">
        <v>1437</v>
      </c>
      <c r="AC52" s="555" t="s">
        <v>1437</v>
      </c>
      <c r="AD52" s="555" t="s">
        <v>1437</v>
      </c>
      <c r="AE52" s="555" t="s">
        <v>1437</v>
      </c>
      <c r="AF52" s="555" t="s">
        <v>1437</v>
      </c>
      <c r="AG52" s="555" t="s">
        <v>1437</v>
      </c>
      <c r="AH52" s="555" t="s">
        <v>1437</v>
      </c>
      <c r="AI52" s="555" t="s">
        <v>1437</v>
      </c>
      <c r="AJ52" s="555" t="s">
        <v>1437</v>
      </c>
      <c r="AK52" s="555" t="s">
        <v>1437</v>
      </c>
      <c r="AL52" s="555" t="s">
        <v>1437</v>
      </c>
      <c r="AM52" s="555" t="s">
        <v>1437</v>
      </c>
      <c r="AN52" s="555" t="s">
        <v>1437</v>
      </c>
      <c r="AO52" s="555" t="s">
        <v>1437</v>
      </c>
      <c r="AP52" s="555" t="s">
        <v>1437</v>
      </c>
      <c r="AQ52" s="555" t="s">
        <v>1437</v>
      </c>
      <c r="AR52" s="555" t="s">
        <v>1437</v>
      </c>
      <c r="AS52" s="555" t="s">
        <v>1437</v>
      </c>
      <c r="AT52" s="555" t="s">
        <v>1437</v>
      </c>
      <c r="AU52" s="555" t="s">
        <v>1437</v>
      </c>
      <c r="AV52" s="555" t="s">
        <v>1437</v>
      </c>
      <c r="AW52" s="555" t="s">
        <v>1437</v>
      </c>
      <c r="AX52" s="555" t="s">
        <v>1437</v>
      </c>
      <c r="AY52" s="556" t="s">
        <v>3778</v>
      </c>
      <c r="AZ52" s="559"/>
      <c r="BA52" s="562"/>
    </row>
    <row r="53" spans="1:56" ht="21.6" x14ac:dyDescent="0.65">
      <c r="A53" s="578">
        <v>703419</v>
      </c>
      <c r="B53" s="550" t="s">
        <v>246</v>
      </c>
      <c r="C53" s="579" t="s">
        <v>1437</v>
      </c>
      <c r="D53" s="579" t="s">
        <v>1437</v>
      </c>
      <c r="E53" s="579" t="s">
        <v>1437</v>
      </c>
      <c r="F53" s="579" t="s">
        <v>1437</v>
      </c>
      <c r="G53" s="579" t="s">
        <v>1437</v>
      </c>
      <c r="H53" s="579" t="s">
        <v>1437</v>
      </c>
      <c r="I53" s="579" t="s">
        <v>1437</v>
      </c>
      <c r="J53" s="579" t="s">
        <v>1437</v>
      </c>
      <c r="K53" s="579" t="s">
        <v>1437</v>
      </c>
      <c r="L53" s="579" t="s">
        <v>1437</v>
      </c>
      <c r="M53" s="579" t="s">
        <v>1437</v>
      </c>
      <c r="N53" s="579" t="s">
        <v>1437</v>
      </c>
      <c r="O53" s="579" t="s">
        <v>1437</v>
      </c>
      <c r="P53" s="579" t="s">
        <v>1437</v>
      </c>
      <c r="Q53" s="579" t="s">
        <v>1437</v>
      </c>
      <c r="R53" s="579" t="s">
        <v>1437</v>
      </c>
      <c r="S53" s="579" t="s">
        <v>1437</v>
      </c>
      <c r="T53" s="579" t="s">
        <v>1437</v>
      </c>
      <c r="U53" s="579" t="s">
        <v>1437</v>
      </c>
      <c r="V53" s="579" t="s">
        <v>1437</v>
      </c>
      <c r="W53" s="579" t="s">
        <v>1437</v>
      </c>
      <c r="X53" s="579" t="s">
        <v>1437</v>
      </c>
      <c r="Y53" s="579" t="s">
        <v>1437</v>
      </c>
      <c r="Z53" s="579" t="s">
        <v>1437</v>
      </c>
      <c r="AA53" s="579"/>
      <c r="AB53" s="579"/>
      <c r="AC53" s="579"/>
      <c r="AD53" s="579"/>
      <c r="AE53" s="579"/>
      <c r="AF53" s="579"/>
      <c r="AG53" s="579"/>
      <c r="AH53" s="579"/>
      <c r="AI53" s="579"/>
      <c r="AJ53" s="579"/>
      <c r="AK53" s="579"/>
      <c r="AL53" s="579"/>
      <c r="AM53" s="579"/>
      <c r="AN53" s="579"/>
      <c r="AO53" s="579"/>
      <c r="AP53" s="579"/>
      <c r="AQ53" s="579"/>
      <c r="AR53" s="579"/>
      <c r="AS53" s="579"/>
      <c r="AT53" s="579"/>
      <c r="AU53" s="579"/>
      <c r="AV53" s="579"/>
      <c r="AW53" s="579"/>
      <c r="AX53" s="579"/>
      <c r="AY53" s="556" t="s">
        <v>3778</v>
      </c>
      <c r="AZ53" s="559"/>
      <c r="BA53" s="562"/>
      <c r="BB53" s="559"/>
    </row>
    <row r="54" spans="1:56" ht="14.4" x14ac:dyDescent="0.3">
      <c r="A54" s="576">
        <v>703437</v>
      </c>
      <c r="B54" s="549" t="s">
        <v>247</v>
      </c>
      <c r="C54" s="555" t="s">
        <v>177</v>
      </c>
      <c r="D54" s="555" t="s">
        <v>175</v>
      </c>
      <c r="E54" s="555" t="s">
        <v>177</v>
      </c>
      <c r="F54" s="555" t="s">
        <v>177</v>
      </c>
      <c r="G54" s="555" t="s">
        <v>177</v>
      </c>
      <c r="H54" s="555" t="s">
        <v>177</v>
      </c>
      <c r="I54" s="555" t="s">
        <v>175</v>
      </c>
      <c r="J54" s="555" t="s">
        <v>175</v>
      </c>
      <c r="K54" s="555" t="s">
        <v>177</v>
      </c>
      <c r="L54" s="555" t="s">
        <v>175</v>
      </c>
      <c r="M54" s="555" t="s">
        <v>175</v>
      </c>
      <c r="N54" s="555" t="s">
        <v>175</v>
      </c>
      <c r="O54" s="555" t="s">
        <v>175</v>
      </c>
      <c r="P54" s="555" t="s">
        <v>175</v>
      </c>
      <c r="Q54" s="555" t="s">
        <v>175</v>
      </c>
      <c r="R54" s="555" t="s">
        <v>175</v>
      </c>
      <c r="S54" s="555" t="s">
        <v>175</v>
      </c>
      <c r="T54" s="555" t="s">
        <v>175</v>
      </c>
      <c r="U54" s="555" t="s">
        <v>177</v>
      </c>
      <c r="V54" s="555" t="s">
        <v>175</v>
      </c>
      <c r="W54" s="555" t="s">
        <v>175</v>
      </c>
      <c r="X54" s="555" t="s">
        <v>175</v>
      </c>
      <c r="Y54" s="555" t="s">
        <v>175</v>
      </c>
      <c r="Z54" s="555" t="s">
        <v>175</v>
      </c>
      <c r="AA54" s="555" t="s">
        <v>177</v>
      </c>
      <c r="AB54" s="555" t="s">
        <v>175</v>
      </c>
      <c r="AC54" s="555" t="s">
        <v>177</v>
      </c>
      <c r="AD54" s="555" t="s">
        <v>177</v>
      </c>
      <c r="AE54" s="555" t="s">
        <v>175</v>
      </c>
      <c r="AF54" s="555" t="s">
        <v>177</v>
      </c>
      <c r="AG54" s="555" t="s">
        <v>177</v>
      </c>
      <c r="AH54" s="555" t="s">
        <v>177</v>
      </c>
      <c r="AI54" s="555" t="s">
        <v>177</v>
      </c>
      <c r="AJ54" s="555" t="s">
        <v>177</v>
      </c>
      <c r="AK54" s="555" t="s">
        <v>176</v>
      </c>
      <c r="AL54" s="555" t="s">
        <v>176</v>
      </c>
      <c r="AM54" s="555">
        <v>0</v>
      </c>
      <c r="AN54" s="555">
        <v>0</v>
      </c>
      <c r="AO54" s="555">
        <v>0</v>
      </c>
      <c r="AP54" s="555">
        <v>0</v>
      </c>
      <c r="AQ54" s="555">
        <v>0</v>
      </c>
      <c r="AR54" s="555">
        <v>0</v>
      </c>
      <c r="AS54" s="555">
        <v>0</v>
      </c>
      <c r="AT54" s="555">
        <v>0</v>
      </c>
      <c r="AU54" s="555">
        <v>0</v>
      </c>
      <c r="AV54" s="555">
        <v>0</v>
      </c>
      <c r="AW54" s="555">
        <v>0</v>
      </c>
      <c r="AX54" s="555">
        <v>0</v>
      </c>
      <c r="AY54" s="556">
        <v>0</v>
      </c>
      <c r="AZ54" s="564"/>
      <c r="BA54" s="565"/>
      <c r="BB54" s="565"/>
      <c r="BC54" s="565"/>
      <c r="BD54" s="566"/>
    </row>
    <row r="55" spans="1:56" ht="14.4" x14ac:dyDescent="0.3">
      <c r="A55" s="576">
        <v>703439</v>
      </c>
      <c r="B55" s="549" t="s">
        <v>398</v>
      </c>
      <c r="C55" s="555" t="s">
        <v>177</v>
      </c>
      <c r="D55" s="555" t="s">
        <v>177</v>
      </c>
      <c r="E55" s="555" t="s">
        <v>175</v>
      </c>
      <c r="F55" s="555" t="s">
        <v>177</v>
      </c>
      <c r="G55" s="555" t="s">
        <v>177</v>
      </c>
      <c r="H55" s="555" t="s">
        <v>177</v>
      </c>
      <c r="I55" s="555" t="s">
        <v>177</v>
      </c>
      <c r="J55" s="555" t="s">
        <v>177</v>
      </c>
      <c r="K55" s="555" t="s">
        <v>177</v>
      </c>
      <c r="L55" s="555" t="s">
        <v>175</v>
      </c>
      <c r="M55" s="555" t="s">
        <v>177</v>
      </c>
      <c r="N55" s="555" t="s">
        <v>177</v>
      </c>
      <c r="O55" s="555" t="s">
        <v>177</v>
      </c>
      <c r="P55" s="555" t="s">
        <v>175</v>
      </c>
      <c r="Q55" s="555" t="s">
        <v>177</v>
      </c>
      <c r="R55" s="555" t="s">
        <v>176</v>
      </c>
      <c r="S55" s="555" t="s">
        <v>177</v>
      </c>
      <c r="T55" s="555" t="s">
        <v>177</v>
      </c>
      <c r="U55" s="555" t="s">
        <v>175</v>
      </c>
      <c r="V55" s="555" t="s">
        <v>176</v>
      </c>
      <c r="W55" s="555" t="s">
        <v>177</v>
      </c>
      <c r="X55" s="555" t="s">
        <v>177</v>
      </c>
      <c r="Y55" s="555" t="s">
        <v>177</v>
      </c>
      <c r="Z55" s="555" t="s">
        <v>175</v>
      </c>
      <c r="AA55" s="555" t="s">
        <v>177</v>
      </c>
      <c r="AB55" s="555" t="s">
        <v>177</v>
      </c>
      <c r="AC55" s="555" t="s">
        <v>175</v>
      </c>
      <c r="AD55" s="555" t="s">
        <v>177</v>
      </c>
      <c r="AE55" s="555" t="s">
        <v>175</v>
      </c>
      <c r="AF55" s="555" t="s">
        <v>177</v>
      </c>
      <c r="AG55" s="555" t="s">
        <v>175</v>
      </c>
      <c r="AH55" s="555" t="s">
        <v>177</v>
      </c>
      <c r="AI55" s="555" t="s">
        <v>175</v>
      </c>
      <c r="AJ55" s="555" t="s">
        <v>175</v>
      </c>
      <c r="AK55" s="555" t="s">
        <v>177</v>
      </c>
      <c r="AL55" s="555" t="s">
        <v>177</v>
      </c>
      <c r="AM55" s="555" t="s">
        <v>175</v>
      </c>
      <c r="AN55" s="555" t="s">
        <v>177</v>
      </c>
      <c r="AO55" s="555" t="s">
        <v>175</v>
      </c>
      <c r="AP55" s="555" t="s">
        <v>177</v>
      </c>
      <c r="AQ55" s="555" t="s">
        <v>177</v>
      </c>
      <c r="AR55" s="555" t="s">
        <v>177</v>
      </c>
      <c r="AS55" s="555" t="s">
        <v>177</v>
      </c>
      <c r="AT55" s="555" t="s">
        <v>177</v>
      </c>
      <c r="AU55" s="555" t="s">
        <v>176</v>
      </c>
      <c r="AV55" s="555" t="s">
        <v>176</v>
      </c>
      <c r="AW55" s="555" t="s">
        <v>176</v>
      </c>
      <c r="AX55" s="555" t="s">
        <v>177</v>
      </c>
      <c r="AY55" s="556">
        <v>0</v>
      </c>
      <c r="AZ55" s="564"/>
      <c r="BA55" s="565"/>
      <c r="BB55" s="565"/>
      <c r="BC55" s="565"/>
      <c r="BD55" s="566"/>
    </row>
    <row r="56" spans="1:56" ht="14.4" x14ac:dyDescent="0.3">
      <c r="A56" s="576">
        <v>703451</v>
      </c>
      <c r="B56" s="549" t="s">
        <v>247</v>
      </c>
      <c r="C56" s="555" t="s">
        <v>1437</v>
      </c>
      <c r="D56" s="555" t="s">
        <v>1437</v>
      </c>
      <c r="E56" s="555" t="s">
        <v>1437</v>
      </c>
      <c r="F56" s="555" t="s">
        <v>1437</v>
      </c>
      <c r="G56" s="555" t="s">
        <v>1437</v>
      </c>
      <c r="H56" s="555" t="s">
        <v>1437</v>
      </c>
      <c r="I56" s="555" t="s">
        <v>1437</v>
      </c>
      <c r="J56" s="555" t="s">
        <v>1437</v>
      </c>
      <c r="K56" s="555" t="s">
        <v>1437</v>
      </c>
      <c r="L56" s="555" t="s">
        <v>1437</v>
      </c>
      <c r="M56" s="555" t="s">
        <v>1437</v>
      </c>
      <c r="N56" s="555" t="s">
        <v>1437</v>
      </c>
      <c r="O56" s="555" t="s">
        <v>1437</v>
      </c>
      <c r="P56" s="555" t="s">
        <v>1437</v>
      </c>
      <c r="Q56" s="555" t="s">
        <v>1437</v>
      </c>
      <c r="R56" s="555" t="s">
        <v>1437</v>
      </c>
      <c r="S56" s="555" t="s">
        <v>1437</v>
      </c>
      <c r="T56" s="555" t="s">
        <v>1437</v>
      </c>
      <c r="U56" s="555" t="s">
        <v>1437</v>
      </c>
      <c r="V56" s="555" t="s">
        <v>1437</v>
      </c>
      <c r="W56" s="555" t="s">
        <v>1437</v>
      </c>
      <c r="X56" s="555" t="s">
        <v>1437</v>
      </c>
      <c r="Y56" s="555" t="s">
        <v>1437</v>
      </c>
      <c r="Z56" s="555" t="s">
        <v>1437</v>
      </c>
      <c r="AA56" s="555" t="s">
        <v>1437</v>
      </c>
      <c r="AB56" s="555" t="s">
        <v>1437</v>
      </c>
      <c r="AC56" s="555" t="s">
        <v>1437</v>
      </c>
      <c r="AD56" s="555" t="s">
        <v>1437</v>
      </c>
      <c r="AE56" s="555" t="s">
        <v>1437</v>
      </c>
      <c r="AF56" s="555" t="s">
        <v>1437</v>
      </c>
      <c r="AG56" s="555" t="s">
        <v>1437</v>
      </c>
      <c r="AH56" s="555" t="s">
        <v>1437</v>
      </c>
      <c r="AI56" s="555" t="s">
        <v>1437</v>
      </c>
      <c r="AJ56" s="555" t="s">
        <v>1437</v>
      </c>
      <c r="AK56" s="555" t="s">
        <v>1437</v>
      </c>
      <c r="AL56" s="555" t="s">
        <v>1437</v>
      </c>
      <c r="AM56" s="555"/>
      <c r="AN56" s="555"/>
      <c r="AO56" s="555"/>
      <c r="AP56" s="555"/>
      <c r="AQ56" s="555"/>
      <c r="AR56" s="555"/>
      <c r="AS56" s="555"/>
      <c r="AT56" s="555"/>
      <c r="AU56" s="555"/>
      <c r="AV56" s="555"/>
      <c r="AW56" s="555"/>
      <c r="AX56" s="555"/>
      <c r="AY56" s="556" t="s">
        <v>3778</v>
      </c>
      <c r="AZ56" s="559"/>
      <c r="BA56" s="562"/>
      <c r="BB56" s="559"/>
    </row>
    <row r="57" spans="1:56" ht="14.4" x14ac:dyDescent="0.3">
      <c r="A57" s="576">
        <v>703482</v>
      </c>
      <c r="B57" s="549" t="s">
        <v>247</v>
      </c>
      <c r="C57" s="555" t="s">
        <v>1437</v>
      </c>
      <c r="D57" s="555" t="s">
        <v>1437</v>
      </c>
      <c r="E57" s="555" t="s">
        <v>1437</v>
      </c>
      <c r="F57" s="555" t="s">
        <v>1437</v>
      </c>
      <c r="G57" s="555" t="s">
        <v>1437</v>
      </c>
      <c r="H57" s="555" t="s">
        <v>1437</v>
      </c>
      <c r="I57" s="555" t="s">
        <v>1437</v>
      </c>
      <c r="J57" s="555" t="s">
        <v>1437</v>
      </c>
      <c r="K57" s="555" t="s">
        <v>1437</v>
      </c>
      <c r="L57" s="555" t="s">
        <v>1437</v>
      </c>
      <c r="M57" s="555" t="s">
        <v>1437</v>
      </c>
      <c r="N57" s="555" t="s">
        <v>1437</v>
      </c>
      <c r="O57" s="555" t="s">
        <v>1437</v>
      </c>
      <c r="P57" s="555" t="s">
        <v>1437</v>
      </c>
      <c r="Q57" s="555" t="s">
        <v>1437</v>
      </c>
      <c r="R57" s="555" t="s">
        <v>1437</v>
      </c>
      <c r="S57" s="555" t="s">
        <v>1437</v>
      </c>
      <c r="T57" s="555" t="s">
        <v>1437</v>
      </c>
      <c r="U57" s="555" t="s">
        <v>1437</v>
      </c>
      <c r="V57" s="555" t="s">
        <v>1437</v>
      </c>
      <c r="W57" s="555" t="s">
        <v>1437</v>
      </c>
      <c r="X57" s="555" t="s">
        <v>1437</v>
      </c>
      <c r="Y57" s="555" t="s">
        <v>1437</v>
      </c>
      <c r="Z57" s="555" t="s">
        <v>1437</v>
      </c>
      <c r="AA57" s="555" t="s">
        <v>1437</v>
      </c>
      <c r="AB57" s="555" t="s">
        <v>1437</v>
      </c>
      <c r="AC57" s="555" t="s">
        <v>1437</v>
      </c>
      <c r="AD57" s="555" t="s">
        <v>1437</v>
      </c>
      <c r="AE57" s="555" t="s">
        <v>1437</v>
      </c>
      <c r="AF57" s="555" t="s">
        <v>1437</v>
      </c>
      <c r="AG57" s="555" t="s">
        <v>1437</v>
      </c>
      <c r="AH57" s="555" t="s">
        <v>1437</v>
      </c>
      <c r="AI57" s="555" t="s">
        <v>1437</v>
      </c>
      <c r="AJ57" s="555" t="s">
        <v>1437</v>
      </c>
      <c r="AK57" s="555" t="s">
        <v>1437</v>
      </c>
      <c r="AL57" s="555" t="s">
        <v>1437</v>
      </c>
      <c r="AM57" s="555"/>
      <c r="AN57" s="555"/>
      <c r="AO57" s="555"/>
      <c r="AP57" s="555"/>
      <c r="AQ57" s="555"/>
      <c r="AR57" s="555"/>
      <c r="AS57" s="555"/>
      <c r="AT57" s="555"/>
      <c r="AU57" s="555"/>
      <c r="AV57" s="555"/>
      <c r="AW57" s="555"/>
      <c r="AX57" s="555"/>
      <c r="AY57" s="556" t="s">
        <v>3778</v>
      </c>
      <c r="AZ57" s="564"/>
      <c r="BA57" s="565"/>
      <c r="BB57" s="565"/>
      <c r="BC57" s="565"/>
      <c r="BD57" s="566"/>
    </row>
    <row r="58" spans="1:56" ht="21.6" x14ac:dyDescent="0.65">
      <c r="A58" s="582">
        <v>703492</v>
      </c>
      <c r="B58" s="550" t="s">
        <v>398</v>
      </c>
      <c r="C58" s="555" t="s">
        <v>175</v>
      </c>
      <c r="D58" s="555" t="s">
        <v>175</v>
      </c>
      <c r="E58" s="555" t="s">
        <v>175</v>
      </c>
      <c r="F58" s="555" t="s">
        <v>175</v>
      </c>
      <c r="G58" s="555" t="s">
        <v>175</v>
      </c>
      <c r="H58" s="555" t="s">
        <v>177</v>
      </c>
      <c r="I58" s="555" t="s">
        <v>175</v>
      </c>
      <c r="J58" s="555" t="s">
        <v>175</v>
      </c>
      <c r="K58" s="555" t="s">
        <v>177</v>
      </c>
      <c r="L58" s="555" t="s">
        <v>175</v>
      </c>
      <c r="M58" s="555" t="s">
        <v>175</v>
      </c>
      <c r="N58" s="555" t="s">
        <v>175</v>
      </c>
      <c r="O58" s="555" t="s">
        <v>177</v>
      </c>
      <c r="P58" s="555" t="s">
        <v>177</v>
      </c>
      <c r="Q58" s="555" t="s">
        <v>177</v>
      </c>
      <c r="R58" s="555" t="s">
        <v>177</v>
      </c>
      <c r="S58" s="555" t="s">
        <v>177</v>
      </c>
      <c r="T58" s="555" t="s">
        <v>177</v>
      </c>
      <c r="U58" s="555" t="s">
        <v>175</v>
      </c>
      <c r="V58" s="555" t="s">
        <v>175</v>
      </c>
      <c r="W58" s="555" t="s">
        <v>175</v>
      </c>
      <c r="X58" s="555" t="s">
        <v>177</v>
      </c>
      <c r="Y58" s="555" t="s">
        <v>175</v>
      </c>
      <c r="Z58" s="555" t="s">
        <v>177</v>
      </c>
      <c r="AA58" s="555" t="s">
        <v>175</v>
      </c>
      <c r="AB58" s="555" t="s">
        <v>175</v>
      </c>
      <c r="AC58" s="555" t="s">
        <v>175</v>
      </c>
      <c r="AD58" s="555" t="s">
        <v>177</v>
      </c>
      <c r="AE58" s="555" t="s">
        <v>177</v>
      </c>
      <c r="AF58" s="555" t="s">
        <v>175</v>
      </c>
      <c r="AG58" s="555" t="s">
        <v>175</v>
      </c>
      <c r="AH58" s="555" t="s">
        <v>175</v>
      </c>
      <c r="AI58" s="555" t="s">
        <v>177</v>
      </c>
      <c r="AJ58" s="555" t="s">
        <v>177</v>
      </c>
      <c r="AK58" s="555" t="s">
        <v>175</v>
      </c>
      <c r="AL58" s="555" t="s">
        <v>177</v>
      </c>
      <c r="AM58" s="555" t="s">
        <v>175</v>
      </c>
      <c r="AN58" s="555" t="s">
        <v>177</v>
      </c>
      <c r="AO58" s="555" t="s">
        <v>175</v>
      </c>
      <c r="AP58" s="555" t="s">
        <v>175</v>
      </c>
      <c r="AQ58" s="555" t="s">
        <v>175</v>
      </c>
      <c r="AR58" s="555" t="s">
        <v>177</v>
      </c>
      <c r="AS58" s="555" t="s">
        <v>177</v>
      </c>
      <c r="AT58" s="555" t="s">
        <v>177</v>
      </c>
      <c r="AU58" s="555" t="s">
        <v>177</v>
      </c>
      <c r="AV58" s="555" t="s">
        <v>177</v>
      </c>
      <c r="AW58" s="555" t="s">
        <v>177</v>
      </c>
      <c r="AX58" s="555" t="s">
        <v>177</v>
      </c>
      <c r="AY58" s="556">
        <v>0</v>
      </c>
      <c r="AZ58" s="564"/>
      <c r="BA58" s="565"/>
      <c r="BB58" s="565"/>
      <c r="BC58" s="565"/>
      <c r="BD58" s="566"/>
    </row>
    <row r="59" spans="1:56" ht="21.6" x14ac:dyDescent="0.65">
      <c r="A59" s="582">
        <v>703496</v>
      </c>
      <c r="B59" s="550" t="s">
        <v>247</v>
      </c>
      <c r="C59" s="555" t="s">
        <v>175</v>
      </c>
      <c r="D59" s="555" t="s">
        <v>175</v>
      </c>
      <c r="E59" s="555" t="s">
        <v>175</v>
      </c>
      <c r="F59" s="555" t="s">
        <v>175</v>
      </c>
      <c r="G59" s="555" t="s">
        <v>175</v>
      </c>
      <c r="H59" s="555" t="s">
        <v>175</v>
      </c>
      <c r="I59" s="555" t="s">
        <v>175</v>
      </c>
      <c r="J59" s="555" t="s">
        <v>175</v>
      </c>
      <c r="K59" s="555" t="s">
        <v>175</v>
      </c>
      <c r="L59" s="555" t="s">
        <v>175</v>
      </c>
      <c r="M59" s="555" t="s">
        <v>175</v>
      </c>
      <c r="N59" s="555" t="s">
        <v>175</v>
      </c>
      <c r="O59" s="555" t="s">
        <v>175</v>
      </c>
      <c r="P59" s="555" t="s">
        <v>175</v>
      </c>
      <c r="Q59" s="555" t="s">
        <v>175</v>
      </c>
      <c r="R59" s="555" t="s">
        <v>176</v>
      </c>
      <c r="S59" s="555" t="s">
        <v>175</v>
      </c>
      <c r="T59" s="555" t="s">
        <v>176</v>
      </c>
      <c r="U59" s="555" t="s">
        <v>175</v>
      </c>
      <c r="V59" s="555" t="s">
        <v>175</v>
      </c>
      <c r="W59" s="555" t="s">
        <v>175</v>
      </c>
      <c r="X59" s="555" t="s">
        <v>175</v>
      </c>
      <c r="Y59" s="555" t="s">
        <v>175</v>
      </c>
      <c r="Z59" s="555" t="s">
        <v>177</v>
      </c>
      <c r="AA59" s="555" t="s">
        <v>177</v>
      </c>
      <c r="AB59" s="555" t="s">
        <v>175</v>
      </c>
      <c r="AC59" s="555" t="s">
        <v>175</v>
      </c>
      <c r="AD59" s="555" t="s">
        <v>176</v>
      </c>
      <c r="AE59" s="555" t="s">
        <v>177</v>
      </c>
      <c r="AF59" s="555" t="s">
        <v>176</v>
      </c>
      <c r="AG59" s="555" t="s">
        <v>177</v>
      </c>
      <c r="AH59" s="555" t="s">
        <v>177</v>
      </c>
      <c r="AI59" s="555" t="s">
        <v>176</v>
      </c>
      <c r="AJ59" s="555" t="s">
        <v>177</v>
      </c>
      <c r="AK59" s="555" t="s">
        <v>176</v>
      </c>
      <c r="AL59" s="555" t="s">
        <v>177</v>
      </c>
      <c r="AM59" s="555"/>
      <c r="AN59" s="555"/>
      <c r="AO59" s="555"/>
      <c r="AP59" s="555"/>
      <c r="AQ59" s="555"/>
      <c r="AR59" s="555"/>
      <c r="AS59" s="555"/>
      <c r="AT59" s="555"/>
      <c r="AU59" s="555"/>
      <c r="AV59" s="555"/>
      <c r="AW59" s="555"/>
      <c r="AX59" s="555"/>
      <c r="AY59" s="556">
        <v>0</v>
      </c>
      <c r="AZ59" s="559"/>
      <c r="BA59" s="562"/>
      <c r="BB59" s="559"/>
    </row>
    <row r="60" spans="1:56" ht="14.4" x14ac:dyDescent="0.3">
      <c r="A60" s="576">
        <v>703514</v>
      </c>
      <c r="B60" s="549" t="s">
        <v>247</v>
      </c>
      <c r="C60" s="555" t="s">
        <v>1437</v>
      </c>
      <c r="D60" s="555" t="s">
        <v>1437</v>
      </c>
      <c r="E60" s="555" t="s">
        <v>1437</v>
      </c>
      <c r="F60" s="555" t="s">
        <v>1437</v>
      </c>
      <c r="G60" s="555" t="s">
        <v>1437</v>
      </c>
      <c r="H60" s="555" t="s">
        <v>1437</v>
      </c>
      <c r="I60" s="555" t="s">
        <v>1437</v>
      </c>
      <c r="J60" s="555" t="s">
        <v>1437</v>
      </c>
      <c r="K60" s="555" t="s">
        <v>1437</v>
      </c>
      <c r="L60" s="555" t="s">
        <v>1437</v>
      </c>
      <c r="M60" s="555" t="s">
        <v>1437</v>
      </c>
      <c r="N60" s="555" t="s">
        <v>1437</v>
      </c>
      <c r="O60" s="555" t="s">
        <v>1437</v>
      </c>
      <c r="P60" s="555" t="s">
        <v>1437</v>
      </c>
      <c r="Q60" s="555" t="s">
        <v>1437</v>
      </c>
      <c r="R60" s="555" t="s">
        <v>1437</v>
      </c>
      <c r="S60" s="555" t="s">
        <v>1437</v>
      </c>
      <c r="T60" s="555" t="s">
        <v>1437</v>
      </c>
      <c r="U60" s="555" t="s">
        <v>1437</v>
      </c>
      <c r="V60" s="555" t="s">
        <v>1437</v>
      </c>
      <c r="W60" s="555" t="s">
        <v>1437</v>
      </c>
      <c r="X60" s="555" t="s">
        <v>1437</v>
      </c>
      <c r="Y60" s="555" t="s">
        <v>1437</v>
      </c>
      <c r="Z60" s="555" t="s">
        <v>1437</v>
      </c>
      <c r="AA60" s="555" t="s">
        <v>1437</v>
      </c>
      <c r="AB60" s="555" t="s">
        <v>1437</v>
      </c>
      <c r="AC60" s="555" t="s">
        <v>1437</v>
      </c>
      <c r="AD60" s="555" t="s">
        <v>1437</v>
      </c>
      <c r="AE60" s="555" t="s">
        <v>1437</v>
      </c>
      <c r="AF60" s="555" t="s">
        <v>1437</v>
      </c>
      <c r="AG60" s="555"/>
      <c r="AH60" s="555"/>
      <c r="AI60" s="555"/>
      <c r="AJ60" s="555"/>
      <c r="AK60" s="555"/>
      <c r="AL60" s="555"/>
      <c r="AM60" s="555"/>
      <c r="AN60" s="555"/>
      <c r="AO60" s="555"/>
      <c r="AP60" s="555"/>
      <c r="AQ60" s="555"/>
      <c r="AR60" s="555"/>
      <c r="AS60" s="555"/>
      <c r="AT60" s="555"/>
      <c r="AU60" s="555"/>
      <c r="AV60" s="555"/>
      <c r="AW60" s="555"/>
      <c r="AX60" s="555"/>
      <c r="AY60" s="556" t="s">
        <v>3778</v>
      </c>
      <c r="AZ60" s="559"/>
      <c r="BA60" s="562"/>
      <c r="BB60" s="559"/>
    </row>
    <row r="61" spans="1:56" ht="14.4" x14ac:dyDescent="0.3">
      <c r="A61" s="576">
        <v>703518</v>
      </c>
      <c r="B61" s="549" t="s">
        <v>247</v>
      </c>
      <c r="C61" s="555" t="s">
        <v>1437</v>
      </c>
      <c r="D61" s="555" t="s">
        <v>1437</v>
      </c>
      <c r="E61" s="555" t="s">
        <v>1437</v>
      </c>
      <c r="F61" s="555" t="s">
        <v>1437</v>
      </c>
      <c r="G61" s="555" t="s">
        <v>1437</v>
      </c>
      <c r="H61" s="555" t="s">
        <v>1437</v>
      </c>
      <c r="I61" s="555" t="s">
        <v>1437</v>
      </c>
      <c r="J61" s="555" t="s">
        <v>1437</v>
      </c>
      <c r="K61" s="555" t="s">
        <v>1437</v>
      </c>
      <c r="L61" s="555" t="s">
        <v>1437</v>
      </c>
      <c r="M61" s="555" t="s">
        <v>1437</v>
      </c>
      <c r="N61" s="555" t="s">
        <v>1437</v>
      </c>
      <c r="O61" s="555" t="s">
        <v>1437</v>
      </c>
      <c r="P61" s="555" t="s">
        <v>1437</v>
      </c>
      <c r="Q61" s="555" t="s">
        <v>1437</v>
      </c>
      <c r="R61" s="555" t="s">
        <v>1437</v>
      </c>
      <c r="S61" s="555" t="s">
        <v>1437</v>
      </c>
      <c r="T61" s="555" t="s">
        <v>1437</v>
      </c>
      <c r="U61" s="555" t="s">
        <v>1437</v>
      </c>
      <c r="V61" s="555" t="s">
        <v>1437</v>
      </c>
      <c r="W61" s="555" t="s">
        <v>1437</v>
      </c>
      <c r="X61" s="555" t="s">
        <v>1437</v>
      </c>
      <c r="Y61" s="555" t="s">
        <v>1437</v>
      </c>
      <c r="Z61" s="555" t="s">
        <v>1437</v>
      </c>
      <c r="AA61" s="555" t="s">
        <v>1437</v>
      </c>
      <c r="AB61" s="555" t="s">
        <v>1437</v>
      </c>
      <c r="AC61" s="555" t="s">
        <v>1437</v>
      </c>
      <c r="AD61" s="555" t="s">
        <v>1437</v>
      </c>
      <c r="AE61" s="555" t="s">
        <v>1437</v>
      </c>
      <c r="AF61" s="555" t="s">
        <v>1437</v>
      </c>
      <c r="AG61" s="555" t="s">
        <v>1437</v>
      </c>
      <c r="AH61" s="555" t="s">
        <v>1437</v>
      </c>
      <c r="AI61" s="555" t="s">
        <v>1437</v>
      </c>
      <c r="AJ61" s="555" t="s">
        <v>1437</v>
      </c>
      <c r="AK61" s="555" t="s">
        <v>1437</v>
      </c>
      <c r="AL61" s="555" t="s">
        <v>1437</v>
      </c>
      <c r="AM61" s="555" t="s">
        <v>225</v>
      </c>
      <c r="AN61" s="555" t="s">
        <v>225</v>
      </c>
      <c r="AO61" s="555" t="s">
        <v>225</v>
      </c>
      <c r="AP61" s="555" t="s">
        <v>225</v>
      </c>
      <c r="AQ61" s="555" t="s">
        <v>225</v>
      </c>
      <c r="AR61" s="555" t="s">
        <v>225</v>
      </c>
      <c r="AS61" s="555" t="s">
        <v>225</v>
      </c>
      <c r="AT61" s="555" t="s">
        <v>225</v>
      </c>
      <c r="AU61" s="555" t="s">
        <v>225</v>
      </c>
      <c r="AV61" s="555" t="s">
        <v>225</v>
      </c>
      <c r="AW61" s="555" t="s">
        <v>225</v>
      </c>
      <c r="AX61" s="555" t="s">
        <v>225</v>
      </c>
      <c r="AY61" s="556" t="s">
        <v>3778</v>
      </c>
      <c r="AZ61" s="559"/>
      <c r="BA61" s="562"/>
      <c r="BB61" s="559"/>
    </row>
    <row r="62" spans="1:56" ht="14.4" x14ac:dyDescent="0.3">
      <c r="A62" s="576">
        <v>703536</v>
      </c>
      <c r="B62" s="549" t="s">
        <v>398</v>
      </c>
      <c r="C62" s="555" t="s">
        <v>1437</v>
      </c>
      <c r="D62" s="555" t="s">
        <v>1437</v>
      </c>
      <c r="E62" s="555" t="s">
        <v>1437</v>
      </c>
      <c r="F62" s="555" t="s">
        <v>1437</v>
      </c>
      <c r="G62" s="555" t="s">
        <v>1437</v>
      </c>
      <c r="H62" s="555" t="s">
        <v>1437</v>
      </c>
      <c r="I62" s="555" t="s">
        <v>1437</v>
      </c>
      <c r="J62" s="555" t="s">
        <v>1437</v>
      </c>
      <c r="K62" s="555" t="s">
        <v>1437</v>
      </c>
      <c r="L62" s="555" t="s">
        <v>1437</v>
      </c>
      <c r="M62" s="555" t="s">
        <v>1437</v>
      </c>
      <c r="N62" s="555" t="s">
        <v>1437</v>
      </c>
      <c r="O62" s="555" t="s">
        <v>1437</v>
      </c>
      <c r="P62" s="555" t="s">
        <v>1437</v>
      </c>
      <c r="Q62" s="555" t="s">
        <v>1437</v>
      </c>
      <c r="R62" s="555" t="s">
        <v>1437</v>
      </c>
      <c r="S62" s="555" t="s">
        <v>1437</v>
      </c>
      <c r="T62" s="555" t="s">
        <v>1437</v>
      </c>
      <c r="U62" s="555" t="s">
        <v>1437</v>
      </c>
      <c r="V62" s="555" t="s">
        <v>1437</v>
      </c>
      <c r="W62" s="555" t="s">
        <v>1437</v>
      </c>
      <c r="X62" s="555" t="s">
        <v>1437</v>
      </c>
      <c r="Y62" s="555" t="s">
        <v>1437</v>
      </c>
      <c r="Z62" s="555" t="s">
        <v>1437</v>
      </c>
      <c r="AA62" s="555" t="s">
        <v>1437</v>
      </c>
      <c r="AB62" s="555" t="s">
        <v>1437</v>
      </c>
      <c r="AC62" s="555" t="s">
        <v>1437</v>
      </c>
      <c r="AD62" s="555" t="s">
        <v>1437</v>
      </c>
      <c r="AE62" s="555" t="s">
        <v>1437</v>
      </c>
      <c r="AF62" s="555" t="s">
        <v>1437</v>
      </c>
      <c r="AG62" s="555" t="s">
        <v>1437</v>
      </c>
      <c r="AH62" s="555" t="s">
        <v>1437</v>
      </c>
      <c r="AI62" s="555" t="s">
        <v>1437</v>
      </c>
      <c r="AJ62" s="555" t="s">
        <v>1437</v>
      </c>
      <c r="AK62" s="555" t="s">
        <v>1437</v>
      </c>
      <c r="AL62" s="555" t="s">
        <v>1437</v>
      </c>
      <c r="AM62" s="555" t="s">
        <v>1437</v>
      </c>
      <c r="AN62" s="555" t="s">
        <v>1437</v>
      </c>
      <c r="AO62" s="555" t="s">
        <v>1437</v>
      </c>
      <c r="AP62" s="555" t="s">
        <v>1437</v>
      </c>
      <c r="AQ62" s="555" t="s">
        <v>1437</v>
      </c>
      <c r="AR62" s="555" t="s">
        <v>1437</v>
      </c>
      <c r="AS62" s="555" t="s">
        <v>1437</v>
      </c>
      <c r="AT62" s="555" t="s">
        <v>1437</v>
      </c>
      <c r="AU62" s="555" t="s">
        <v>1437</v>
      </c>
      <c r="AV62" s="555" t="s">
        <v>1437</v>
      </c>
      <c r="AW62" s="555" t="s">
        <v>1437</v>
      </c>
      <c r="AX62" s="555" t="s">
        <v>1437</v>
      </c>
      <c r="AY62" s="556" t="s">
        <v>3778</v>
      </c>
      <c r="AZ62" s="559"/>
      <c r="BA62" s="562"/>
    </row>
    <row r="63" spans="1:56" ht="14.4" x14ac:dyDescent="0.3">
      <c r="A63" s="576">
        <v>703583</v>
      </c>
      <c r="B63" s="549" t="s">
        <v>398</v>
      </c>
      <c r="C63" s="555" t="s">
        <v>175</v>
      </c>
      <c r="D63" s="555" t="s">
        <v>175</v>
      </c>
      <c r="E63" s="555" t="s">
        <v>175</v>
      </c>
      <c r="F63" s="555" t="s">
        <v>175</v>
      </c>
      <c r="G63" s="555" t="s">
        <v>175</v>
      </c>
      <c r="H63" s="555" t="s">
        <v>177</v>
      </c>
      <c r="I63" s="555" t="s">
        <v>175</v>
      </c>
      <c r="J63" s="555" t="s">
        <v>175</v>
      </c>
      <c r="K63" s="555" t="s">
        <v>177</v>
      </c>
      <c r="L63" s="555" t="s">
        <v>175</v>
      </c>
      <c r="M63" s="555" t="s">
        <v>175</v>
      </c>
      <c r="N63" s="555" t="s">
        <v>175</v>
      </c>
      <c r="O63" s="555" t="s">
        <v>175</v>
      </c>
      <c r="P63" s="555" t="s">
        <v>177</v>
      </c>
      <c r="Q63" s="555" t="s">
        <v>177</v>
      </c>
      <c r="R63" s="555" t="s">
        <v>177</v>
      </c>
      <c r="S63" s="555" t="s">
        <v>177</v>
      </c>
      <c r="T63" s="555" t="s">
        <v>177</v>
      </c>
      <c r="U63" s="555" t="s">
        <v>175</v>
      </c>
      <c r="V63" s="555" t="s">
        <v>175</v>
      </c>
      <c r="W63" s="555" t="s">
        <v>175</v>
      </c>
      <c r="X63" s="555" t="s">
        <v>177</v>
      </c>
      <c r="Y63" s="555" t="s">
        <v>175</v>
      </c>
      <c r="Z63" s="555" t="s">
        <v>177</v>
      </c>
      <c r="AA63" s="555" t="s">
        <v>177</v>
      </c>
      <c r="AB63" s="555" t="s">
        <v>175</v>
      </c>
      <c r="AC63" s="555" t="s">
        <v>175</v>
      </c>
      <c r="AD63" s="555" t="s">
        <v>175</v>
      </c>
      <c r="AE63" s="555" t="s">
        <v>177</v>
      </c>
      <c r="AF63" s="555" t="s">
        <v>175</v>
      </c>
      <c r="AG63" s="555" t="s">
        <v>177</v>
      </c>
      <c r="AH63" s="555" t="s">
        <v>175</v>
      </c>
      <c r="AI63" s="555" t="s">
        <v>177</v>
      </c>
      <c r="AJ63" s="555" t="s">
        <v>177</v>
      </c>
      <c r="AK63" s="555" t="s">
        <v>177</v>
      </c>
      <c r="AL63" s="555" t="s">
        <v>177</v>
      </c>
      <c r="AM63" s="555" t="s">
        <v>177</v>
      </c>
      <c r="AN63" s="555" t="s">
        <v>177</v>
      </c>
      <c r="AO63" s="555" t="s">
        <v>177</v>
      </c>
      <c r="AP63" s="555" t="s">
        <v>177</v>
      </c>
      <c r="AQ63" s="555" t="s">
        <v>177</v>
      </c>
      <c r="AR63" s="555" t="s">
        <v>175</v>
      </c>
      <c r="AS63" s="555" t="s">
        <v>177</v>
      </c>
      <c r="AT63" s="555" t="s">
        <v>177</v>
      </c>
      <c r="AU63" s="555" t="s">
        <v>177</v>
      </c>
      <c r="AV63" s="555" t="s">
        <v>177</v>
      </c>
      <c r="AW63" s="555" t="s">
        <v>177</v>
      </c>
      <c r="AX63" s="555" t="s">
        <v>175</v>
      </c>
      <c r="AY63" s="556">
        <v>0</v>
      </c>
      <c r="AZ63" s="559"/>
      <c r="BA63" s="562"/>
      <c r="BB63" s="559"/>
    </row>
    <row r="64" spans="1:56" ht="14.4" x14ac:dyDescent="0.3">
      <c r="A64" s="576">
        <v>703599</v>
      </c>
      <c r="B64" s="549" t="s">
        <v>398</v>
      </c>
      <c r="C64" s="555" t="s">
        <v>175</v>
      </c>
      <c r="D64" s="555" t="s">
        <v>175</v>
      </c>
      <c r="E64" s="555" t="s">
        <v>177</v>
      </c>
      <c r="F64" s="555" t="s">
        <v>175</v>
      </c>
      <c r="G64" s="555" t="s">
        <v>175</v>
      </c>
      <c r="H64" s="555" t="s">
        <v>177</v>
      </c>
      <c r="I64" s="555" t="s">
        <v>175</v>
      </c>
      <c r="J64" s="555" t="s">
        <v>175</v>
      </c>
      <c r="K64" s="555" t="s">
        <v>175</v>
      </c>
      <c r="L64" s="555" t="s">
        <v>175</v>
      </c>
      <c r="M64" s="555" t="s">
        <v>175</v>
      </c>
      <c r="N64" s="555" t="s">
        <v>175</v>
      </c>
      <c r="O64" s="555" t="s">
        <v>175</v>
      </c>
      <c r="P64" s="555" t="s">
        <v>175</v>
      </c>
      <c r="Q64" s="555" t="s">
        <v>177</v>
      </c>
      <c r="R64" s="555" t="s">
        <v>175</v>
      </c>
      <c r="S64" s="555" t="s">
        <v>175</v>
      </c>
      <c r="T64" s="555" t="s">
        <v>175</v>
      </c>
      <c r="U64" s="555" t="s">
        <v>175</v>
      </c>
      <c r="V64" s="555" t="s">
        <v>175</v>
      </c>
      <c r="W64" s="555" t="s">
        <v>175</v>
      </c>
      <c r="X64" s="555" t="s">
        <v>175</v>
      </c>
      <c r="Y64" s="555" t="s">
        <v>175</v>
      </c>
      <c r="Z64" s="555" t="s">
        <v>175</v>
      </c>
      <c r="AA64" s="555" t="s">
        <v>177</v>
      </c>
      <c r="AB64" s="555" t="s">
        <v>175</v>
      </c>
      <c r="AC64" s="555" t="s">
        <v>175</v>
      </c>
      <c r="AD64" s="555" t="s">
        <v>175</v>
      </c>
      <c r="AE64" s="555" t="s">
        <v>177</v>
      </c>
      <c r="AF64" s="555" t="s">
        <v>177</v>
      </c>
      <c r="AG64" s="555" t="s">
        <v>177</v>
      </c>
      <c r="AH64" s="555" t="s">
        <v>175</v>
      </c>
      <c r="AI64" s="555" t="s">
        <v>177</v>
      </c>
      <c r="AJ64" s="555" t="s">
        <v>175</v>
      </c>
      <c r="AK64" s="555" t="s">
        <v>175</v>
      </c>
      <c r="AL64" s="555" t="s">
        <v>175</v>
      </c>
      <c r="AM64" s="555" t="s">
        <v>177</v>
      </c>
      <c r="AN64" s="555" t="s">
        <v>177</v>
      </c>
      <c r="AO64" s="555" t="s">
        <v>175</v>
      </c>
      <c r="AP64" s="555" t="s">
        <v>177</v>
      </c>
      <c r="AQ64" s="555" t="s">
        <v>175</v>
      </c>
      <c r="AR64" s="555" t="s">
        <v>177</v>
      </c>
      <c r="AS64" s="555" t="s">
        <v>177</v>
      </c>
      <c r="AT64" s="555" t="s">
        <v>177</v>
      </c>
      <c r="AU64" s="555" t="s">
        <v>175</v>
      </c>
      <c r="AV64" s="555" t="s">
        <v>177</v>
      </c>
      <c r="AW64" s="555" t="s">
        <v>177</v>
      </c>
      <c r="AX64" s="555" t="s">
        <v>175</v>
      </c>
      <c r="AY64" s="556">
        <v>0</v>
      </c>
      <c r="AZ64" s="559"/>
      <c r="BA64" s="562"/>
      <c r="BB64" s="559"/>
    </row>
    <row r="65" spans="1:56" ht="14.4" x14ac:dyDescent="0.3">
      <c r="A65" s="576">
        <v>703620</v>
      </c>
      <c r="B65" s="549" t="s">
        <v>398</v>
      </c>
      <c r="C65" s="555" t="s">
        <v>175</v>
      </c>
      <c r="D65" s="555" t="s">
        <v>175</v>
      </c>
      <c r="E65" s="555" t="s">
        <v>175</v>
      </c>
      <c r="F65" s="555" t="s">
        <v>175</v>
      </c>
      <c r="G65" s="555" t="s">
        <v>175</v>
      </c>
      <c r="H65" s="555" t="s">
        <v>175</v>
      </c>
      <c r="I65" s="555" t="s">
        <v>175</v>
      </c>
      <c r="J65" s="555" t="s">
        <v>175</v>
      </c>
      <c r="K65" s="555" t="s">
        <v>175</v>
      </c>
      <c r="L65" s="555" t="s">
        <v>175</v>
      </c>
      <c r="M65" s="555" t="s">
        <v>175</v>
      </c>
      <c r="N65" s="555" t="s">
        <v>175</v>
      </c>
      <c r="O65" s="555" t="s">
        <v>175</v>
      </c>
      <c r="P65" s="555" t="s">
        <v>175</v>
      </c>
      <c r="Q65" s="555" t="s">
        <v>175</v>
      </c>
      <c r="R65" s="555" t="s">
        <v>175</v>
      </c>
      <c r="S65" s="555" t="s">
        <v>175</v>
      </c>
      <c r="T65" s="555" t="s">
        <v>175</v>
      </c>
      <c r="U65" s="555" t="s">
        <v>175</v>
      </c>
      <c r="V65" s="555" t="s">
        <v>175</v>
      </c>
      <c r="W65" s="555" t="s">
        <v>175</v>
      </c>
      <c r="X65" s="555" t="s">
        <v>175</v>
      </c>
      <c r="Y65" s="555" t="s">
        <v>175</v>
      </c>
      <c r="Z65" s="555" t="s">
        <v>175</v>
      </c>
      <c r="AA65" s="555" t="s">
        <v>175</v>
      </c>
      <c r="AB65" s="555" t="s">
        <v>175</v>
      </c>
      <c r="AC65" s="555" t="s">
        <v>175</v>
      </c>
      <c r="AD65" s="555" t="s">
        <v>175</v>
      </c>
      <c r="AE65" s="555" t="s">
        <v>175</v>
      </c>
      <c r="AF65" s="555" t="s">
        <v>175</v>
      </c>
      <c r="AG65" s="555" t="s">
        <v>175</v>
      </c>
      <c r="AH65" s="555" t="s">
        <v>175</v>
      </c>
      <c r="AI65" s="555" t="s">
        <v>175</v>
      </c>
      <c r="AJ65" s="555" t="s">
        <v>175</v>
      </c>
      <c r="AK65" s="555" t="s">
        <v>175</v>
      </c>
      <c r="AL65" s="555" t="s">
        <v>175</v>
      </c>
      <c r="AM65" s="555" t="s">
        <v>175</v>
      </c>
      <c r="AN65" s="555" t="s">
        <v>175</v>
      </c>
      <c r="AO65" s="555" t="s">
        <v>175</v>
      </c>
      <c r="AP65" s="555" t="s">
        <v>177</v>
      </c>
      <c r="AQ65" s="555" t="s">
        <v>175</v>
      </c>
      <c r="AR65" s="555" t="s">
        <v>175</v>
      </c>
      <c r="AS65" s="555" t="s">
        <v>177</v>
      </c>
      <c r="AT65" s="555" t="s">
        <v>177</v>
      </c>
      <c r="AU65" s="555" t="s">
        <v>177</v>
      </c>
      <c r="AV65" s="555" t="s">
        <v>177</v>
      </c>
      <c r="AW65" s="555" t="s">
        <v>176</v>
      </c>
      <c r="AX65" s="555" t="s">
        <v>177</v>
      </c>
      <c r="AY65" s="556">
        <v>0</v>
      </c>
      <c r="AZ65" s="564"/>
      <c r="BA65" s="565"/>
      <c r="BB65" s="565"/>
      <c r="BC65" s="565"/>
      <c r="BD65" s="566"/>
    </row>
    <row r="66" spans="1:56" ht="14.4" x14ac:dyDescent="0.3">
      <c r="A66" s="576">
        <v>703627</v>
      </c>
      <c r="B66" s="549" t="s">
        <v>246</v>
      </c>
      <c r="C66" s="555" t="s">
        <v>175</v>
      </c>
      <c r="D66" s="555" t="s">
        <v>177</v>
      </c>
      <c r="E66" s="555" t="s">
        <v>175</v>
      </c>
      <c r="F66" s="555" t="s">
        <v>175</v>
      </c>
      <c r="G66" s="555" t="s">
        <v>177</v>
      </c>
      <c r="H66" s="555" t="s">
        <v>175</v>
      </c>
      <c r="I66" s="555" t="s">
        <v>177</v>
      </c>
      <c r="J66" s="555" t="s">
        <v>175</v>
      </c>
      <c r="K66" s="555" t="s">
        <v>177</v>
      </c>
      <c r="L66" s="555" t="s">
        <v>175</v>
      </c>
      <c r="M66" s="555" t="s">
        <v>175</v>
      </c>
      <c r="N66" s="555" t="s">
        <v>175</v>
      </c>
      <c r="O66" s="555" t="s">
        <v>175</v>
      </c>
      <c r="P66" s="555" t="s">
        <v>176</v>
      </c>
      <c r="Q66" s="555" t="s">
        <v>177</v>
      </c>
      <c r="R66" s="555" t="s">
        <v>176</v>
      </c>
      <c r="S66" s="555" t="s">
        <v>175</v>
      </c>
      <c r="T66" s="555" t="s">
        <v>175</v>
      </c>
      <c r="U66" s="555" t="s">
        <v>177</v>
      </c>
      <c r="V66" s="555" t="s">
        <v>177</v>
      </c>
      <c r="W66" s="555" t="s">
        <v>176</v>
      </c>
      <c r="X66" s="555" t="s">
        <v>177</v>
      </c>
      <c r="Y66" s="555" t="s">
        <v>175</v>
      </c>
      <c r="Z66" s="555" t="s">
        <v>175</v>
      </c>
      <c r="AA66" s="555"/>
      <c r="AB66" s="555"/>
      <c r="AC66" s="555"/>
      <c r="AD66" s="555"/>
      <c r="AE66" s="555"/>
      <c r="AF66" s="555"/>
      <c r="AG66" s="555"/>
      <c r="AH66" s="555"/>
      <c r="AI66" s="555"/>
      <c r="AJ66" s="555"/>
      <c r="AK66" s="555"/>
      <c r="AL66" s="555"/>
      <c r="AM66" s="555"/>
      <c r="AN66" s="555"/>
      <c r="AO66" s="555"/>
      <c r="AP66" s="555"/>
      <c r="AQ66" s="555"/>
      <c r="AR66" s="555"/>
      <c r="AS66" s="555"/>
      <c r="AT66" s="555"/>
      <c r="AU66" s="555"/>
      <c r="AV66" s="555"/>
      <c r="AW66" s="555"/>
      <c r="AX66" s="555"/>
      <c r="AY66" s="556">
        <v>0</v>
      </c>
      <c r="AZ66" s="559"/>
      <c r="BA66" s="562"/>
      <c r="BB66" s="559"/>
    </row>
    <row r="67" spans="1:56" ht="14.4" x14ac:dyDescent="0.3">
      <c r="A67" s="576">
        <v>703663</v>
      </c>
      <c r="B67" s="549" t="s">
        <v>398</v>
      </c>
      <c r="C67" s="555" t="s">
        <v>175</v>
      </c>
      <c r="D67" s="555" t="s">
        <v>175</v>
      </c>
      <c r="E67" s="555" t="s">
        <v>175</v>
      </c>
      <c r="F67" s="555" t="s">
        <v>175</v>
      </c>
      <c r="G67" s="555" t="s">
        <v>175</v>
      </c>
      <c r="H67" s="555" t="s">
        <v>177</v>
      </c>
      <c r="I67" s="555" t="s">
        <v>177</v>
      </c>
      <c r="J67" s="555" t="s">
        <v>175</v>
      </c>
      <c r="K67" s="555" t="s">
        <v>175</v>
      </c>
      <c r="L67" s="555" t="s">
        <v>175</v>
      </c>
      <c r="M67" s="555" t="s">
        <v>177</v>
      </c>
      <c r="N67" s="555" t="s">
        <v>177</v>
      </c>
      <c r="O67" s="555" t="s">
        <v>175</v>
      </c>
      <c r="P67" s="555" t="s">
        <v>177</v>
      </c>
      <c r="Q67" s="555" t="s">
        <v>175</v>
      </c>
      <c r="R67" s="555" t="s">
        <v>177</v>
      </c>
      <c r="S67" s="555" t="s">
        <v>175</v>
      </c>
      <c r="T67" s="555" t="s">
        <v>175</v>
      </c>
      <c r="U67" s="555" t="s">
        <v>175</v>
      </c>
      <c r="V67" s="555" t="s">
        <v>177</v>
      </c>
      <c r="W67" s="555" t="s">
        <v>175</v>
      </c>
      <c r="X67" s="555" t="s">
        <v>175</v>
      </c>
      <c r="Y67" s="555" t="s">
        <v>177</v>
      </c>
      <c r="Z67" s="555" t="s">
        <v>175</v>
      </c>
      <c r="AA67" s="555" t="s">
        <v>177</v>
      </c>
      <c r="AB67" s="555" t="s">
        <v>175</v>
      </c>
      <c r="AC67" s="555" t="s">
        <v>175</v>
      </c>
      <c r="AD67" s="555" t="s">
        <v>175</v>
      </c>
      <c r="AE67" s="555" t="s">
        <v>175</v>
      </c>
      <c r="AF67" s="555" t="s">
        <v>175</v>
      </c>
      <c r="AG67" s="555" t="s">
        <v>175</v>
      </c>
      <c r="AH67" s="555" t="s">
        <v>177</v>
      </c>
      <c r="AI67" s="555" t="s">
        <v>175</v>
      </c>
      <c r="AJ67" s="555" t="s">
        <v>175</v>
      </c>
      <c r="AK67" s="555" t="s">
        <v>175</v>
      </c>
      <c r="AL67" s="555" t="s">
        <v>177</v>
      </c>
      <c r="AM67" s="555" t="s">
        <v>177</v>
      </c>
      <c r="AN67" s="555" t="s">
        <v>177</v>
      </c>
      <c r="AO67" s="555" t="s">
        <v>177</v>
      </c>
      <c r="AP67" s="555" t="s">
        <v>177</v>
      </c>
      <c r="AQ67" s="555" t="s">
        <v>177</v>
      </c>
      <c r="AR67" s="555" t="s">
        <v>175</v>
      </c>
      <c r="AS67" s="555" t="s">
        <v>175</v>
      </c>
      <c r="AT67" s="555" t="s">
        <v>177</v>
      </c>
      <c r="AU67" s="555" t="s">
        <v>177</v>
      </c>
      <c r="AV67" s="555" t="s">
        <v>175</v>
      </c>
      <c r="AW67" s="555" t="s">
        <v>175</v>
      </c>
      <c r="AX67" s="555" t="s">
        <v>177</v>
      </c>
      <c r="AY67" s="556">
        <v>0</v>
      </c>
      <c r="AZ67" s="559"/>
      <c r="BA67" s="562"/>
    </row>
    <row r="68" spans="1:56" ht="14.4" x14ac:dyDescent="0.3">
      <c r="A68" s="576">
        <v>703669</v>
      </c>
      <c r="B68" s="549" t="s">
        <v>398</v>
      </c>
      <c r="C68" s="555" t="s">
        <v>177</v>
      </c>
      <c r="D68" s="555" t="s">
        <v>177</v>
      </c>
      <c r="E68" s="555" t="s">
        <v>177</v>
      </c>
      <c r="F68" s="555" t="s">
        <v>175</v>
      </c>
      <c r="G68" s="555" t="s">
        <v>177</v>
      </c>
      <c r="H68" s="555" t="s">
        <v>175</v>
      </c>
      <c r="I68" s="555" t="s">
        <v>175</v>
      </c>
      <c r="J68" s="555" t="s">
        <v>177</v>
      </c>
      <c r="K68" s="555" t="s">
        <v>177</v>
      </c>
      <c r="L68" s="555" t="s">
        <v>175</v>
      </c>
      <c r="M68" s="555" t="s">
        <v>175</v>
      </c>
      <c r="N68" s="555" t="s">
        <v>175</v>
      </c>
      <c r="O68" s="555" t="s">
        <v>177</v>
      </c>
      <c r="P68" s="555" t="s">
        <v>177</v>
      </c>
      <c r="Q68" s="555" t="s">
        <v>177</v>
      </c>
      <c r="R68" s="555" t="s">
        <v>177</v>
      </c>
      <c r="S68" s="555" t="s">
        <v>175</v>
      </c>
      <c r="T68" s="555" t="s">
        <v>177</v>
      </c>
      <c r="U68" s="555" t="s">
        <v>175</v>
      </c>
      <c r="V68" s="555" t="s">
        <v>175</v>
      </c>
      <c r="W68" s="555" t="s">
        <v>176</v>
      </c>
      <c r="X68" s="555" t="s">
        <v>175</v>
      </c>
      <c r="Y68" s="555" t="s">
        <v>175</v>
      </c>
      <c r="Z68" s="555" t="s">
        <v>175</v>
      </c>
      <c r="AA68" s="555" t="s">
        <v>177</v>
      </c>
      <c r="AB68" s="555" t="s">
        <v>177</v>
      </c>
      <c r="AC68" s="555" t="s">
        <v>177</v>
      </c>
      <c r="AD68" s="555" t="s">
        <v>175</v>
      </c>
      <c r="AE68" s="555" t="s">
        <v>175</v>
      </c>
      <c r="AF68" s="555" t="s">
        <v>175</v>
      </c>
      <c r="AG68" s="555" t="s">
        <v>177</v>
      </c>
      <c r="AH68" s="555" t="s">
        <v>176</v>
      </c>
      <c r="AI68" s="555" t="s">
        <v>175</v>
      </c>
      <c r="AJ68" s="555" t="s">
        <v>177</v>
      </c>
      <c r="AK68" s="555" t="s">
        <v>175</v>
      </c>
      <c r="AL68" s="555" t="s">
        <v>177</v>
      </c>
      <c r="AM68" s="555" t="s">
        <v>176</v>
      </c>
      <c r="AN68" s="555" t="s">
        <v>176</v>
      </c>
      <c r="AO68" s="555" t="s">
        <v>177</v>
      </c>
      <c r="AP68" s="555" t="s">
        <v>177</v>
      </c>
      <c r="AQ68" s="555" t="s">
        <v>176</v>
      </c>
      <c r="AR68" s="555" t="s">
        <v>176</v>
      </c>
      <c r="AS68" s="555"/>
      <c r="AT68" s="555"/>
      <c r="AU68" s="555"/>
      <c r="AV68" s="555"/>
      <c r="AW68" s="555"/>
      <c r="AX68" s="555"/>
      <c r="AY68" s="556">
        <v>0</v>
      </c>
      <c r="AZ68" s="559"/>
      <c r="BA68" s="562"/>
      <c r="BB68" s="559"/>
    </row>
    <row r="69" spans="1:56" ht="21.6" x14ac:dyDescent="0.65">
      <c r="A69" s="578">
        <v>703725</v>
      </c>
      <c r="B69" s="550" t="s">
        <v>247</v>
      </c>
      <c r="C69" s="579" t="s">
        <v>175</v>
      </c>
      <c r="D69" s="579" t="s">
        <v>177</v>
      </c>
      <c r="E69" s="579" t="s">
        <v>175</v>
      </c>
      <c r="F69" s="579" t="s">
        <v>175</v>
      </c>
      <c r="G69" s="579" t="s">
        <v>177</v>
      </c>
      <c r="H69" s="579" t="s">
        <v>175</v>
      </c>
      <c r="I69" s="579" t="s">
        <v>177</v>
      </c>
      <c r="J69" s="579" t="s">
        <v>175</v>
      </c>
      <c r="K69" s="579" t="s">
        <v>177</v>
      </c>
      <c r="L69" s="579" t="s">
        <v>176</v>
      </c>
      <c r="M69" s="579" t="s">
        <v>175</v>
      </c>
      <c r="N69" s="579" t="s">
        <v>175</v>
      </c>
      <c r="O69" s="579" t="s">
        <v>175</v>
      </c>
      <c r="P69" s="579" t="s">
        <v>175</v>
      </c>
      <c r="Q69" s="579" t="s">
        <v>175</v>
      </c>
      <c r="R69" s="579" t="s">
        <v>175</v>
      </c>
      <c r="S69" s="579" t="s">
        <v>175</v>
      </c>
      <c r="T69" s="579" t="s">
        <v>175</v>
      </c>
      <c r="U69" s="579" t="s">
        <v>176</v>
      </c>
      <c r="V69" s="579" t="s">
        <v>176</v>
      </c>
      <c r="W69" s="579" t="s">
        <v>175</v>
      </c>
      <c r="X69" s="579" t="s">
        <v>177</v>
      </c>
      <c r="Y69" s="579" t="s">
        <v>175</v>
      </c>
      <c r="Z69" s="579" t="s">
        <v>176</v>
      </c>
      <c r="AA69" s="579" t="s">
        <v>176</v>
      </c>
      <c r="AB69" s="579" t="s">
        <v>176</v>
      </c>
      <c r="AC69" s="579" t="s">
        <v>176</v>
      </c>
      <c r="AD69" s="579" t="s">
        <v>176</v>
      </c>
      <c r="AE69" s="579" t="s">
        <v>176</v>
      </c>
      <c r="AF69" s="579" t="s">
        <v>176</v>
      </c>
      <c r="AG69" s="579" t="s">
        <v>176</v>
      </c>
      <c r="AH69" s="579" t="s">
        <v>176</v>
      </c>
      <c r="AI69" s="579" t="s">
        <v>176</v>
      </c>
      <c r="AJ69" s="579" t="s">
        <v>176</v>
      </c>
      <c r="AK69" s="579" t="s">
        <v>176</v>
      </c>
      <c r="AL69" s="579" t="s">
        <v>176</v>
      </c>
      <c r="AM69" s="579"/>
      <c r="AN69" s="579"/>
      <c r="AO69" s="579"/>
      <c r="AP69" s="579"/>
      <c r="AQ69" s="579"/>
      <c r="AR69" s="579"/>
      <c r="AS69" s="579"/>
      <c r="AT69" s="579"/>
      <c r="AU69" s="579"/>
      <c r="AV69" s="579"/>
      <c r="AW69" s="579"/>
      <c r="AX69" s="579"/>
      <c r="AY69" s="556">
        <v>0</v>
      </c>
      <c r="AZ69" s="559"/>
      <c r="BA69" s="562"/>
      <c r="BB69" s="559"/>
    </row>
    <row r="70" spans="1:56" ht="14.4" x14ac:dyDescent="0.3">
      <c r="A70" s="576">
        <v>703730</v>
      </c>
      <c r="B70" s="549" t="s">
        <v>398</v>
      </c>
      <c r="C70" s="555" t="s">
        <v>1437</v>
      </c>
      <c r="D70" s="555" t="s">
        <v>1437</v>
      </c>
      <c r="E70" s="555" t="s">
        <v>1437</v>
      </c>
      <c r="F70" s="555" t="s">
        <v>1437</v>
      </c>
      <c r="G70" s="555" t="s">
        <v>1437</v>
      </c>
      <c r="H70" s="555" t="s">
        <v>1437</v>
      </c>
      <c r="I70" s="555" t="s">
        <v>1437</v>
      </c>
      <c r="J70" s="555" t="s">
        <v>1437</v>
      </c>
      <c r="K70" s="555" t="s">
        <v>1437</v>
      </c>
      <c r="L70" s="555" t="s">
        <v>1437</v>
      </c>
      <c r="M70" s="555" t="s">
        <v>1437</v>
      </c>
      <c r="N70" s="555" t="s">
        <v>1437</v>
      </c>
      <c r="O70" s="555" t="s">
        <v>1437</v>
      </c>
      <c r="P70" s="555" t="s">
        <v>1437</v>
      </c>
      <c r="Q70" s="555" t="s">
        <v>1437</v>
      </c>
      <c r="R70" s="555" t="s">
        <v>1437</v>
      </c>
      <c r="S70" s="555" t="s">
        <v>1437</v>
      </c>
      <c r="T70" s="555" t="s">
        <v>1437</v>
      </c>
      <c r="U70" s="555" t="s">
        <v>1437</v>
      </c>
      <c r="V70" s="555" t="s">
        <v>1437</v>
      </c>
      <c r="W70" s="555" t="s">
        <v>1437</v>
      </c>
      <c r="X70" s="555" t="s">
        <v>1437</v>
      </c>
      <c r="Y70" s="555" t="s">
        <v>1437</v>
      </c>
      <c r="Z70" s="555" t="s">
        <v>1437</v>
      </c>
      <c r="AA70" s="555" t="s">
        <v>1437</v>
      </c>
      <c r="AB70" s="555" t="s">
        <v>1437</v>
      </c>
      <c r="AC70" s="555" t="s">
        <v>1437</v>
      </c>
      <c r="AD70" s="555" t="s">
        <v>1437</v>
      </c>
      <c r="AE70" s="555" t="s">
        <v>1437</v>
      </c>
      <c r="AF70" s="555" t="s">
        <v>1437</v>
      </c>
      <c r="AG70" s="555" t="s">
        <v>1437</v>
      </c>
      <c r="AH70" s="555" t="s">
        <v>1437</v>
      </c>
      <c r="AI70" s="555" t="s">
        <v>1437</v>
      </c>
      <c r="AJ70" s="555" t="s">
        <v>1437</v>
      </c>
      <c r="AK70" s="555" t="s">
        <v>1437</v>
      </c>
      <c r="AL70" s="555" t="s">
        <v>1437</v>
      </c>
      <c r="AM70" s="555" t="s">
        <v>1437</v>
      </c>
      <c r="AN70" s="555" t="s">
        <v>1437</v>
      </c>
      <c r="AO70" s="555" t="s">
        <v>1437</v>
      </c>
      <c r="AP70" s="555" t="s">
        <v>1437</v>
      </c>
      <c r="AQ70" s="555" t="s">
        <v>1437</v>
      </c>
      <c r="AR70" s="555" t="s">
        <v>1437</v>
      </c>
      <c r="AS70" s="555"/>
      <c r="AT70" s="555"/>
      <c r="AU70" s="555"/>
      <c r="AV70" s="555"/>
      <c r="AW70" s="555"/>
      <c r="AX70" s="555"/>
      <c r="AY70" s="556" t="s">
        <v>3778</v>
      </c>
      <c r="AZ70" s="559"/>
      <c r="BA70" s="562"/>
    </row>
    <row r="71" spans="1:56" ht="21.6" x14ac:dyDescent="0.65">
      <c r="A71" s="578">
        <v>703831</v>
      </c>
      <c r="B71" s="550" t="s">
        <v>398</v>
      </c>
      <c r="C71" s="579" t="s">
        <v>1437</v>
      </c>
      <c r="D71" s="579" t="s">
        <v>1437</v>
      </c>
      <c r="E71" s="579" t="s">
        <v>1437</v>
      </c>
      <c r="F71" s="579" t="s">
        <v>1437</v>
      </c>
      <c r="G71" s="579" t="s">
        <v>1437</v>
      </c>
      <c r="H71" s="579" t="s">
        <v>1437</v>
      </c>
      <c r="I71" s="579" t="s">
        <v>1437</v>
      </c>
      <c r="J71" s="579" t="s">
        <v>1437</v>
      </c>
      <c r="K71" s="579" t="s">
        <v>1437</v>
      </c>
      <c r="L71" s="579" t="s">
        <v>1437</v>
      </c>
      <c r="M71" s="579" t="s">
        <v>1437</v>
      </c>
      <c r="N71" s="579" t="s">
        <v>1437</v>
      </c>
      <c r="O71" s="579" t="s">
        <v>1437</v>
      </c>
      <c r="P71" s="579" t="s">
        <v>1437</v>
      </c>
      <c r="Q71" s="579" t="s">
        <v>1437</v>
      </c>
      <c r="R71" s="579" t="s">
        <v>1437</v>
      </c>
      <c r="S71" s="579" t="s">
        <v>1437</v>
      </c>
      <c r="T71" s="579" t="s">
        <v>1437</v>
      </c>
      <c r="U71" s="579" t="s">
        <v>1437</v>
      </c>
      <c r="V71" s="579" t="s">
        <v>1437</v>
      </c>
      <c r="W71" s="579" t="s">
        <v>1437</v>
      </c>
      <c r="X71" s="579" t="s">
        <v>1437</v>
      </c>
      <c r="Y71" s="579" t="s">
        <v>1437</v>
      </c>
      <c r="Z71" s="579" t="s">
        <v>1437</v>
      </c>
      <c r="AA71" s="579" t="s">
        <v>1437</v>
      </c>
      <c r="AB71" s="579" t="s">
        <v>1437</v>
      </c>
      <c r="AC71" s="579" t="s">
        <v>1437</v>
      </c>
      <c r="AD71" s="579" t="s">
        <v>1437</v>
      </c>
      <c r="AE71" s="579" t="s">
        <v>1437</v>
      </c>
      <c r="AF71" s="579" t="s">
        <v>1437</v>
      </c>
      <c r="AG71" s="579" t="s">
        <v>1437</v>
      </c>
      <c r="AH71" s="579" t="s">
        <v>1437</v>
      </c>
      <c r="AI71" s="579" t="s">
        <v>1437</v>
      </c>
      <c r="AJ71" s="579" t="s">
        <v>1437</v>
      </c>
      <c r="AK71" s="579" t="s">
        <v>1437</v>
      </c>
      <c r="AL71" s="579" t="s">
        <v>1437</v>
      </c>
      <c r="AM71" s="579" t="s">
        <v>1437</v>
      </c>
      <c r="AN71" s="579" t="s">
        <v>1437</v>
      </c>
      <c r="AO71" s="579" t="s">
        <v>1437</v>
      </c>
      <c r="AP71" s="579" t="s">
        <v>1437</v>
      </c>
      <c r="AQ71" s="579" t="s">
        <v>1437</v>
      </c>
      <c r="AR71" s="579" t="s">
        <v>1437</v>
      </c>
      <c r="AS71" s="579" t="s">
        <v>1437</v>
      </c>
      <c r="AT71" s="579" t="s">
        <v>1437</v>
      </c>
      <c r="AU71" s="579" t="s">
        <v>1437</v>
      </c>
      <c r="AV71" s="579" t="s">
        <v>1437</v>
      </c>
      <c r="AW71" s="579" t="s">
        <v>1437</v>
      </c>
      <c r="AX71" s="579" t="s">
        <v>1437</v>
      </c>
      <c r="AY71" s="556" t="s">
        <v>3778</v>
      </c>
      <c r="AZ71" s="564"/>
      <c r="BA71" s="565"/>
      <c r="BB71" s="565"/>
      <c r="BC71" s="565"/>
      <c r="BD71" s="566"/>
    </row>
    <row r="72" spans="1:56" ht="14.4" x14ac:dyDescent="0.3">
      <c r="A72" s="576">
        <v>703845</v>
      </c>
      <c r="B72" s="549" t="s">
        <v>398</v>
      </c>
      <c r="C72" s="555" t="s">
        <v>176</v>
      </c>
      <c r="D72" s="555" t="s">
        <v>176</v>
      </c>
      <c r="E72" s="555" t="s">
        <v>176</v>
      </c>
      <c r="F72" s="555" t="s">
        <v>176</v>
      </c>
      <c r="G72" s="555" t="s">
        <v>176</v>
      </c>
      <c r="H72" s="555" t="s">
        <v>176</v>
      </c>
      <c r="I72" s="555" t="s">
        <v>176</v>
      </c>
      <c r="J72" s="555" t="s">
        <v>176</v>
      </c>
      <c r="K72" s="555" t="s">
        <v>176</v>
      </c>
      <c r="L72" s="555" t="s">
        <v>176</v>
      </c>
      <c r="M72" s="555" t="s">
        <v>176</v>
      </c>
      <c r="N72" s="555" t="s">
        <v>176</v>
      </c>
      <c r="O72" s="555" t="s">
        <v>176</v>
      </c>
      <c r="P72" s="555" t="s">
        <v>176</v>
      </c>
      <c r="Q72" s="555" t="s">
        <v>176</v>
      </c>
      <c r="R72" s="555" t="s">
        <v>176</v>
      </c>
      <c r="S72" s="555" t="s">
        <v>176</v>
      </c>
      <c r="T72" s="555" t="s">
        <v>176</v>
      </c>
      <c r="U72" s="555" t="s">
        <v>176</v>
      </c>
      <c r="V72" s="555" t="s">
        <v>176</v>
      </c>
      <c r="W72" s="555" t="s">
        <v>176</v>
      </c>
      <c r="X72" s="555" t="s">
        <v>176</v>
      </c>
      <c r="Y72" s="555" t="s">
        <v>176</v>
      </c>
      <c r="Z72" s="555" t="s">
        <v>176</v>
      </c>
      <c r="AA72" s="555" t="s">
        <v>176</v>
      </c>
      <c r="AB72" s="555" t="s">
        <v>176</v>
      </c>
      <c r="AC72" s="555" t="s">
        <v>176</v>
      </c>
      <c r="AD72" s="555" t="s">
        <v>176</v>
      </c>
      <c r="AE72" s="555" t="s">
        <v>176</v>
      </c>
      <c r="AF72" s="555" t="s">
        <v>176</v>
      </c>
      <c r="AG72" s="555" t="s">
        <v>176</v>
      </c>
      <c r="AH72" s="555" t="s">
        <v>177</v>
      </c>
      <c r="AI72" s="555" t="s">
        <v>176</v>
      </c>
      <c r="AJ72" s="555" t="s">
        <v>176</v>
      </c>
      <c r="AK72" s="555" t="s">
        <v>176</v>
      </c>
      <c r="AL72" s="555" t="s">
        <v>176</v>
      </c>
      <c r="AM72" s="555" t="s">
        <v>176</v>
      </c>
      <c r="AN72" s="555" t="s">
        <v>177</v>
      </c>
      <c r="AO72" s="555" t="s">
        <v>175</v>
      </c>
      <c r="AP72" s="555" t="s">
        <v>177</v>
      </c>
      <c r="AQ72" s="555" t="s">
        <v>177</v>
      </c>
      <c r="AR72" s="555" t="s">
        <v>177</v>
      </c>
      <c r="AS72" s="555" t="s">
        <v>177</v>
      </c>
      <c r="AT72" s="555" t="s">
        <v>177</v>
      </c>
      <c r="AU72" s="555" t="s">
        <v>177</v>
      </c>
      <c r="AV72" s="555" t="s">
        <v>176</v>
      </c>
      <c r="AW72" s="555" t="s">
        <v>176</v>
      </c>
      <c r="AX72" s="555" t="s">
        <v>175</v>
      </c>
      <c r="AY72" s="556">
        <v>0</v>
      </c>
      <c r="AZ72" s="559"/>
      <c r="BA72" s="562"/>
      <c r="BB72" s="559"/>
    </row>
    <row r="73" spans="1:56" ht="21.6" x14ac:dyDescent="0.65">
      <c r="A73" s="578">
        <v>703857</v>
      </c>
      <c r="B73" s="550" t="s">
        <v>247</v>
      </c>
      <c r="C73" s="579" t="s">
        <v>1437</v>
      </c>
      <c r="D73" s="579" t="s">
        <v>1437</v>
      </c>
      <c r="E73" s="579" t="s">
        <v>1437</v>
      </c>
      <c r="F73" s="579" t="s">
        <v>1437</v>
      </c>
      <c r="G73" s="579" t="s">
        <v>1437</v>
      </c>
      <c r="H73" s="579" t="s">
        <v>1437</v>
      </c>
      <c r="I73" s="579" t="s">
        <v>1437</v>
      </c>
      <c r="J73" s="579" t="s">
        <v>1437</v>
      </c>
      <c r="K73" s="579" t="s">
        <v>1437</v>
      </c>
      <c r="L73" s="579" t="s">
        <v>1437</v>
      </c>
      <c r="M73" s="579" t="s">
        <v>1437</v>
      </c>
      <c r="N73" s="579" t="s">
        <v>1437</v>
      </c>
      <c r="O73" s="579" t="s">
        <v>1437</v>
      </c>
      <c r="P73" s="579" t="s">
        <v>1437</v>
      </c>
      <c r="Q73" s="579" t="s">
        <v>1437</v>
      </c>
      <c r="R73" s="579" t="s">
        <v>1437</v>
      </c>
      <c r="S73" s="579" t="s">
        <v>1437</v>
      </c>
      <c r="T73" s="579" t="s">
        <v>1437</v>
      </c>
      <c r="U73" s="579" t="s">
        <v>1437</v>
      </c>
      <c r="V73" s="579" t="s">
        <v>1437</v>
      </c>
      <c r="W73" s="579" t="s">
        <v>1437</v>
      </c>
      <c r="X73" s="579" t="s">
        <v>1437</v>
      </c>
      <c r="Y73" s="579" t="s">
        <v>1437</v>
      </c>
      <c r="Z73" s="579" t="s">
        <v>1437</v>
      </c>
      <c r="AA73" s="579" t="s">
        <v>1437</v>
      </c>
      <c r="AB73" s="579" t="s">
        <v>1437</v>
      </c>
      <c r="AC73" s="579" t="s">
        <v>1437</v>
      </c>
      <c r="AD73" s="579" t="s">
        <v>1437</v>
      </c>
      <c r="AE73" s="579" t="s">
        <v>1437</v>
      </c>
      <c r="AF73" s="579" t="s">
        <v>1437</v>
      </c>
      <c r="AG73" s="579" t="s">
        <v>1437</v>
      </c>
      <c r="AH73" s="579" t="s">
        <v>1437</v>
      </c>
      <c r="AI73" s="579" t="s">
        <v>1437</v>
      </c>
      <c r="AJ73" s="579" t="s">
        <v>1437</v>
      </c>
      <c r="AK73" s="579" t="s">
        <v>1437</v>
      </c>
      <c r="AL73" s="579" t="s">
        <v>1437</v>
      </c>
      <c r="AM73" s="579"/>
      <c r="AN73" s="579"/>
      <c r="AO73" s="579"/>
      <c r="AP73" s="579"/>
      <c r="AQ73" s="579"/>
      <c r="AR73" s="579"/>
      <c r="AS73" s="579"/>
      <c r="AT73" s="579"/>
      <c r="AU73" s="579"/>
      <c r="AV73" s="579"/>
      <c r="AW73" s="579"/>
      <c r="AX73" s="579"/>
      <c r="AY73" s="556" t="s">
        <v>3778</v>
      </c>
      <c r="AZ73" s="564"/>
      <c r="BA73" s="565"/>
      <c r="BB73" s="565"/>
      <c r="BC73" s="565"/>
      <c r="BD73" s="566"/>
    </row>
    <row r="74" spans="1:56" ht="14.4" x14ac:dyDescent="0.3">
      <c r="A74" s="576">
        <v>703860</v>
      </c>
      <c r="B74" s="549" t="s">
        <v>246</v>
      </c>
      <c r="C74" s="555" t="s">
        <v>175</v>
      </c>
      <c r="D74" s="555" t="s">
        <v>175</v>
      </c>
      <c r="E74" s="555" t="s">
        <v>175</v>
      </c>
      <c r="F74" s="555" t="s">
        <v>175</v>
      </c>
      <c r="G74" s="555" t="s">
        <v>175</v>
      </c>
      <c r="H74" s="555" t="s">
        <v>175</v>
      </c>
      <c r="I74" s="555" t="s">
        <v>175</v>
      </c>
      <c r="J74" s="555" t="s">
        <v>175</v>
      </c>
      <c r="K74" s="555" t="s">
        <v>175</v>
      </c>
      <c r="L74" s="555" t="s">
        <v>175</v>
      </c>
      <c r="M74" s="555" t="s">
        <v>176</v>
      </c>
      <c r="N74" s="555" t="s">
        <v>176</v>
      </c>
      <c r="O74" s="555" t="s">
        <v>176</v>
      </c>
      <c r="P74" s="555" t="s">
        <v>176</v>
      </c>
      <c r="Q74" s="555" t="s">
        <v>175</v>
      </c>
      <c r="R74" s="555" t="s">
        <v>176</v>
      </c>
      <c r="S74" s="555" t="s">
        <v>177</v>
      </c>
      <c r="T74" s="555" t="s">
        <v>176</v>
      </c>
      <c r="U74" s="555" t="s">
        <v>176</v>
      </c>
      <c r="V74" s="555" t="s">
        <v>177</v>
      </c>
      <c r="W74" s="555" t="s">
        <v>176</v>
      </c>
      <c r="X74" s="555" t="s">
        <v>176</v>
      </c>
      <c r="Y74" s="555" t="s">
        <v>176</v>
      </c>
      <c r="Z74" s="555" t="s">
        <v>176</v>
      </c>
      <c r="AA74" s="555"/>
      <c r="AB74" s="555"/>
      <c r="AC74" s="555"/>
      <c r="AD74" s="555"/>
      <c r="AE74" s="555"/>
      <c r="AF74" s="555"/>
      <c r="AG74" s="555"/>
      <c r="AH74" s="555"/>
      <c r="AI74" s="555"/>
      <c r="AJ74" s="555"/>
      <c r="AK74" s="555"/>
      <c r="AL74" s="555"/>
      <c r="AM74" s="555"/>
      <c r="AN74" s="555"/>
      <c r="AO74" s="555"/>
      <c r="AP74" s="555"/>
      <c r="AQ74" s="555"/>
      <c r="AR74" s="555"/>
      <c r="AS74" s="555"/>
      <c r="AT74" s="555"/>
      <c r="AU74" s="555"/>
      <c r="AV74" s="555"/>
      <c r="AW74" s="555"/>
      <c r="AX74" s="555"/>
      <c r="AY74" s="556">
        <v>0</v>
      </c>
      <c r="AZ74" s="559"/>
      <c r="BA74" s="562"/>
    </row>
    <row r="75" spans="1:56" ht="21.6" x14ac:dyDescent="0.65">
      <c r="A75" s="578">
        <v>703871</v>
      </c>
      <c r="B75" s="550" t="s">
        <v>398</v>
      </c>
      <c r="C75" s="579" t="s">
        <v>175</v>
      </c>
      <c r="D75" s="579" t="s">
        <v>175</v>
      </c>
      <c r="E75" s="579" t="s">
        <v>175</v>
      </c>
      <c r="F75" s="579" t="s">
        <v>177</v>
      </c>
      <c r="G75" s="579" t="s">
        <v>175</v>
      </c>
      <c r="H75" s="579" t="s">
        <v>175</v>
      </c>
      <c r="I75" s="579" t="s">
        <v>175</v>
      </c>
      <c r="J75" s="579" t="s">
        <v>175</v>
      </c>
      <c r="K75" s="579" t="s">
        <v>177</v>
      </c>
      <c r="L75" s="579" t="s">
        <v>175</v>
      </c>
      <c r="M75" s="579" t="s">
        <v>175</v>
      </c>
      <c r="N75" s="579" t="s">
        <v>175</v>
      </c>
      <c r="O75" s="579" t="s">
        <v>175</v>
      </c>
      <c r="P75" s="579" t="s">
        <v>175</v>
      </c>
      <c r="Q75" s="579" t="s">
        <v>177</v>
      </c>
      <c r="R75" s="579" t="s">
        <v>175</v>
      </c>
      <c r="S75" s="579" t="s">
        <v>175</v>
      </c>
      <c r="T75" s="579" t="s">
        <v>175</v>
      </c>
      <c r="U75" s="579" t="s">
        <v>177</v>
      </c>
      <c r="V75" s="579" t="s">
        <v>175</v>
      </c>
      <c r="W75" s="579" t="s">
        <v>175</v>
      </c>
      <c r="X75" s="579" t="s">
        <v>175</v>
      </c>
      <c r="Y75" s="579" t="s">
        <v>177</v>
      </c>
      <c r="Z75" s="579" t="s">
        <v>175</v>
      </c>
      <c r="AA75" s="579" t="s">
        <v>175</v>
      </c>
      <c r="AB75" s="579" t="s">
        <v>175</v>
      </c>
      <c r="AC75" s="579" t="s">
        <v>176</v>
      </c>
      <c r="AD75" s="579" t="s">
        <v>177</v>
      </c>
      <c r="AE75" s="579" t="s">
        <v>177</v>
      </c>
      <c r="AF75" s="579" t="s">
        <v>175</v>
      </c>
      <c r="AG75" s="579" t="s">
        <v>177</v>
      </c>
      <c r="AH75" s="579" t="s">
        <v>176</v>
      </c>
      <c r="AI75" s="579" t="s">
        <v>175</v>
      </c>
      <c r="AJ75" s="579" t="s">
        <v>175</v>
      </c>
      <c r="AK75" s="579" t="s">
        <v>177</v>
      </c>
      <c r="AL75" s="579" t="s">
        <v>175</v>
      </c>
      <c r="AM75" s="579" t="s">
        <v>175</v>
      </c>
      <c r="AN75" s="579" t="s">
        <v>175</v>
      </c>
      <c r="AO75" s="579" t="s">
        <v>175</v>
      </c>
      <c r="AP75" s="579" t="s">
        <v>177</v>
      </c>
      <c r="AQ75" s="579" t="s">
        <v>175</v>
      </c>
      <c r="AR75" s="579" t="s">
        <v>175</v>
      </c>
      <c r="AS75" s="579" t="s">
        <v>177</v>
      </c>
      <c r="AT75" s="579" t="s">
        <v>175</v>
      </c>
      <c r="AU75" s="579" t="s">
        <v>175</v>
      </c>
      <c r="AV75" s="579" t="s">
        <v>175</v>
      </c>
      <c r="AW75" s="579" t="s">
        <v>177</v>
      </c>
      <c r="AX75" s="579" t="s">
        <v>177</v>
      </c>
      <c r="AY75" s="556">
        <v>0</v>
      </c>
      <c r="AZ75" s="559"/>
      <c r="BA75" s="562"/>
      <c r="BB75" s="559"/>
    </row>
    <row r="76" spans="1:56" ht="21.6" x14ac:dyDescent="0.65">
      <c r="A76" s="578">
        <v>703910</v>
      </c>
      <c r="B76" s="550" t="s">
        <v>247</v>
      </c>
      <c r="C76" s="579" t="s">
        <v>1437</v>
      </c>
      <c r="D76" s="579" t="s">
        <v>1437</v>
      </c>
      <c r="E76" s="579" t="s">
        <v>1437</v>
      </c>
      <c r="F76" s="579" t="s">
        <v>1437</v>
      </c>
      <c r="G76" s="579" t="s">
        <v>1437</v>
      </c>
      <c r="H76" s="579" t="s">
        <v>1437</v>
      </c>
      <c r="I76" s="579" t="s">
        <v>1437</v>
      </c>
      <c r="J76" s="579" t="s">
        <v>1437</v>
      </c>
      <c r="K76" s="579" t="s">
        <v>1437</v>
      </c>
      <c r="L76" s="579" t="s">
        <v>1437</v>
      </c>
      <c r="M76" s="579" t="s">
        <v>1437</v>
      </c>
      <c r="N76" s="579" t="s">
        <v>1437</v>
      </c>
      <c r="O76" s="579" t="s">
        <v>1437</v>
      </c>
      <c r="P76" s="579" t="s">
        <v>1437</v>
      </c>
      <c r="Q76" s="579" t="s">
        <v>1437</v>
      </c>
      <c r="R76" s="579" t="s">
        <v>1437</v>
      </c>
      <c r="S76" s="579" t="s">
        <v>1437</v>
      </c>
      <c r="T76" s="579" t="s">
        <v>1437</v>
      </c>
      <c r="U76" s="579" t="s">
        <v>1437</v>
      </c>
      <c r="V76" s="579" t="s">
        <v>1437</v>
      </c>
      <c r="W76" s="579" t="s">
        <v>1437</v>
      </c>
      <c r="X76" s="579" t="s">
        <v>1437</v>
      </c>
      <c r="Y76" s="579" t="s">
        <v>1437</v>
      </c>
      <c r="Z76" s="579" t="s">
        <v>1437</v>
      </c>
      <c r="AA76" s="579" t="s">
        <v>1437</v>
      </c>
      <c r="AB76" s="579" t="s">
        <v>1437</v>
      </c>
      <c r="AC76" s="579" t="s">
        <v>1437</v>
      </c>
      <c r="AD76" s="579" t="s">
        <v>1437</v>
      </c>
      <c r="AE76" s="579" t="s">
        <v>1437</v>
      </c>
      <c r="AF76" s="579" t="s">
        <v>1437</v>
      </c>
      <c r="AG76" s="579" t="s">
        <v>1437</v>
      </c>
      <c r="AH76" s="579" t="s">
        <v>1437</v>
      </c>
      <c r="AI76" s="579" t="s">
        <v>1437</v>
      </c>
      <c r="AJ76" s="579" t="s">
        <v>1437</v>
      </c>
      <c r="AK76" s="579" t="s">
        <v>1437</v>
      </c>
      <c r="AL76" s="579" t="s">
        <v>1437</v>
      </c>
      <c r="AM76" s="579"/>
      <c r="AN76" s="579"/>
      <c r="AO76" s="579"/>
      <c r="AP76" s="579"/>
      <c r="AQ76" s="579"/>
      <c r="AR76" s="579"/>
      <c r="AS76" s="579"/>
      <c r="AT76" s="579"/>
      <c r="AU76" s="579"/>
      <c r="AV76" s="579"/>
      <c r="AW76" s="579"/>
      <c r="AX76" s="579"/>
      <c r="AY76" s="556" t="s">
        <v>3778</v>
      </c>
      <c r="AZ76" s="564"/>
      <c r="BA76" s="565"/>
      <c r="BB76" s="565"/>
      <c r="BC76" s="565"/>
      <c r="BD76" s="566"/>
    </row>
    <row r="77" spans="1:56" ht="21.6" x14ac:dyDescent="0.65">
      <c r="A77" s="575">
        <v>703943</v>
      </c>
      <c r="B77" s="550" t="s">
        <v>247</v>
      </c>
      <c r="C77" s="555" t="s">
        <v>175</v>
      </c>
      <c r="D77" s="555" t="s">
        <v>175</v>
      </c>
      <c r="E77" s="555" t="s">
        <v>175</v>
      </c>
      <c r="F77" s="555" t="s">
        <v>175</v>
      </c>
      <c r="G77" s="555" t="s">
        <v>175</v>
      </c>
      <c r="H77" s="555" t="s">
        <v>175</v>
      </c>
      <c r="I77" s="555" t="s">
        <v>175</v>
      </c>
      <c r="J77" s="555" t="s">
        <v>175</v>
      </c>
      <c r="K77" s="555" t="s">
        <v>175</v>
      </c>
      <c r="L77" s="555" t="s">
        <v>175</v>
      </c>
      <c r="M77" s="555" t="s">
        <v>175</v>
      </c>
      <c r="N77" s="555" t="s">
        <v>175</v>
      </c>
      <c r="O77" s="555" t="s">
        <v>175</v>
      </c>
      <c r="P77" s="555" t="s">
        <v>177</v>
      </c>
      <c r="Q77" s="555" t="s">
        <v>175</v>
      </c>
      <c r="R77" s="555" t="s">
        <v>175</v>
      </c>
      <c r="S77" s="555" t="s">
        <v>175</v>
      </c>
      <c r="T77" s="555" t="s">
        <v>177</v>
      </c>
      <c r="U77" s="555" t="s">
        <v>177</v>
      </c>
      <c r="V77" s="555" t="s">
        <v>175</v>
      </c>
      <c r="W77" s="555" t="s">
        <v>175</v>
      </c>
      <c r="X77" s="555" t="s">
        <v>177</v>
      </c>
      <c r="Y77" s="555" t="s">
        <v>175</v>
      </c>
      <c r="Z77" s="555" t="s">
        <v>175</v>
      </c>
      <c r="AA77" s="555" t="s">
        <v>177</v>
      </c>
      <c r="AB77" s="555" t="s">
        <v>177</v>
      </c>
      <c r="AC77" s="555" t="s">
        <v>177</v>
      </c>
      <c r="AD77" s="555" t="s">
        <v>177</v>
      </c>
      <c r="AE77" s="555" t="s">
        <v>177</v>
      </c>
      <c r="AF77" s="555" t="s">
        <v>177</v>
      </c>
      <c r="AG77" s="555"/>
      <c r="AH77" s="555"/>
      <c r="AI77" s="555"/>
      <c r="AJ77" s="555"/>
      <c r="AK77" s="555"/>
      <c r="AL77" s="555"/>
      <c r="AM77" s="555"/>
      <c r="AN77" s="555"/>
      <c r="AO77" s="555"/>
      <c r="AP77" s="555"/>
      <c r="AQ77" s="555"/>
      <c r="AR77" s="555"/>
      <c r="AS77" s="555"/>
      <c r="AT77" s="555"/>
      <c r="AU77" s="555"/>
      <c r="AV77" s="555"/>
      <c r="AW77" s="555"/>
      <c r="AX77" s="555"/>
      <c r="AY77" s="556">
        <v>0</v>
      </c>
      <c r="AZ77" s="559"/>
      <c r="BA77" s="562"/>
    </row>
    <row r="78" spans="1:56" ht="14.4" x14ac:dyDescent="0.3">
      <c r="A78" s="576">
        <v>703967</v>
      </c>
      <c r="B78" s="549" t="s">
        <v>398</v>
      </c>
      <c r="C78" s="555" t="s">
        <v>175</v>
      </c>
      <c r="D78" s="555" t="s">
        <v>175</v>
      </c>
      <c r="E78" s="555" t="s">
        <v>175</v>
      </c>
      <c r="F78" s="555" t="s">
        <v>175</v>
      </c>
      <c r="G78" s="555" t="s">
        <v>175</v>
      </c>
      <c r="H78" s="555" t="s">
        <v>177</v>
      </c>
      <c r="I78" s="555" t="s">
        <v>177</v>
      </c>
      <c r="J78" s="555" t="s">
        <v>177</v>
      </c>
      <c r="K78" s="555" t="s">
        <v>177</v>
      </c>
      <c r="L78" s="555" t="s">
        <v>177</v>
      </c>
      <c r="M78" s="555" t="s">
        <v>177</v>
      </c>
      <c r="N78" s="555" t="s">
        <v>177</v>
      </c>
      <c r="O78" s="555" t="s">
        <v>175</v>
      </c>
      <c r="P78" s="555" t="s">
        <v>177</v>
      </c>
      <c r="Q78" s="555" t="s">
        <v>177</v>
      </c>
      <c r="R78" s="555" t="s">
        <v>175</v>
      </c>
      <c r="S78" s="555" t="s">
        <v>175</v>
      </c>
      <c r="T78" s="555" t="s">
        <v>177</v>
      </c>
      <c r="U78" s="555" t="s">
        <v>175</v>
      </c>
      <c r="V78" s="555" t="s">
        <v>177</v>
      </c>
      <c r="W78" s="555" t="s">
        <v>175</v>
      </c>
      <c r="X78" s="555" t="s">
        <v>177</v>
      </c>
      <c r="Y78" s="555" t="s">
        <v>177</v>
      </c>
      <c r="Z78" s="555" t="s">
        <v>177</v>
      </c>
      <c r="AA78" s="555" t="s">
        <v>177</v>
      </c>
      <c r="AB78" s="555" t="s">
        <v>177</v>
      </c>
      <c r="AC78" s="555" t="s">
        <v>177</v>
      </c>
      <c r="AD78" s="555" t="s">
        <v>177</v>
      </c>
      <c r="AE78" s="555" t="s">
        <v>175</v>
      </c>
      <c r="AF78" s="555" t="s">
        <v>175</v>
      </c>
      <c r="AG78" s="555" t="s">
        <v>175</v>
      </c>
      <c r="AH78" s="555" t="s">
        <v>175</v>
      </c>
      <c r="AI78" s="555" t="s">
        <v>175</v>
      </c>
      <c r="AJ78" s="555" t="s">
        <v>175</v>
      </c>
      <c r="AK78" s="555" t="s">
        <v>175</v>
      </c>
      <c r="AL78" s="555" t="s">
        <v>175</v>
      </c>
      <c r="AM78" s="555" t="s">
        <v>177</v>
      </c>
      <c r="AN78" s="555" t="s">
        <v>177</v>
      </c>
      <c r="AO78" s="555" t="s">
        <v>177</v>
      </c>
      <c r="AP78" s="555" t="s">
        <v>177</v>
      </c>
      <c r="AQ78" s="555" t="s">
        <v>175</v>
      </c>
      <c r="AR78" s="555" t="s">
        <v>177</v>
      </c>
      <c r="AS78" s="555" t="s">
        <v>177</v>
      </c>
      <c r="AT78" s="555" t="s">
        <v>177</v>
      </c>
      <c r="AU78" s="555" t="s">
        <v>177</v>
      </c>
      <c r="AV78" s="555" t="s">
        <v>177</v>
      </c>
      <c r="AW78" s="555" t="s">
        <v>177</v>
      </c>
      <c r="AX78" s="555" t="s">
        <v>177</v>
      </c>
      <c r="AY78" s="556" t="s">
        <v>3851</v>
      </c>
      <c r="AZ78" s="559"/>
      <c r="BA78" s="562"/>
      <c r="BB78" s="559"/>
    </row>
    <row r="79" spans="1:56" ht="14.4" x14ac:dyDescent="0.3">
      <c r="A79" s="576">
        <v>703976</v>
      </c>
      <c r="B79" s="549" t="s">
        <v>398</v>
      </c>
      <c r="C79" s="555" t="s">
        <v>175</v>
      </c>
      <c r="D79" s="555" t="s">
        <v>175</v>
      </c>
      <c r="E79" s="555" t="s">
        <v>175</v>
      </c>
      <c r="F79" s="555" t="s">
        <v>175</v>
      </c>
      <c r="G79" s="555" t="s">
        <v>175</v>
      </c>
      <c r="H79" s="555" t="s">
        <v>177</v>
      </c>
      <c r="I79" s="555" t="s">
        <v>177</v>
      </c>
      <c r="J79" s="555" t="s">
        <v>177</v>
      </c>
      <c r="K79" s="555" t="s">
        <v>177</v>
      </c>
      <c r="L79" s="555" t="s">
        <v>177</v>
      </c>
      <c r="M79" s="555" t="s">
        <v>177</v>
      </c>
      <c r="N79" s="555" t="s">
        <v>177</v>
      </c>
      <c r="O79" s="555" t="s">
        <v>175</v>
      </c>
      <c r="P79" s="555" t="s">
        <v>177</v>
      </c>
      <c r="Q79" s="555" t="s">
        <v>177</v>
      </c>
      <c r="R79" s="555" t="s">
        <v>175</v>
      </c>
      <c r="S79" s="555" t="s">
        <v>175</v>
      </c>
      <c r="T79" s="555" t="s">
        <v>177</v>
      </c>
      <c r="U79" s="555" t="s">
        <v>175</v>
      </c>
      <c r="V79" s="555" t="s">
        <v>177</v>
      </c>
      <c r="W79" s="555" t="s">
        <v>177</v>
      </c>
      <c r="X79" s="555" t="s">
        <v>177</v>
      </c>
      <c r="Y79" s="555" t="s">
        <v>177</v>
      </c>
      <c r="Z79" s="555" t="s">
        <v>177</v>
      </c>
      <c r="AA79" s="555" t="s">
        <v>177</v>
      </c>
      <c r="AB79" s="555" t="s">
        <v>177</v>
      </c>
      <c r="AC79" s="555" t="s">
        <v>177</v>
      </c>
      <c r="AD79" s="555" t="s">
        <v>177</v>
      </c>
      <c r="AE79" s="555" t="s">
        <v>175</v>
      </c>
      <c r="AF79" s="555" t="s">
        <v>175</v>
      </c>
      <c r="AG79" s="555" t="s">
        <v>177</v>
      </c>
      <c r="AH79" s="555" t="s">
        <v>177</v>
      </c>
      <c r="AI79" s="555" t="s">
        <v>177</v>
      </c>
      <c r="AJ79" s="555" t="s">
        <v>177</v>
      </c>
      <c r="AK79" s="555" t="s">
        <v>175</v>
      </c>
      <c r="AL79" s="555" t="s">
        <v>177</v>
      </c>
      <c r="AM79" s="555" t="s">
        <v>175</v>
      </c>
      <c r="AN79" s="555" t="s">
        <v>177</v>
      </c>
      <c r="AO79" s="555" t="s">
        <v>175</v>
      </c>
      <c r="AP79" s="555" t="s">
        <v>177</v>
      </c>
      <c r="AQ79" s="555" t="s">
        <v>177</v>
      </c>
      <c r="AR79" s="555" t="s">
        <v>175</v>
      </c>
      <c r="AS79" s="555" t="s">
        <v>177</v>
      </c>
      <c r="AT79" s="555" t="s">
        <v>177</v>
      </c>
      <c r="AU79" s="555" t="s">
        <v>177</v>
      </c>
      <c r="AV79" s="555" t="s">
        <v>175</v>
      </c>
      <c r="AW79" s="555" t="s">
        <v>177</v>
      </c>
      <c r="AX79" s="555" t="s">
        <v>177</v>
      </c>
      <c r="AY79" s="556">
        <v>0</v>
      </c>
      <c r="AZ79" s="559"/>
      <c r="BA79" s="562"/>
    </row>
    <row r="80" spans="1:56" ht="14.4" x14ac:dyDescent="0.3">
      <c r="A80" s="576">
        <v>704039</v>
      </c>
      <c r="B80" s="549" t="s">
        <v>247</v>
      </c>
      <c r="C80" s="555" t="s">
        <v>175</v>
      </c>
      <c r="D80" s="555" t="s">
        <v>175</v>
      </c>
      <c r="E80" s="555" t="s">
        <v>175</v>
      </c>
      <c r="F80" s="555" t="s">
        <v>175</v>
      </c>
      <c r="G80" s="555" t="s">
        <v>175</v>
      </c>
      <c r="H80" s="555" t="s">
        <v>175</v>
      </c>
      <c r="I80" s="555" t="s">
        <v>175</v>
      </c>
      <c r="J80" s="555" t="s">
        <v>175</v>
      </c>
      <c r="K80" s="555" t="s">
        <v>175</v>
      </c>
      <c r="L80" s="555" t="s">
        <v>175</v>
      </c>
      <c r="M80" s="555" t="s">
        <v>175</v>
      </c>
      <c r="N80" s="555" t="s">
        <v>175</v>
      </c>
      <c r="O80" s="555" t="s">
        <v>175</v>
      </c>
      <c r="P80" s="555" t="s">
        <v>175</v>
      </c>
      <c r="Q80" s="555" t="s">
        <v>175</v>
      </c>
      <c r="R80" s="555" t="s">
        <v>175</v>
      </c>
      <c r="S80" s="555" t="s">
        <v>175</v>
      </c>
      <c r="T80" s="555" t="s">
        <v>175</v>
      </c>
      <c r="U80" s="555" t="s">
        <v>175</v>
      </c>
      <c r="V80" s="555" t="s">
        <v>175</v>
      </c>
      <c r="W80" s="555" t="s">
        <v>175</v>
      </c>
      <c r="X80" s="555" t="s">
        <v>175</v>
      </c>
      <c r="Y80" s="555" t="s">
        <v>175</v>
      </c>
      <c r="Z80" s="555" t="s">
        <v>175</v>
      </c>
      <c r="AA80" s="555" t="s">
        <v>175</v>
      </c>
      <c r="AB80" s="555" t="s">
        <v>175</v>
      </c>
      <c r="AC80" s="555" t="s">
        <v>175</v>
      </c>
      <c r="AD80" s="555" t="s">
        <v>175</v>
      </c>
      <c r="AE80" s="555" t="s">
        <v>175</v>
      </c>
      <c r="AF80" s="555" t="s">
        <v>175</v>
      </c>
      <c r="AG80" s="555" t="s">
        <v>176</v>
      </c>
      <c r="AH80" s="555" t="s">
        <v>176</v>
      </c>
      <c r="AI80" s="555" t="s">
        <v>176</v>
      </c>
      <c r="AJ80" s="555" t="s">
        <v>176</v>
      </c>
      <c r="AK80" s="555" t="s">
        <v>177</v>
      </c>
      <c r="AL80" s="555" t="s">
        <v>176</v>
      </c>
      <c r="AM80" s="555"/>
      <c r="AN80" s="555"/>
      <c r="AO80" s="555"/>
      <c r="AP80" s="555"/>
      <c r="AQ80" s="555"/>
      <c r="AR80" s="555"/>
      <c r="AS80" s="555"/>
      <c r="AT80" s="555"/>
      <c r="AU80" s="555"/>
      <c r="AV80" s="555"/>
      <c r="AW80" s="555"/>
      <c r="AX80" s="555"/>
      <c r="AY80" s="556">
        <v>0</v>
      </c>
      <c r="AZ80" s="564"/>
      <c r="BA80" s="565"/>
      <c r="BB80" s="565"/>
      <c r="BC80" s="565"/>
      <c r="BD80" s="566"/>
    </row>
    <row r="81" spans="1:56" ht="14.4" x14ac:dyDescent="0.3">
      <c r="A81" s="576">
        <v>704050</v>
      </c>
      <c r="B81" s="549" t="s">
        <v>398</v>
      </c>
      <c r="C81" s="555" t="s">
        <v>175</v>
      </c>
      <c r="D81" s="555" t="s">
        <v>175</v>
      </c>
      <c r="E81" s="555" t="s">
        <v>175</v>
      </c>
      <c r="F81" s="555" t="s">
        <v>175</v>
      </c>
      <c r="G81" s="555" t="s">
        <v>175</v>
      </c>
      <c r="H81" s="555" t="s">
        <v>175</v>
      </c>
      <c r="I81" s="555" t="s">
        <v>175</v>
      </c>
      <c r="J81" s="555" t="s">
        <v>175</v>
      </c>
      <c r="K81" s="555" t="s">
        <v>175</v>
      </c>
      <c r="L81" s="555" t="s">
        <v>175</v>
      </c>
      <c r="M81" s="555" t="s">
        <v>175</v>
      </c>
      <c r="N81" s="555" t="s">
        <v>175</v>
      </c>
      <c r="O81" s="555" t="s">
        <v>175</v>
      </c>
      <c r="P81" s="555" t="s">
        <v>175</v>
      </c>
      <c r="Q81" s="555" t="s">
        <v>175</v>
      </c>
      <c r="R81" s="555" t="s">
        <v>175</v>
      </c>
      <c r="S81" s="555" t="s">
        <v>175</v>
      </c>
      <c r="T81" s="555" t="s">
        <v>175</v>
      </c>
      <c r="U81" s="555" t="s">
        <v>175</v>
      </c>
      <c r="V81" s="555" t="s">
        <v>175</v>
      </c>
      <c r="W81" s="555" t="s">
        <v>175</v>
      </c>
      <c r="X81" s="555" t="s">
        <v>175</v>
      </c>
      <c r="Y81" s="555" t="s">
        <v>175</v>
      </c>
      <c r="Z81" s="555" t="s">
        <v>175</v>
      </c>
      <c r="AA81" s="555" t="s">
        <v>175</v>
      </c>
      <c r="AB81" s="555" t="s">
        <v>175</v>
      </c>
      <c r="AC81" s="555" t="s">
        <v>175</v>
      </c>
      <c r="AD81" s="555" t="s">
        <v>175</v>
      </c>
      <c r="AE81" s="555" t="s">
        <v>175</v>
      </c>
      <c r="AF81" s="555" t="s">
        <v>175</v>
      </c>
      <c r="AG81" s="555" t="s">
        <v>175</v>
      </c>
      <c r="AH81" s="555" t="s">
        <v>175</v>
      </c>
      <c r="AI81" s="555" t="s">
        <v>177</v>
      </c>
      <c r="AJ81" s="555" t="s">
        <v>175</v>
      </c>
      <c r="AK81" s="555" t="s">
        <v>175</v>
      </c>
      <c r="AL81" s="555" t="s">
        <v>175</v>
      </c>
      <c r="AM81" s="555" t="s">
        <v>177</v>
      </c>
      <c r="AN81" s="555" t="s">
        <v>176</v>
      </c>
      <c r="AO81" s="555" t="s">
        <v>175</v>
      </c>
      <c r="AP81" s="555" t="s">
        <v>175</v>
      </c>
      <c r="AQ81" s="555" t="s">
        <v>177</v>
      </c>
      <c r="AR81" s="555" t="s">
        <v>175</v>
      </c>
      <c r="AS81" s="555" t="s">
        <v>176</v>
      </c>
      <c r="AT81" s="555" t="s">
        <v>176</v>
      </c>
      <c r="AU81" s="555" t="s">
        <v>177</v>
      </c>
      <c r="AV81" s="555" t="s">
        <v>177</v>
      </c>
      <c r="AW81" s="555" t="s">
        <v>177</v>
      </c>
      <c r="AX81" s="555" t="s">
        <v>176</v>
      </c>
      <c r="AY81" s="556">
        <v>0</v>
      </c>
      <c r="AZ81" s="559"/>
      <c r="BA81" s="562"/>
      <c r="BB81" s="559"/>
    </row>
    <row r="82" spans="1:56" ht="21.6" x14ac:dyDescent="0.65">
      <c r="A82" s="575">
        <v>704070</v>
      </c>
      <c r="B82" s="550" t="s">
        <v>246</v>
      </c>
      <c r="C82" s="555" t="s">
        <v>1437</v>
      </c>
      <c r="D82" s="555" t="s">
        <v>1437</v>
      </c>
      <c r="E82" s="555" t="s">
        <v>1437</v>
      </c>
      <c r="F82" s="555" t="s">
        <v>1437</v>
      </c>
      <c r="G82" s="555" t="s">
        <v>1437</v>
      </c>
      <c r="H82" s="555" t="s">
        <v>1437</v>
      </c>
      <c r="I82" s="555" t="s">
        <v>1437</v>
      </c>
      <c r="J82" s="555" t="s">
        <v>1437</v>
      </c>
      <c r="K82" s="555" t="s">
        <v>1437</v>
      </c>
      <c r="L82" s="555" t="s">
        <v>1437</v>
      </c>
      <c r="M82" s="555" t="s">
        <v>1437</v>
      </c>
      <c r="N82" s="555" t="s">
        <v>1437</v>
      </c>
      <c r="O82" s="555" t="s">
        <v>1437</v>
      </c>
      <c r="P82" s="555" t="s">
        <v>1437</v>
      </c>
      <c r="Q82" s="555" t="s">
        <v>1437</v>
      </c>
      <c r="R82" s="555" t="s">
        <v>1437</v>
      </c>
      <c r="S82" s="555" t="s">
        <v>1437</v>
      </c>
      <c r="T82" s="555" t="s">
        <v>1437</v>
      </c>
      <c r="U82" s="555" t="s">
        <v>1437</v>
      </c>
      <c r="V82" s="555" t="s">
        <v>1437</v>
      </c>
      <c r="W82" s="555" t="s">
        <v>1437</v>
      </c>
      <c r="X82" s="555" t="s">
        <v>1437</v>
      </c>
      <c r="Y82" s="555" t="s">
        <v>1437</v>
      </c>
      <c r="Z82" s="555" t="s">
        <v>1437</v>
      </c>
      <c r="AA82" s="555"/>
      <c r="AB82" s="555"/>
      <c r="AC82" s="555"/>
      <c r="AD82" s="555"/>
      <c r="AE82" s="555"/>
      <c r="AF82" s="555"/>
      <c r="AG82" s="555"/>
      <c r="AH82" s="555"/>
      <c r="AI82" s="555"/>
      <c r="AJ82" s="555"/>
      <c r="AK82" s="555"/>
      <c r="AL82" s="555"/>
      <c r="AM82" s="555"/>
      <c r="AN82" s="555"/>
      <c r="AO82" s="555"/>
      <c r="AP82" s="555"/>
      <c r="AQ82" s="555"/>
      <c r="AR82" s="555"/>
      <c r="AS82" s="555"/>
      <c r="AT82" s="555"/>
      <c r="AU82" s="555"/>
      <c r="AV82" s="555"/>
      <c r="AW82" s="555"/>
      <c r="AX82" s="555"/>
      <c r="AY82" s="556" t="s">
        <v>3778</v>
      </c>
      <c r="AZ82" s="559"/>
      <c r="BA82" s="562"/>
      <c r="BB82" s="559"/>
    </row>
    <row r="83" spans="1:56" ht="14.4" x14ac:dyDescent="0.3">
      <c r="A83" s="576">
        <v>704089</v>
      </c>
      <c r="B83" s="549" t="s">
        <v>224</v>
      </c>
      <c r="C83" s="555" t="s">
        <v>177</v>
      </c>
      <c r="D83" s="555" t="s">
        <v>175</v>
      </c>
      <c r="E83" s="555" t="s">
        <v>175</v>
      </c>
      <c r="F83" s="555" t="s">
        <v>175</v>
      </c>
      <c r="G83" s="555" t="s">
        <v>175</v>
      </c>
      <c r="H83" s="555" t="s">
        <v>177</v>
      </c>
      <c r="I83" s="555" t="s">
        <v>175</v>
      </c>
      <c r="J83" s="555" t="s">
        <v>177</v>
      </c>
      <c r="K83" s="555" t="s">
        <v>175</v>
      </c>
      <c r="L83" s="555" t="s">
        <v>175</v>
      </c>
      <c r="M83" s="555" t="s">
        <v>177</v>
      </c>
      <c r="N83" s="555" t="s">
        <v>177</v>
      </c>
      <c r="O83" s="555" t="s">
        <v>175</v>
      </c>
      <c r="P83" s="555" t="s">
        <v>175</v>
      </c>
      <c r="Q83" s="555" t="s">
        <v>175</v>
      </c>
      <c r="R83" s="555" t="s">
        <v>177</v>
      </c>
      <c r="S83" s="555" t="s">
        <v>175</v>
      </c>
      <c r="T83" s="555" t="s">
        <v>177</v>
      </c>
      <c r="U83" s="555" t="s">
        <v>175</v>
      </c>
      <c r="V83" s="555" t="s">
        <v>177</v>
      </c>
      <c r="W83" s="555" t="s">
        <v>175</v>
      </c>
      <c r="X83" s="555" t="s">
        <v>177</v>
      </c>
      <c r="Y83" s="555" t="s">
        <v>177</v>
      </c>
      <c r="Z83" s="555" t="s">
        <v>177</v>
      </c>
      <c r="AA83" s="555" t="s">
        <v>177</v>
      </c>
      <c r="AB83" s="555" t="s">
        <v>177</v>
      </c>
      <c r="AC83" s="555" t="s">
        <v>177</v>
      </c>
      <c r="AD83" s="555" t="s">
        <v>175</v>
      </c>
      <c r="AE83" s="555" t="s">
        <v>175</v>
      </c>
      <c r="AF83" s="555" t="s">
        <v>177</v>
      </c>
      <c r="AG83" s="555" t="s">
        <v>177</v>
      </c>
      <c r="AH83" s="555" t="s">
        <v>175</v>
      </c>
      <c r="AI83" s="555" t="s">
        <v>175</v>
      </c>
      <c r="AJ83" s="555" t="s">
        <v>177</v>
      </c>
      <c r="AK83" s="555" t="s">
        <v>175</v>
      </c>
      <c r="AL83" s="555" t="s">
        <v>175</v>
      </c>
      <c r="AM83" s="555" t="s">
        <v>176</v>
      </c>
      <c r="AN83" s="555" t="s">
        <v>176</v>
      </c>
      <c r="AO83" s="555" t="s">
        <v>176</v>
      </c>
      <c r="AP83" s="555" t="s">
        <v>176</v>
      </c>
      <c r="AQ83" s="555" t="s">
        <v>176</v>
      </c>
      <c r="AR83" s="555" t="s">
        <v>176</v>
      </c>
      <c r="AS83" s="555"/>
      <c r="AT83" s="555"/>
      <c r="AU83" s="555"/>
      <c r="AV83" s="555"/>
      <c r="AW83" s="555"/>
      <c r="AX83" s="555"/>
      <c r="AY83" s="556">
        <v>0</v>
      </c>
      <c r="AZ83" s="564"/>
      <c r="BA83" s="565"/>
      <c r="BB83" s="565"/>
      <c r="BC83" s="565"/>
      <c r="BD83" s="566"/>
    </row>
    <row r="84" spans="1:56" ht="21.6" x14ac:dyDescent="0.65">
      <c r="A84" s="578">
        <v>704138</v>
      </c>
      <c r="B84" s="550" t="s">
        <v>245</v>
      </c>
      <c r="C84" s="579" t="s">
        <v>175</v>
      </c>
      <c r="D84" s="579" t="s">
        <v>175</v>
      </c>
      <c r="E84" s="579" t="s">
        <v>175</v>
      </c>
      <c r="F84" s="579" t="s">
        <v>175</v>
      </c>
      <c r="G84" s="579" t="s">
        <v>175</v>
      </c>
      <c r="H84" s="579" t="s">
        <v>177</v>
      </c>
      <c r="I84" s="579" t="s">
        <v>177</v>
      </c>
      <c r="J84" s="579" t="s">
        <v>175</v>
      </c>
      <c r="K84" s="579" t="s">
        <v>177</v>
      </c>
      <c r="L84" s="579" t="s">
        <v>175</v>
      </c>
      <c r="M84" s="579" t="s">
        <v>177</v>
      </c>
      <c r="N84" s="579" t="s">
        <v>177</v>
      </c>
      <c r="O84" s="579" t="s">
        <v>225</v>
      </c>
      <c r="P84" s="579" t="s">
        <v>225</v>
      </c>
      <c r="Q84" s="579" t="s">
        <v>225</v>
      </c>
      <c r="R84" s="579" t="s">
        <v>225</v>
      </c>
      <c r="S84" s="579" t="s">
        <v>225</v>
      </c>
      <c r="T84" s="579" t="s">
        <v>225</v>
      </c>
      <c r="U84" s="579" t="s">
        <v>225</v>
      </c>
      <c r="V84" s="579" t="s">
        <v>225</v>
      </c>
      <c r="W84" s="579" t="s">
        <v>225</v>
      </c>
      <c r="X84" s="579" t="s">
        <v>225</v>
      </c>
      <c r="Y84" s="579" t="s">
        <v>225</v>
      </c>
      <c r="Z84" s="579" t="s">
        <v>225</v>
      </c>
      <c r="AA84" s="579" t="s">
        <v>225</v>
      </c>
      <c r="AB84" s="579" t="s">
        <v>225</v>
      </c>
      <c r="AC84" s="579" t="s">
        <v>225</v>
      </c>
      <c r="AD84" s="579" t="s">
        <v>225</v>
      </c>
      <c r="AE84" s="579" t="s">
        <v>225</v>
      </c>
      <c r="AF84" s="579" t="s">
        <v>225</v>
      </c>
      <c r="AG84" s="579" t="s">
        <v>225</v>
      </c>
      <c r="AH84" s="579" t="s">
        <v>225</v>
      </c>
      <c r="AI84" s="579" t="s">
        <v>225</v>
      </c>
      <c r="AJ84" s="579" t="s">
        <v>225</v>
      </c>
      <c r="AK84" s="579" t="s">
        <v>225</v>
      </c>
      <c r="AL84" s="579" t="s">
        <v>225</v>
      </c>
      <c r="AM84" s="579" t="s">
        <v>225</v>
      </c>
      <c r="AN84" s="579" t="s">
        <v>225</v>
      </c>
      <c r="AO84" s="579" t="s">
        <v>225</v>
      </c>
      <c r="AP84" s="579" t="s">
        <v>225</v>
      </c>
      <c r="AQ84" s="579" t="s">
        <v>225</v>
      </c>
      <c r="AR84" s="579" t="s">
        <v>225</v>
      </c>
      <c r="AS84" s="579" t="s">
        <v>225</v>
      </c>
      <c r="AT84" s="579" t="s">
        <v>225</v>
      </c>
      <c r="AU84" s="579" t="s">
        <v>225</v>
      </c>
      <c r="AV84" s="579" t="s">
        <v>225</v>
      </c>
      <c r="AW84" s="579" t="s">
        <v>225</v>
      </c>
      <c r="AX84" s="579" t="s">
        <v>225</v>
      </c>
      <c r="AY84" s="556">
        <v>0</v>
      </c>
      <c r="AZ84" s="564"/>
      <c r="BA84" s="565"/>
      <c r="BB84" s="565"/>
      <c r="BC84" s="565"/>
      <c r="BD84" s="566"/>
    </row>
    <row r="85" spans="1:56" ht="34.799999999999997" x14ac:dyDescent="0.3">
      <c r="A85" s="580">
        <v>704164</v>
      </c>
      <c r="B85" s="549" t="s">
        <v>247</v>
      </c>
      <c r="C85" s="555" t="s">
        <v>175</v>
      </c>
      <c r="D85" s="555" t="s">
        <v>175</v>
      </c>
      <c r="E85" s="555" t="s">
        <v>175</v>
      </c>
      <c r="F85" s="555" t="s">
        <v>177</v>
      </c>
      <c r="G85" s="555" t="s">
        <v>175</v>
      </c>
      <c r="H85" s="555" t="s">
        <v>177</v>
      </c>
      <c r="I85" s="555" t="s">
        <v>175</v>
      </c>
      <c r="J85" s="555" t="s">
        <v>175</v>
      </c>
      <c r="K85" s="555" t="s">
        <v>175</v>
      </c>
      <c r="L85" s="555" t="s">
        <v>175</v>
      </c>
      <c r="M85" s="555" t="s">
        <v>175</v>
      </c>
      <c r="N85" s="555" t="s">
        <v>175</v>
      </c>
      <c r="O85" s="555" t="s">
        <v>175</v>
      </c>
      <c r="P85" s="555" t="s">
        <v>177</v>
      </c>
      <c r="Q85" s="555" t="s">
        <v>177</v>
      </c>
      <c r="R85" s="555" t="s">
        <v>175</v>
      </c>
      <c r="S85" s="555" t="s">
        <v>177</v>
      </c>
      <c r="T85" s="555" t="s">
        <v>176</v>
      </c>
      <c r="U85" s="555" t="s">
        <v>175</v>
      </c>
      <c r="V85" s="555" t="s">
        <v>177</v>
      </c>
      <c r="W85" s="555" t="s">
        <v>175</v>
      </c>
      <c r="X85" s="555" t="s">
        <v>177</v>
      </c>
      <c r="Y85" s="555" t="s">
        <v>175</v>
      </c>
      <c r="Z85" s="555" t="s">
        <v>176</v>
      </c>
      <c r="AA85" s="555" t="s">
        <v>177</v>
      </c>
      <c r="AB85" s="555" t="s">
        <v>177</v>
      </c>
      <c r="AC85" s="555" t="s">
        <v>175</v>
      </c>
      <c r="AD85" s="555" t="s">
        <v>175</v>
      </c>
      <c r="AE85" s="555" t="s">
        <v>177</v>
      </c>
      <c r="AF85" s="555" t="s">
        <v>175</v>
      </c>
      <c r="AG85" s="555" t="s">
        <v>177</v>
      </c>
      <c r="AH85" s="555" t="s">
        <v>175</v>
      </c>
      <c r="AI85" s="555" t="s">
        <v>177</v>
      </c>
      <c r="AJ85" s="555" t="s">
        <v>177</v>
      </c>
      <c r="AK85" s="555" t="s">
        <v>175</v>
      </c>
      <c r="AL85" s="555" t="s">
        <v>177</v>
      </c>
      <c r="AM85" s="555"/>
      <c r="AN85" s="555"/>
      <c r="AO85" s="555"/>
      <c r="AP85" s="555"/>
      <c r="AQ85" s="555"/>
      <c r="AR85" s="555"/>
      <c r="AS85" s="555"/>
      <c r="AT85" s="555"/>
      <c r="AU85" s="555"/>
      <c r="AV85" s="555"/>
      <c r="AW85" s="555"/>
      <c r="AX85" s="555"/>
      <c r="AY85" s="556">
        <v>0</v>
      </c>
      <c r="AZ85" s="559"/>
      <c r="BA85" s="562"/>
      <c r="BB85" s="559"/>
    </row>
    <row r="86" spans="1:56" ht="14.4" x14ac:dyDescent="0.3">
      <c r="A86" s="576">
        <v>704174</v>
      </c>
      <c r="B86" s="549" t="s">
        <v>246</v>
      </c>
      <c r="C86" s="555" t="s">
        <v>1437</v>
      </c>
      <c r="D86" s="555" t="s">
        <v>1437</v>
      </c>
      <c r="E86" s="555" t="s">
        <v>1437</v>
      </c>
      <c r="F86" s="555" t="s">
        <v>1437</v>
      </c>
      <c r="G86" s="555" t="s">
        <v>1437</v>
      </c>
      <c r="H86" s="555" t="s">
        <v>1437</v>
      </c>
      <c r="I86" s="555" t="s">
        <v>1437</v>
      </c>
      <c r="J86" s="555" t="s">
        <v>1437</v>
      </c>
      <c r="K86" s="555" t="s">
        <v>1437</v>
      </c>
      <c r="L86" s="555" t="s">
        <v>1437</v>
      </c>
      <c r="M86" s="555" t="s">
        <v>1437</v>
      </c>
      <c r="N86" s="555" t="s">
        <v>1437</v>
      </c>
      <c r="O86" s="555" t="s">
        <v>1437</v>
      </c>
      <c r="P86" s="555" t="s">
        <v>1437</v>
      </c>
      <c r="Q86" s="555" t="s">
        <v>1437</v>
      </c>
      <c r="R86" s="555" t="s">
        <v>1437</v>
      </c>
      <c r="S86" s="555" t="s">
        <v>1437</v>
      </c>
      <c r="T86" s="555" t="s">
        <v>1437</v>
      </c>
      <c r="U86" s="555" t="s">
        <v>1437</v>
      </c>
      <c r="V86" s="555" t="s">
        <v>1437</v>
      </c>
      <c r="W86" s="555" t="s">
        <v>1437</v>
      </c>
      <c r="X86" s="555" t="s">
        <v>1437</v>
      </c>
      <c r="Y86" s="555" t="s">
        <v>1437</v>
      </c>
      <c r="Z86" s="555" t="s">
        <v>1437</v>
      </c>
      <c r="AA86" s="555"/>
      <c r="AB86" s="555"/>
      <c r="AC86" s="555"/>
      <c r="AD86" s="555"/>
      <c r="AE86" s="555"/>
      <c r="AF86" s="555"/>
      <c r="AG86" s="555"/>
      <c r="AH86" s="555"/>
      <c r="AI86" s="555"/>
      <c r="AJ86" s="555"/>
      <c r="AK86" s="555"/>
      <c r="AL86" s="555"/>
      <c r="AM86" s="555"/>
      <c r="AN86" s="555"/>
      <c r="AO86" s="555"/>
      <c r="AP86" s="555"/>
      <c r="AQ86" s="555"/>
      <c r="AR86" s="555"/>
      <c r="AS86" s="555"/>
      <c r="AT86" s="555"/>
      <c r="AU86" s="555"/>
      <c r="AV86" s="555"/>
      <c r="AW86" s="555"/>
      <c r="AX86" s="555"/>
      <c r="AY86" s="556" t="s">
        <v>3778</v>
      </c>
      <c r="AZ86" s="559"/>
      <c r="BA86" s="562"/>
    </row>
    <row r="87" spans="1:56" ht="21.6" x14ac:dyDescent="0.65">
      <c r="A87" s="575">
        <v>704175</v>
      </c>
      <c r="B87" s="550" t="s">
        <v>247</v>
      </c>
      <c r="C87" s="555" t="s">
        <v>177</v>
      </c>
      <c r="D87" s="555" t="s">
        <v>177</v>
      </c>
      <c r="E87" s="555" t="s">
        <v>175</v>
      </c>
      <c r="F87" s="555" t="s">
        <v>175</v>
      </c>
      <c r="G87" s="555" t="s">
        <v>175</v>
      </c>
      <c r="H87" s="555" t="s">
        <v>175</v>
      </c>
      <c r="I87" s="555" t="s">
        <v>175</v>
      </c>
      <c r="J87" s="555" t="s">
        <v>175</v>
      </c>
      <c r="K87" s="555" t="s">
        <v>177</v>
      </c>
      <c r="L87" s="555" t="s">
        <v>175</v>
      </c>
      <c r="M87" s="555" t="s">
        <v>175</v>
      </c>
      <c r="N87" s="555" t="s">
        <v>175</v>
      </c>
      <c r="O87" s="555" t="s">
        <v>175</v>
      </c>
      <c r="P87" s="555" t="s">
        <v>175</v>
      </c>
      <c r="Q87" s="555" t="s">
        <v>177</v>
      </c>
      <c r="R87" s="555" t="s">
        <v>177</v>
      </c>
      <c r="S87" s="555" t="s">
        <v>175</v>
      </c>
      <c r="T87" s="555" t="s">
        <v>177</v>
      </c>
      <c r="U87" s="555" t="s">
        <v>175</v>
      </c>
      <c r="V87" s="555" t="s">
        <v>175</v>
      </c>
      <c r="W87" s="555" t="s">
        <v>176</v>
      </c>
      <c r="X87" s="555" t="s">
        <v>175</v>
      </c>
      <c r="Y87" s="555" t="s">
        <v>175</v>
      </c>
      <c r="Z87" s="555" t="s">
        <v>175</v>
      </c>
      <c r="AA87" s="555" t="s">
        <v>177</v>
      </c>
      <c r="AB87" s="555" t="s">
        <v>175</v>
      </c>
      <c r="AC87" s="555" t="s">
        <v>176</v>
      </c>
      <c r="AD87" s="555" t="s">
        <v>175</v>
      </c>
      <c r="AE87" s="555" t="s">
        <v>175</v>
      </c>
      <c r="AF87" s="555" t="s">
        <v>177</v>
      </c>
      <c r="AG87" s="555" t="s">
        <v>176</v>
      </c>
      <c r="AH87" s="555" t="s">
        <v>175</v>
      </c>
      <c r="AI87" s="555" t="s">
        <v>176</v>
      </c>
      <c r="AJ87" s="555" t="s">
        <v>175</v>
      </c>
      <c r="AK87" s="555" t="s">
        <v>175</v>
      </c>
      <c r="AL87" s="555" t="s">
        <v>175</v>
      </c>
      <c r="AM87" s="555"/>
      <c r="AN87" s="555"/>
      <c r="AO87" s="555"/>
      <c r="AP87" s="555"/>
      <c r="AQ87" s="555"/>
      <c r="AR87" s="555"/>
      <c r="AS87" s="555"/>
      <c r="AT87" s="555"/>
      <c r="AU87" s="555"/>
      <c r="AV87" s="555"/>
      <c r="AW87" s="555"/>
      <c r="AX87" s="555"/>
      <c r="AY87" s="556">
        <v>0</v>
      </c>
      <c r="AZ87" s="559"/>
      <c r="BA87" s="562"/>
      <c r="BB87" s="559"/>
    </row>
    <row r="88" spans="1:56" ht="21.6" x14ac:dyDescent="0.65">
      <c r="A88" s="578">
        <v>704188</v>
      </c>
      <c r="B88" s="550" t="s">
        <v>246</v>
      </c>
      <c r="C88" s="579" t="s">
        <v>175</v>
      </c>
      <c r="D88" s="579" t="s">
        <v>175</v>
      </c>
      <c r="E88" s="579" t="s">
        <v>175</v>
      </c>
      <c r="F88" s="579" t="s">
        <v>175</v>
      </c>
      <c r="G88" s="579" t="s">
        <v>175</v>
      </c>
      <c r="H88" s="579" t="s">
        <v>175</v>
      </c>
      <c r="I88" s="579" t="s">
        <v>175</v>
      </c>
      <c r="J88" s="579" t="s">
        <v>175</v>
      </c>
      <c r="K88" s="579" t="s">
        <v>175</v>
      </c>
      <c r="L88" s="579" t="s">
        <v>175</v>
      </c>
      <c r="M88" s="579" t="s">
        <v>177</v>
      </c>
      <c r="N88" s="579" t="s">
        <v>175</v>
      </c>
      <c r="O88" s="579" t="s">
        <v>176</v>
      </c>
      <c r="P88" s="579" t="s">
        <v>176</v>
      </c>
      <c r="Q88" s="579" t="s">
        <v>177</v>
      </c>
      <c r="R88" s="579" t="s">
        <v>177</v>
      </c>
      <c r="S88" s="579" t="s">
        <v>176</v>
      </c>
      <c r="T88" s="579" t="s">
        <v>176</v>
      </c>
      <c r="U88" s="579" t="s">
        <v>176</v>
      </c>
      <c r="V88" s="579" t="s">
        <v>176</v>
      </c>
      <c r="W88" s="579" t="s">
        <v>176</v>
      </c>
      <c r="X88" s="579" t="s">
        <v>177</v>
      </c>
      <c r="Y88" s="579" t="s">
        <v>176</v>
      </c>
      <c r="Z88" s="579" t="s">
        <v>176</v>
      </c>
      <c r="AA88" s="579"/>
      <c r="AB88" s="579"/>
      <c r="AC88" s="579"/>
      <c r="AD88" s="579"/>
      <c r="AE88" s="579"/>
      <c r="AF88" s="579"/>
      <c r="AG88" s="579"/>
      <c r="AH88" s="579"/>
      <c r="AI88" s="579"/>
      <c r="AJ88" s="579"/>
      <c r="AK88" s="579"/>
      <c r="AL88" s="579"/>
      <c r="AM88" s="579"/>
      <c r="AN88" s="579"/>
      <c r="AO88" s="579"/>
      <c r="AP88" s="579"/>
      <c r="AQ88" s="579"/>
      <c r="AR88" s="579"/>
      <c r="AS88" s="579"/>
      <c r="AT88" s="579"/>
      <c r="AU88" s="579"/>
      <c r="AV88" s="579"/>
      <c r="AW88" s="579"/>
      <c r="AX88" s="579"/>
      <c r="AY88" s="556">
        <v>0</v>
      </c>
      <c r="AZ88" s="564"/>
      <c r="BA88" s="565"/>
      <c r="BB88" s="565"/>
      <c r="BC88" s="565"/>
      <c r="BD88" s="566"/>
    </row>
    <row r="89" spans="1:56" ht="14.4" x14ac:dyDescent="0.3">
      <c r="A89" s="576">
        <v>704240</v>
      </c>
      <c r="B89" s="549" t="s">
        <v>398</v>
      </c>
      <c r="C89" s="555" t="s">
        <v>177</v>
      </c>
      <c r="D89" s="555" t="s">
        <v>175</v>
      </c>
      <c r="E89" s="555" t="s">
        <v>177</v>
      </c>
      <c r="F89" s="555" t="s">
        <v>175</v>
      </c>
      <c r="G89" s="555" t="s">
        <v>175</v>
      </c>
      <c r="H89" s="555" t="s">
        <v>175</v>
      </c>
      <c r="I89" s="555" t="s">
        <v>177</v>
      </c>
      <c r="J89" s="555" t="s">
        <v>175</v>
      </c>
      <c r="K89" s="555" t="s">
        <v>177</v>
      </c>
      <c r="L89" s="555" t="s">
        <v>175</v>
      </c>
      <c r="M89" s="555" t="s">
        <v>175</v>
      </c>
      <c r="N89" s="555" t="s">
        <v>175</v>
      </c>
      <c r="O89" s="555" t="s">
        <v>175</v>
      </c>
      <c r="P89" s="555" t="s">
        <v>177</v>
      </c>
      <c r="Q89" s="555" t="s">
        <v>177</v>
      </c>
      <c r="R89" s="555" t="s">
        <v>175</v>
      </c>
      <c r="S89" s="555" t="s">
        <v>175</v>
      </c>
      <c r="T89" s="555" t="s">
        <v>177</v>
      </c>
      <c r="U89" s="555" t="s">
        <v>177</v>
      </c>
      <c r="V89" s="555" t="s">
        <v>177</v>
      </c>
      <c r="W89" s="555" t="s">
        <v>176</v>
      </c>
      <c r="X89" s="555" t="s">
        <v>175</v>
      </c>
      <c r="Y89" s="555" t="s">
        <v>175</v>
      </c>
      <c r="Z89" s="555" t="s">
        <v>177</v>
      </c>
      <c r="AA89" s="555" t="s">
        <v>175</v>
      </c>
      <c r="AB89" s="555" t="s">
        <v>177</v>
      </c>
      <c r="AC89" s="555" t="s">
        <v>177</v>
      </c>
      <c r="AD89" s="555" t="s">
        <v>175</v>
      </c>
      <c r="AE89" s="555" t="s">
        <v>177</v>
      </c>
      <c r="AF89" s="555" t="s">
        <v>177</v>
      </c>
      <c r="AG89" s="555" t="s">
        <v>177</v>
      </c>
      <c r="AH89" s="555" t="s">
        <v>177</v>
      </c>
      <c r="AI89" s="555" t="s">
        <v>177</v>
      </c>
      <c r="AJ89" s="555" t="s">
        <v>177</v>
      </c>
      <c r="AK89" s="555" t="s">
        <v>175</v>
      </c>
      <c r="AL89" s="555" t="s">
        <v>177</v>
      </c>
      <c r="AM89" s="555" t="s">
        <v>177</v>
      </c>
      <c r="AN89" s="555" t="s">
        <v>177</v>
      </c>
      <c r="AO89" s="555" t="s">
        <v>175</v>
      </c>
      <c r="AP89" s="555" t="s">
        <v>177</v>
      </c>
      <c r="AQ89" s="555" t="s">
        <v>177</v>
      </c>
      <c r="AR89" s="555" t="s">
        <v>175</v>
      </c>
      <c r="AS89" s="555" t="s">
        <v>177</v>
      </c>
      <c r="AT89" s="555" t="s">
        <v>177</v>
      </c>
      <c r="AU89" s="555" t="s">
        <v>175</v>
      </c>
      <c r="AV89" s="555" t="s">
        <v>175</v>
      </c>
      <c r="AW89" s="555" t="s">
        <v>177</v>
      </c>
      <c r="AX89" s="555" t="s">
        <v>177</v>
      </c>
      <c r="AY89" s="556">
        <v>0</v>
      </c>
      <c r="AZ89" s="559"/>
      <c r="BA89" s="562"/>
      <c r="BB89" s="559"/>
    </row>
    <row r="90" spans="1:56" ht="14.4" x14ac:dyDescent="0.3">
      <c r="A90" s="576">
        <v>704272</v>
      </c>
      <c r="B90" s="549" t="s">
        <v>246</v>
      </c>
      <c r="C90" s="555" t="s">
        <v>1437</v>
      </c>
      <c r="D90" s="555" t="s">
        <v>1437</v>
      </c>
      <c r="E90" s="555" t="s">
        <v>1437</v>
      </c>
      <c r="F90" s="555" t="s">
        <v>1437</v>
      </c>
      <c r="G90" s="555" t="s">
        <v>1437</v>
      </c>
      <c r="H90" s="555" t="s">
        <v>1437</v>
      </c>
      <c r="I90" s="555" t="s">
        <v>1437</v>
      </c>
      <c r="J90" s="555" t="s">
        <v>1437</v>
      </c>
      <c r="K90" s="555" t="s">
        <v>1437</v>
      </c>
      <c r="L90" s="555" t="s">
        <v>1437</v>
      </c>
      <c r="M90" s="555" t="s">
        <v>1437</v>
      </c>
      <c r="N90" s="555" t="s">
        <v>1437</v>
      </c>
      <c r="O90" s="555" t="s">
        <v>1437</v>
      </c>
      <c r="P90" s="555" t="s">
        <v>1437</v>
      </c>
      <c r="Q90" s="555" t="s">
        <v>1437</v>
      </c>
      <c r="R90" s="555" t="s">
        <v>1437</v>
      </c>
      <c r="S90" s="555" t="s">
        <v>1437</v>
      </c>
      <c r="T90" s="555" t="s">
        <v>1437</v>
      </c>
      <c r="U90" s="555" t="s">
        <v>1437</v>
      </c>
      <c r="V90" s="555" t="s">
        <v>1437</v>
      </c>
      <c r="W90" s="555" t="s">
        <v>1437</v>
      </c>
      <c r="X90" s="555" t="s">
        <v>1437</v>
      </c>
      <c r="Y90" s="555" t="s">
        <v>1437</v>
      </c>
      <c r="Z90" s="555" t="s">
        <v>1437</v>
      </c>
      <c r="AA90" s="555"/>
      <c r="AB90" s="555"/>
      <c r="AC90" s="555"/>
      <c r="AD90" s="555"/>
      <c r="AE90" s="555"/>
      <c r="AF90" s="555"/>
      <c r="AG90" s="555"/>
      <c r="AH90" s="555"/>
      <c r="AI90" s="555"/>
      <c r="AJ90" s="555"/>
      <c r="AK90" s="555"/>
      <c r="AL90" s="555"/>
      <c r="AM90" s="555"/>
      <c r="AN90" s="555"/>
      <c r="AO90" s="555"/>
      <c r="AP90" s="555"/>
      <c r="AQ90" s="555"/>
      <c r="AR90" s="555"/>
      <c r="AS90" s="555"/>
      <c r="AT90" s="555"/>
      <c r="AU90" s="555"/>
      <c r="AV90" s="555"/>
      <c r="AW90" s="555"/>
      <c r="AX90" s="555"/>
      <c r="AY90" s="556" t="s">
        <v>3778</v>
      </c>
      <c r="AZ90" s="559"/>
      <c r="BA90" s="562"/>
      <c r="BB90" s="559"/>
    </row>
    <row r="91" spans="1:56" ht="21.6" x14ac:dyDescent="0.65">
      <c r="A91" s="578">
        <v>704313</v>
      </c>
      <c r="B91" s="550" t="s">
        <v>245</v>
      </c>
      <c r="C91" s="579" t="s">
        <v>1437</v>
      </c>
      <c r="D91" s="579" t="s">
        <v>1437</v>
      </c>
      <c r="E91" s="579" t="s">
        <v>1437</v>
      </c>
      <c r="F91" s="579" t="s">
        <v>1437</v>
      </c>
      <c r="G91" s="579" t="s">
        <v>1437</v>
      </c>
      <c r="H91" s="579" t="s">
        <v>1437</v>
      </c>
      <c r="I91" s="579" t="s">
        <v>1437</v>
      </c>
      <c r="J91" s="579" t="s">
        <v>1437</v>
      </c>
      <c r="K91" s="579" t="s">
        <v>1437</v>
      </c>
      <c r="L91" s="579" t="s">
        <v>1437</v>
      </c>
      <c r="M91" s="579" t="s">
        <v>1437</v>
      </c>
      <c r="N91" s="579" t="s">
        <v>1437</v>
      </c>
      <c r="O91" s="579" t="s">
        <v>225</v>
      </c>
      <c r="P91" s="579" t="s">
        <v>225</v>
      </c>
      <c r="Q91" s="579" t="s">
        <v>225</v>
      </c>
      <c r="R91" s="579" t="s">
        <v>225</v>
      </c>
      <c r="S91" s="579" t="s">
        <v>225</v>
      </c>
      <c r="T91" s="579" t="s">
        <v>225</v>
      </c>
      <c r="U91" s="579" t="s">
        <v>225</v>
      </c>
      <c r="V91" s="579" t="s">
        <v>225</v>
      </c>
      <c r="W91" s="579" t="s">
        <v>225</v>
      </c>
      <c r="X91" s="579" t="s">
        <v>225</v>
      </c>
      <c r="Y91" s="579" t="s">
        <v>225</v>
      </c>
      <c r="Z91" s="579" t="s">
        <v>225</v>
      </c>
      <c r="AA91" s="579" t="s">
        <v>225</v>
      </c>
      <c r="AB91" s="579" t="s">
        <v>225</v>
      </c>
      <c r="AC91" s="579" t="s">
        <v>225</v>
      </c>
      <c r="AD91" s="579" t="s">
        <v>225</v>
      </c>
      <c r="AE91" s="579" t="s">
        <v>225</v>
      </c>
      <c r="AF91" s="579" t="s">
        <v>225</v>
      </c>
      <c r="AG91" s="579" t="s">
        <v>225</v>
      </c>
      <c r="AH91" s="579" t="s">
        <v>225</v>
      </c>
      <c r="AI91" s="579" t="s">
        <v>225</v>
      </c>
      <c r="AJ91" s="579" t="s">
        <v>225</v>
      </c>
      <c r="AK91" s="579" t="s">
        <v>225</v>
      </c>
      <c r="AL91" s="579" t="s">
        <v>225</v>
      </c>
      <c r="AM91" s="579" t="s">
        <v>225</v>
      </c>
      <c r="AN91" s="579" t="s">
        <v>225</v>
      </c>
      <c r="AO91" s="579" t="s">
        <v>225</v>
      </c>
      <c r="AP91" s="579" t="s">
        <v>225</v>
      </c>
      <c r="AQ91" s="579" t="s">
        <v>225</v>
      </c>
      <c r="AR91" s="579" t="s">
        <v>225</v>
      </c>
      <c r="AS91" s="579" t="s">
        <v>225</v>
      </c>
      <c r="AT91" s="579" t="s">
        <v>225</v>
      </c>
      <c r="AU91" s="579" t="s">
        <v>225</v>
      </c>
      <c r="AV91" s="579" t="s">
        <v>225</v>
      </c>
      <c r="AW91" s="579" t="s">
        <v>225</v>
      </c>
      <c r="AX91" s="579" t="s">
        <v>225</v>
      </c>
      <c r="AY91" s="556" t="s">
        <v>3778</v>
      </c>
      <c r="AZ91" s="564"/>
      <c r="BA91" s="565"/>
      <c r="BB91" s="565"/>
      <c r="BC91" s="565"/>
      <c r="BD91" s="566"/>
    </row>
    <row r="92" spans="1:56" ht="21.6" x14ac:dyDescent="0.65">
      <c r="A92" s="578">
        <v>704332</v>
      </c>
      <c r="B92" s="550" t="s">
        <v>247</v>
      </c>
      <c r="C92" s="579" t="s">
        <v>177</v>
      </c>
      <c r="D92" s="579" t="s">
        <v>177</v>
      </c>
      <c r="E92" s="579" t="s">
        <v>175</v>
      </c>
      <c r="F92" s="579" t="s">
        <v>175</v>
      </c>
      <c r="G92" s="579" t="s">
        <v>175</v>
      </c>
      <c r="H92" s="579" t="s">
        <v>177</v>
      </c>
      <c r="I92" s="579" t="s">
        <v>177</v>
      </c>
      <c r="J92" s="579" t="s">
        <v>175</v>
      </c>
      <c r="K92" s="579" t="s">
        <v>177</v>
      </c>
      <c r="L92" s="579" t="s">
        <v>177</v>
      </c>
      <c r="M92" s="579" t="s">
        <v>175</v>
      </c>
      <c r="N92" s="579" t="s">
        <v>175</v>
      </c>
      <c r="O92" s="579" t="s">
        <v>175</v>
      </c>
      <c r="P92" s="579" t="s">
        <v>175</v>
      </c>
      <c r="Q92" s="579" t="s">
        <v>177</v>
      </c>
      <c r="R92" s="579" t="s">
        <v>177</v>
      </c>
      <c r="S92" s="579" t="s">
        <v>175</v>
      </c>
      <c r="T92" s="579" t="s">
        <v>177</v>
      </c>
      <c r="U92" s="579" t="s">
        <v>175</v>
      </c>
      <c r="V92" s="579" t="s">
        <v>175</v>
      </c>
      <c r="W92" s="579" t="s">
        <v>177</v>
      </c>
      <c r="X92" s="579" t="s">
        <v>175</v>
      </c>
      <c r="Y92" s="579" t="s">
        <v>177</v>
      </c>
      <c r="Z92" s="579" t="s">
        <v>175</v>
      </c>
      <c r="AA92" s="579" t="s">
        <v>177</v>
      </c>
      <c r="AB92" s="579" t="s">
        <v>175</v>
      </c>
      <c r="AC92" s="579" t="s">
        <v>176</v>
      </c>
      <c r="AD92" s="579" t="s">
        <v>176</v>
      </c>
      <c r="AE92" s="579" t="s">
        <v>175</v>
      </c>
      <c r="AF92" s="579" t="s">
        <v>175</v>
      </c>
      <c r="AG92" s="579" t="s">
        <v>176</v>
      </c>
      <c r="AH92" s="579" t="s">
        <v>176</v>
      </c>
      <c r="AI92" s="579" t="s">
        <v>176</v>
      </c>
      <c r="AJ92" s="579" t="s">
        <v>176</v>
      </c>
      <c r="AK92" s="579" t="s">
        <v>176</v>
      </c>
      <c r="AL92" s="579" t="s">
        <v>176</v>
      </c>
      <c r="AM92" s="579"/>
      <c r="AN92" s="579"/>
      <c r="AO92" s="579"/>
      <c r="AP92" s="579"/>
      <c r="AQ92" s="579"/>
      <c r="AR92" s="579"/>
      <c r="AS92" s="579"/>
      <c r="AT92" s="579"/>
      <c r="AU92" s="579"/>
      <c r="AV92" s="579"/>
      <c r="AW92" s="579"/>
      <c r="AX92" s="579"/>
      <c r="AY92" s="556">
        <v>0</v>
      </c>
      <c r="AZ92" s="564"/>
      <c r="BA92" s="565"/>
      <c r="BB92" s="565"/>
      <c r="BC92" s="565"/>
      <c r="BD92" s="566"/>
    </row>
    <row r="93" spans="1:56" ht="21.6" x14ac:dyDescent="0.65">
      <c r="A93" s="575">
        <v>704346</v>
      </c>
      <c r="B93" s="550" t="s">
        <v>398</v>
      </c>
      <c r="C93" s="555" t="s">
        <v>177</v>
      </c>
      <c r="D93" s="555" t="s">
        <v>177</v>
      </c>
      <c r="E93" s="555" t="s">
        <v>175</v>
      </c>
      <c r="F93" s="555" t="s">
        <v>175</v>
      </c>
      <c r="G93" s="555" t="s">
        <v>175</v>
      </c>
      <c r="H93" s="555" t="s">
        <v>175</v>
      </c>
      <c r="I93" s="555" t="s">
        <v>177</v>
      </c>
      <c r="J93" s="555" t="s">
        <v>175</v>
      </c>
      <c r="K93" s="555" t="s">
        <v>177</v>
      </c>
      <c r="L93" s="555" t="s">
        <v>177</v>
      </c>
      <c r="M93" s="555" t="s">
        <v>175</v>
      </c>
      <c r="N93" s="555" t="s">
        <v>175</v>
      </c>
      <c r="O93" s="555" t="s">
        <v>175</v>
      </c>
      <c r="P93" s="555" t="s">
        <v>175</v>
      </c>
      <c r="Q93" s="555" t="s">
        <v>177</v>
      </c>
      <c r="R93" s="555" t="s">
        <v>177</v>
      </c>
      <c r="S93" s="555" t="s">
        <v>175</v>
      </c>
      <c r="T93" s="555" t="s">
        <v>177</v>
      </c>
      <c r="U93" s="555" t="s">
        <v>175</v>
      </c>
      <c r="V93" s="555" t="s">
        <v>175</v>
      </c>
      <c r="W93" s="555" t="s">
        <v>177</v>
      </c>
      <c r="X93" s="555" t="s">
        <v>175</v>
      </c>
      <c r="Y93" s="555" t="s">
        <v>177</v>
      </c>
      <c r="Z93" s="555" t="s">
        <v>175</v>
      </c>
      <c r="AA93" s="555" t="s">
        <v>176</v>
      </c>
      <c r="AB93" s="555" t="s">
        <v>176</v>
      </c>
      <c r="AC93" s="555" t="s">
        <v>175</v>
      </c>
      <c r="AD93" s="555" t="s">
        <v>176</v>
      </c>
      <c r="AE93" s="555" t="s">
        <v>176</v>
      </c>
      <c r="AF93" s="555" t="s">
        <v>176</v>
      </c>
      <c r="AG93" s="555" t="s">
        <v>176</v>
      </c>
      <c r="AH93" s="555" t="s">
        <v>177</v>
      </c>
      <c r="AI93" s="555" t="s">
        <v>175</v>
      </c>
      <c r="AJ93" s="555" t="s">
        <v>176</v>
      </c>
      <c r="AK93" s="555" t="s">
        <v>177</v>
      </c>
      <c r="AL93" s="555" t="s">
        <v>176</v>
      </c>
      <c r="AM93" s="555" t="s">
        <v>177</v>
      </c>
      <c r="AN93" s="555" t="s">
        <v>177</v>
      </c>
      <c r="AO93" s="555" t="s">
        <v>177</v>
      </c>
      <c r="AP93" s="555" t="s">
        <v>177</v>
      </c>
      <c r="AQ93" s="555" t="s">
        <v>177</v>
      </c>
      <c r="AR93" s="555" t="s">
        <v>177</v>
      </c>
      <c r="AS93" s="555" t="s">
        <v>177</v>
      </c>
      <c r="AT93" s="555" t="s">
        <v>177</v>
      </c>
      <c r="AU93" s="555" t="s">
        <v>177</v>
      </c>
      <c r="AV93" s="555" t="s">
        <v>177</v>
      </c>
      <c r="AW93" s="555" t="s">
        <v>176</v>
      </c>
      <c r="AX93" s="555" t="s">
        <v>175</v>
      </c>
      <c r="AY93" s="556">
        <v>0</v>
      </c>
      <c r="AZ93" s="559"/>
      <c r="BA93" s="562"/>
      <c r="BB93" s="559"/>
    </row>
    <row r="94" spans="1:56" ht="14.4" x14ac:dyDescent="0.3">
      <c r="A94" s="576">
        <v>704359</v>
      </c>
      <c r="B94" s="549" t="s">
        <v>247</v>
      </c>
      <c r="C94" s="555" t="s">
        <v>1437</v>
      </c>
      <c r="D94" s="555" t="s">
        <v>1437</v>
      </c>
      <c r="E94" s="555" t="s">
        <v>1437</v>
      </c>
      <c r="F94" s="555" t="s">
        <v>1437</v>
      </c>
      <c r="G94" s="555" t="s">
        <v>1437</v>
      </c>
      <c r="H94" s="555" t="s">
        <v>1437</v>
      </c>
      <c r="I94" s="555" t="s">
        <v>1437</v>
      </c>
      <c r="J94" s="555" t="s">
        <v>1437</v>
      </c>
      <c r="K94" s="555" t="s">
        <v>1437</v>
      </c>
      <c r="L94" s="555" t="s">
        <v>1437</v>
      </c>
      <c r="M94" s="555" t="s">
        <v>1437</v>
      </c>
      <c r="N94" s="555" t="s">
        <v>1437</v>
      </c>
      <c r="O94" s="555" t="s">
        <v>1437</v>
      </c>
      <c r="P94" s="555" t="s">
        <v>1437</v>
      </c>
      <c r="Q94" s="555" t="s">
        <v>1437</v>
      </c>
      <c r="R94" s="555" t="s">
        <v>1437</v>
      </c>
      <c r="S94" s="555" t="s">
        <v>1437</v>
      </c>
      <c r="T94" s="555" t="s">
        <v>1437</v>
      </c>
      <c r="U94" s="555" t="s">
        <v>1437</v>
      </c>
      <c r="V94" s="555" t="s">
        <v>1437</v>
      </c>
      <c r="W94" s="555" t="s">
        <v>1437</v>
      </c>
      <c r="X94" s="555" t="s">
        <v>1437</v>
      </c>
      <c r="Y94" s="555" t="s">
        <v>1437</v>
      </c>
      <c r="Z94" s="555" t="s">
        <v>1437</v>
      </c>
      <c r="AA94" s="555" t="s">
        <v>1437</v>
      </c>
      <c r="AB94" s="555" t="s">
        <v>1437</v>
      </c>
      <c r="AC94" s="555" t="s">
        <v>1437</v>
      </c>
      <c r="AD94" s="555" t="s">
        <v>1437</v>
      </c>
      <c r="AE94" s="555" t="s">
        <v>1437</v>
      </c>
      <c r="AF94" s="555" t="s">
        <v>1437</v>
      </c>
      <c r="AG94" s="555" t="s">
        <v>1437</v>
      </c>
      <c r="AH94" s="555" t="s">
        <v>1437</v>
      </c>
      <c r="AI94" s="555" t="s">
        <v>1437</v>
      </c>
      <c r="AJ94" s="555" t="s">
        <v>1437</v>
      </c>
      <c r="AK94" s="555" t="s">
        <v>1437</v>
      </c>
      <c r="AL94" s="555" t="s">
        <v>1437</v>
      </c>
      <c r="AM94" s="555"/>
      <c r="AN94" s="555"/>
      <c r="AO94" s="555"/>
      <c r="AP94" s="555"/>
      <c r="AQ94" s="555"/>
      <c r="AR94" s="555"/>
      <c r="AS94" s="555"/>
      <c r="AT94" s="555"/>
      <c r="AU94" s="555"/>
      <c r="AV94" s="555"/>
      <c r="AW94" s="555"/>
      <c r="AX94" s="555"/>
      <c r="AY94" s="556" t="s">
        <v>3778</v>
      </c>
      <c r="AZ94" s="564"/>
      <c r="BA94" s="565"/>
      <c r="BB94" s="565"/>
      <c r="BC94" s="565"/>
      <c r="BD94" s="566"/>
    </row>
    <row r="95" spans="1:56" ht="14.4" x14ac:dyDescent="0.3">
      <c r="A95" s="576">
        <v>704373</v>
      </c>
      <c r="B95" s="549" t="s">
        <v>245</v>
      </c>
      <c r="C95" s="555" t="s">
        <v>175</v>
      </c>
      <c r="D95" s="555" t="s">
        <v>176</v>
      </c>
      <c r="E95" s="555" t="s">
        <v>176</v>
      </c>
      <c r="F95" s="555" t="s">
        <v>177</v>
      </c>
      <c r="G95" s="555" t="s">
        <v>177</v>
      </c>
      <c r="H95" s="555" t="s">
        <v>177</v>
      </c>
      <c r="I95" s="555" t="s">
        <v>177</v>
      </c>
      <c r="J95" s="555" t="s">
        <v>176</v>
      </c>
      <c r="K95" s="555" t="s">
        <v>176</v>
      </c>
      <c r="L95" s="555" t="s">
        <v>177</v>
      </c>
      <c r="M95" s="555" t="s">
        <v>177</v>
      </c>
      <c r="N95" s="555" t="s">
        <v>176</v>
      </c>
      <c r="O95" s="555"/>
      <c r="P95" s="555"/>
      <c r="Q95" s="555"/>
      <c r="R95" s="555"/>
      <c r="S95" s="555"/>
      <c r="T95" s="555"/>
      <c r="U95" s="555"/>
      <c r="V95" s="555"/>
      <c r="W95" s="555"/>
      <c r="X95" s="555"/>
      <c r="Y95" s="555"/>
      <c r="Z95" s="555"/>
      <c r="AA95" s="555"/>
      <c r="AB95" s="555"/>
      <c r="AC95" s="555"/>
      <c r="AD95" s="555"/>
      <c r="AE95" s="555"/>
      <c r="AF95" s="555"/>
      <c r="AG95" s="555"/>
      <c r="AH95" s="555"/>
      <c r="AI95" s="555"/>
      <c r="AJ95" s="555"/>
      <c r="AK95" s="555"/>
      <c r="AL95" s="555"/>
      <c r="AM95" s="555"/>
      <c r="AN95" s="555"/>
      <c r="AO95" s="555"/>
      <c r="AP95" s="555"/>
      <c r="AQ95" s="555"/>
      <c r="AR95" s="555"/>
      <c r="AS95" s="555"/>
      <c r="AT95" s="555"/>
      <c r="AU95" s="555"/>
      <c r="AV95" s="555"/>
      <c r="AW95" s="555"/>
      <c r="AX95" s="555"/>
      <c r="AY95" s="556">
        <v>0</v>
      </c>
      <c r="AZ95" s="564"/>
      <c r="BA95" s="565"/>
      <c r="BB95" s="565"/>
      <c r="BC95" s="565"/>
      <c r="BD95" s="566"/>
    </row>
    <row r="96" spans="1:56" ht="14.4" x14ac:dyDescent="0.3">
      <c r="A96" s="576">
        <v>704401</v>
      </c>
      <c r="B96" s="549" t="s">
        <v>398</v>
      </c>
      <c r="C96" s="555" t="s">
        <v>175</v>
      </c>
      <c r="D96" s="555" t="s">
        <v>177</v>
      </c>
      <c r="E96" s="555" t="s">
        <v>177</v>
      </c>
      <c r="F96" s="555" t="s">
        <v>175</v>
      </c>
      <c r="G96" s="555" t="s">
        <v>175</v>
      </c>
      <c r="H96" s="555" t="s">
        <v>175</v>
      </c>
      <c r="I96" s="555" t="s">
        <v>177</v>
      </c>
      <c r="J96" s="555" t="s">
        <v>175</v>
      </c>
      <c r="K96" s="555" t="s">
        <v>177</v>
      </c>
      <c r="L96" s="555" t="s">
        <v>177</v>
      </c>
      <c r="M96" s="555" t="s">
        <v>177</v>
      </c>
      <c r="N96" s="555" t="s">
        <v>177</v>
      </c>
      <c r="O96" s="555" t="s">
        <v>175</v>
      </c>
      <c r="P96" s="555" t="s">
        <v>175</v>
      </c>
      <c r="Q96" s="555" t="s">
        <v>177</v>
      </c>
      <c r="R96" s="555" t="s">
        <v>177</v>
      </c>
      <c r="S96" s="555" t="s">
        <v>175</v>
      </c>
      <c r="T96" s="555" t="s">
        <v>175</v>
      </c>
      <c r="U96" s="555" t="s">
        <v>175</v>
      </c>
      <c r="V96" s="555" t="s">
        <v>177</v>
      </c>
      <c r="W96" s="555" t="s">
        <v>175</v>
      </c>
      <c r="X96" s="555" t="s">
        <v>175</v>
      </c>
      <c r="Y96" s="555" t="s">
        <v>177</v>
      </c>
      <c r="Z96" s="555" t="s">
        <v>175</v>
      </c>
      <c r="AA96" s="555" t="s">
        <v>177</v>
      </c>
      <c r="AB96" s="555" t="s">
        <v>175</v>
      </c>
      <c r="AC96" s="555" t="s">
        <v>175</v>
      </c>
      <c r="AD96" s="555" t="s">
        <v>175</v>
      </c>
      <c r="AE96" s="555" t="s">
        <v>177</v>
      </c>
      <c r="AF96" s="555" t="s">
        <v>177</v>
      </c>
      <c r="AG96" s="555" t="s">
        <v>177</v>
      </c>
      <c r="AH96" s="555" t="s">
        <v>175</v>
      </c>
      <c r="AI96" s="555" t="s">
        <v>177</v>
      </c>
      <c r="AJ96" s="555" t="s">
        <v>177</v>
      </c>
      <c r="AK96" s="555" t="s">
        <v>175</v>
      </c>
      <c r="AL96" s="555" t="s">
        <v>177</v>
      </c>
      <c r="AM96" s="555" t="s">
        <v>177</v>
      </c>
      <c r="AN96" s="555" t="s">
        <v>175</v>
      </c>
      <c r="AO96" s="555" t="s">
        <v>175</v>
      </c>
      <c r="AP96" s="555" t="s">
        <v>177</v>
      </c>
      <c r="AQ96" s="555" t="s">
        <v>175</v>
      </c>
      <c r="AR96" s="555" t="s">
        <v>175</v>
      </c>
      <c r="AS96" s="555" t="s">
        <v>176</v>
      </c>
      <c r="AT96" s="555" t="s">
        <v>177</v>
      </c>
      <c r="AU96" s="555" t="s">
        <v>176</v>
      </c>
      <c r="AV96" s="555" t="s">
        <v>177</v>
      </c>
      <c r="AW96" s="555" t="s">
        <v>176</v>
      </c>
      <c r="AX96" s="555" t="s">
        <v>176</v>
      </c>
      <c r="AY96" s="556">
        <v>0</v>
      </c>
      <c r="AZ96" s="559"/>
      <c r="BA96" s="562"/>
    </row>
    <row r="97" spans="1:56" ht="21.6" x14ac:dyDescent="0.65">
      <c r="A97" s="578">
        <v>704430</v>
      </c>
      <c r="B97" s="550" t="s">
        <v>398</v>
      </c>
      <c r="C97" s="579" t="s">
        <v>175</v>
      </c>
      <c r="D97" s="579" t="s">
        <v>175</v>
      </c>
      <c r="E97" s="579" t="s">
        <v>177</v>
      </c>
      <c r="F97" s="579" t="s">
        <v>175</v>
      </c>
      <c r="G97" s="579" t="s">
        <v>175</v>
      </c>
      <c r="H97" s="579" t="s">
        <v>175</v>
      </c>
      <c r="I97" s="579" t="s">
        <v>177</v>
      </c>
      <c r="J97" s="579" t="s">
        <v>177</v>
      </c>
      <c r="K97" s="579" t="s">
        <v>177</v>
      </c>
      <c r="L97" s="579" t="s">
        <v>177</v>
      </c>
      <c r="M97" s="579" t="s">
        <v>177</v>
      </c>
      <c r="N97" s="579" t="s">
        <v>177</v>
      </c>
      <c r="O97" s="579" t="s">
        <v>175</v>
      </c>
      <c r="P97" s="579" t="s">
        <v>175</v>
      </c>
      <c r="Q97" s="579" t="s">
        <v>177</v>
      </c>
      <c r="R97" s="579" t="s">
        <v>175</v>
      </c>
      <c r="S97" s="579" t="s">
        <v>177</v>
      </c>
      <c r="T97" s="579" t="s">
        <v>175</v>
      </c>
      <c r="U97" s="579" t="s">
        <v>177</v>
      </c>
      <c r="V97" s="579" t="s">
        <v>177</v>
      </c>
      <c r="W97" s="579" t="s">
        <v>177</v>
      </c>
      <c r="X97" s="579" t="s">
        <v>175</v>
      </c>
      <c r="Y97" s="579" t="s">
        <v>177</v>
      </c>
      <c r="Z97" s="579" t="s">
        <v>177</v>
      </c>
      <c r="AA97" s="579" t="s">
        <v>177</v>
      </c>
      <c r="AB97" s="579" t="s">
        <v>177</v>
      </c>
      <c r="AC97" s="579" t="s">
        <v>175</v>
      </c>
      <c r="AD97" s="579" t="s">
        <v>175</v>
      </c>
      <c r="AE97" s="579" t="s">
        <v>177</v>
      </c>
      <c r="AF97" s="579" t="s">
        <v>175</v>
      </c>
      <c r="AG97" s="579" t="s">
        <v>177</v>
      </c>
      <c r="AH97" s="579" t="s">
        <v>177</v>
      </c>
      <c r="AI97" s="579" t="s">
        <v>176</v>
      </c>
      <c r="AJ97" s="579" t="s">
        <v>177</v>
      </c>
      <c r="AK97" s="579" t="s">
        <v>177</v>
      </c>
      <c r="AL97" s="579" t="s">
        <v>177</v>
      </c>
      <c r="AM97" s="579" t="s">
        <v>176</v>
      </c>
      <c r="AN97" s="579" t="s">
        <v>177</v>
      </c>
      <c r="AO97" s="579" t="s">
        <v>177</v>
      </c>
      <c r="AP97" s="579" t="s">
        <v>177</v>
      </c>
      <c r="AQ97" s="579" t="s">
        <v>176</v>
      </c>
      <c r="AR97" s="579" t="s">
        <v>177</v>
      </c>
      <c r="AS97" s="579" t="s">
        <v>176</v>
      </c>
      <c r="AT97" s="579" t="s">
        <v>176</v>
      </c>
      <c r="AU97" s="579" t="s">
        <v>176</v>
      </c>
      <c r="AV97" s="579" t="s">
        <v>176</v>
      </c>
      <c r="AW97" s="579" t="s">
        <v>176</v>
      </c>
      <c r="AX97" s="579" t="s">
        <v>176</v>
      </c>
      <c r="AY97" s="556">
        <v>0</v>
      </c>
      <c r="AZ97" s="559"/>
      <c r="BA97" s="562"/>
      <c r="BB97" s="559"/>
    </row>
    <row r="98" spans="1:56" ht="14.4" x14ac:dyDescent="0.3">
      <c r="A98" s="576">
        <v>704434</v>
      </c>
      <c r="B98" s="549" t="s">
        <v>398</v>
      </c>
      <c r="C98" s="555" t="s">
        <v>175</v>
      </c>
      <c r="D98" s="555" t="s">
        <v>175</v>
      </c>
      <c r="E98" s="555" t="s">
        <v>175</v>
      </c>
      <c r="F98" s="555" t="s">
        <v>175</v>
      </c>
      <c r="G98" s="555" t="s">
        <v>175</v>
      </c>
      <c r="H98" s="555" t="s">
        <v>177</v>
      </c>
      <c r="I98" s="555" t="s">
        <v>175</v>
      </c>
      <c r="J98" s="555" t="s">
        <v>175</v>
      </c>
      <c r="K98" s="555" t="s">
        <v>175</v>
      </c>
      <c r="L98" s="555" t="s">
        <v>175</v>
      </c>
      <c r="M98" s="555" t="s">
        <v>175</v>
      </c>
      <c r="N98" s="555" t="s">
        <v>175</v>
      </c>
      <c r="O98" s="555" t="s">
        <v>177</v>
      </c>
      <c r="P98" s="555" t="s">
        <v>177</v>
      </c>
      <c r="Q98" s="555" t="s">
        <v>177</v>
      </c>
      <c r="R98" s="555" t="s">
        <v>177</v>
      </c>
      <c r="S98" s="555" t="s">
        <v>177</v>
      </c>
      <c r="T98" s="555" t="s">
        <v>177</v>
      </c>
      <c r="U98" s="555" t="s">
        <v>176</v>
      </c>
      <c r="V98" s="555" t="s">
        <v>175</v>
      </c>
      <c r="W98" s="555" t="s">
        <v>177</v>
      </c>
      <c r="X98" s="555" t="s">
        <v>177</v>
      </c>
      <c r="Y98" s="555" t="s">
        <v>177</v>
      </c>
      <c r="Z98" s="555" t="s">
        <v>177</v>
      </c>
      <c r="AA98" s="555" t="s">
        <v>177</v>
      </c>
      <c r="AB98" s="555" t="s">
        <v>177</v>
      </c>
      <c r="AC98" s="555" t="s">
        <v>177</v>
      </c>
      <c r="AD98" s="555" t="s">
        <v>177</v>
      </c>
      <c r="AE98" s="555" t="s">
        <v>177</v>
      </c>
      <c r="AF98" s="555" t="s">
        <v>175</v>
      </c>
      <c r="AG98" s="555" t="s">
        <v>177</v>
      </c>
      <c r="AH98" s="555" t="s">
        <v>177</v>
      </c>
      <c r="AI98" s="555" t="s">
        <v>177</v>
      </c>
      <c r="AJ98" s="555" t="s">
        <v>177</v>
      </c>
      <c r="AK98" s="555" t="s">
        <v>177</v>
      </c>
      <c r="AL98" s="555" t="s">
        <v>177</v>
      </c>
      <c r="AM98" s="555" t="s">
        <v>177</v>
      </c>
      <c r="AN98" s="555" t="s">
        <v>176</v>
      </c>
      <c r="AO98" s="555" t="s">
        <v>177</v>
      </c>
      <c r="AP98" s="555" t="s">
        <v>177</v>
      </c>
      <c r="AQ98" s="555" t="s">
        <v>176</v>
      </c>
      <c r="AR98" s="555" t="s">
        <v>177</v>
      </c>
      <c r="AS98" s="555"/>
      <c r="AT98" s="555"/>
      <c r="AU98" s="555"/>
      <c r="AV98" s="555"/>
      <c r="AW98" s="555"/>
      <c r="AX98" s="555"/>
      <c r="AY98" s="556">
        <v>0</v>
      </c>
      <c r="AZ98" s="564"/>
      <c r="BA98" s="565"/>
      <c r="BB98" s="565"/>
      <c r="BC98" s="565"/>
      <c r="BD98" s="566"/>
    </row>
    <row r="99" spans="1:56" ht="14.4" x14ac:dyDescent="0.3">
      <c r="A99" s="576">
        <v>704443</v>
      </c>
      <c r="B99" s="549" t="s">
        <v>398</v>
      </c>
      <c r="C99" s="555" t="s">
        <v>175</v>
      </c>
      <c r="D99" s="555" t="s">
        <v>175</v>
      </c>
      <c r="E99" s="555" t="s">
        <v>175</v>
      </c>
      <c r="F99" s="555" t="s">
        <v>175</v>
      </c>
      <c r="G99" s="555" t="s">
        <v>175</v>
      </c>
      <c r="H99" s="555" t="s">
        <v>175</v>
      </c>
      <c r="I99" s="555" t="s">
        <v>175</v>
      </c>
      <c r="J99" s="555" t="s">
        <v>177</v>
      </c>
      <c r="K99" s="555" t="s">
        <v>177</v>
      </c>
      <c r="L99" s="555" t="s">
        <v>175</v>
      </c>
      <c r="M99" s="555" t="s">
        <v>175</v>
      </c>
      <c r="N99" s="555" t="s">
        <v>175</v>
      </c>
      <c r="O99" s="555" t="s">
        <v>175</v>
      </c>
      <c r="P99" s="555" t="s">
        <v>177</v>
      </c>
      <c r="Q99" s="555" t="s">
        <v>177</v>
      </c>
      <c r="R99" s="555" t="s">
        <v>175</v>
      </c>
      <c r="S99" s="555" t="s">
        <v>175</v>
      </c>
      <c r="T99" s="555" t="s">
        <v>175</v>
      </c>
      <c r="U99" s="555" t="s">
        <v>175</v>
      </c>
      <c r="V99" s="555" t="s">
        <v>177</v>
      </c>
      <c r="W99" s="555" t="s">
        <v>175</v>
      </c>
      <c r="X99" s="555" t="s">
        <v>175</v>
      </c>
      <c r="Y99" s="555" t="s">
        <v>177</v>
      </c>
      <c r="Z99" s="555" t="s">
        <v>175</v>
      </c>
      <c r="AA99" s="555" t="s">
        <v>175</v>
      </c>
      <c r="AB99" s="555" t="s">
        <v>175</v>
      </c>
      <c r="AC99" s="555" t="s">
        <v>177</v>
      </c>
      <c r="AD99" s="555" t="s">
        <v>177</v>
      </c>
      <c r="AE99" s="555" t="s">
        <v>175</v>
      </c>
      <c r="AF99" s="555" t="s">
        <v>175</v>
      </c>
      <c r="AG99" s="555" t="s">
        <v>177</v>
      </c>
      <c r="AH99" s="555" t="s">
        <v>177</v>
      </c>
      <c r="AI99" s="555" t="s">
        <v>176</v>
      </c>
      <c r="AJ99" s="555" t="s">
        <v>177</v>
      </c>
      <c r="AK99" s="555" t="s">
        <v>175</v>
      </c>
      <c r="AL99" s="555" t="s">
        <v>177</v>
      </c>
      <c r="AM99" s="555" t="s">
        <v>177</v>
      </c>
      <c r="AN99" s="555" t="s">
        <v>176</v>
      </c>
      <c r="AO99" s="555" t="s">
        <v>176</v>
      </c>
      <c r="AP99" s="555" t="s">
        <v>177</v>
      </c>
      <c r="AQ99" s="555" t="s">
        <v>177</v>
      </c>
      <c r="AR99" s="555" t="s">
        <v>177</v>
      </c>
      <c r="AS99" s="555"/>
      <c r="AT99" s="555"/>
      <c r="AU99" s="555"/>
      <c r="AV99" s="555"/>
      <c r="AW99" s="555"/>
      <c r="AX99" s="555"/>
      <c r="AY99" s="556">
        <v>0</v>
      </c>
      <c r="AZ99" s="559"/>
      <c r="BA99" s="562"/>
      <c r="BB99" s="559"/>
    </row>
    <row r="100" spans="1:56" ht="35.4" x14ac:dyDescent="0.65">
      <c r="A100" s="575">
        <v>704570</v>
      </c>
      <c r="B100" s="550" t="s">
        <v>398</v>
      </c>
      <c r="C100" s="555" t="s">
        <v>1437</v>
      </c>
      <c r="D100" s="555" t="s">
        <v>1437</v>
      </c>
      <c r="E100" s="555" t="s">
        <v>1437</v>
      </c>
      <c r="F100" s="555" t="s">
        <v>1437</v>
      </c>
      <c r="G100" s="555" t="s">
        <v>1437</v>
      </c>
      <c r="H100" s="555" t="s">
        <v>1437</v>
      </c>
      <c r="I100" s="555" t="s">
        <v>1437</v>
      </c>
      <c r="J100" s="555" t="s">
        <v>1437</v>
      </c>
      <c r="K100" s="555" t="s">
        <v>1437</v>
      </c>
      <c r="L100" s="555" t="s">
        <v>1437</v>
      </c>
      <c r="M100" s="555" t="s">
        <v>1437</v>
      </c>
      <c r="N100" s="555" t="s">
        <v>1437</v>
      </c>
      <c r="O100" s="555" t="s">
        <v>1437</v>
      </c>
      <c r="P100" s="555" t="s">
        <v>1437</v>
      </c>
      <c r="Q100" s="555" t="s">
        <v>1437</v>
      </c>
      <c r="R100" s="555" t="s">
        <v>1437</v>
      </c>
      <c r="S100" s="555" t="s">
        <v>1437</v>
      </c>
      <c r="T100" s="555" t="s">
        <v>1437</v>
      </c>
      <c r="U100" s="555" t="s">
        <v>1437</v>
      </c>
      <c r="V100" s="555" t="s">
        <v>1437</v>
      </c>
      <c r="W100" s="555" t="s">
        <v>1437</v>
      </c>
      <c r="X100" s="555" t="s">
        <v>1437</v>
      </c>
      <c r="Y100" s="555" t="s">
        <v>1437</v>
      </c>
      <c r="Z100" s="555" t="s">
        <v>1437</v>
      </c>
      <c r="AA100" s="555" t="s">
        <v>1437</v>
      </c>
      <c r="AB100" s="555" t="s">
        <v>1437</v>
      </c>
      <c r="AC100" s="555" t="s">
        <v>1437</v>
      </c>
      <c r="AD100" s="555" t="s">
        <v>1437</v>
      </c>
      <c r="AE100" s="555" t="s">
        <v>1437</v>
      </c>
      <c r="AF100" s="555" t="s">
        <v>1437</v>
      </c>
      <c r="AG100" s="555" t="s">
        <v>1437</v>
      </c>
      <c r="AH100" s="555" t="s">
        <v>1437</v>
      </c>
      <c r="AI100" s="555" t="s">
        <v>1437</v>
      </c>
      <c r="AJ100" s="555" t="s">
        <v>1437</v>
      </c>
      <c r="AK100" s="555" t="s">
        <v>1437</v>
      </c>
      <c r="AL100" s="555" t="s">
        <v>1437</v>
      </c>
      <c r="AM100" s="555" t="s">
        <v>1437</v>
      </c>
      <c r="AN100" s="555" t="s">
        <v>1437</v>
      </c>
      <c r="AO100" s="555" t="s">
        <v>1437</v>
      </c>
      <c r="AP100" s="555" t="s">
        <v>1437</v>
      </c>
      <c r="AQ100" s="555" t="s">
        <v>1437</v>
      </c>
      <c r="AR100" s="555" t="s">
        <v>1437</v>
      </c>
      <c r="AS100" s="555"/>
      <c r="AT100" s="555"/>
      <c r="AU100" s="555"/>
      <c r="AV100" s="555"/>
      <c r="AW100" s="555"/>
      <c r="AX100" s="555"/>
      <c r="AY100" s="556" t="s">
        <v>3778</v>
      </c>
      <c r="AZ100" s="563"/>
    </row>
    <row r="101" spans="1:56" ht="15.75" customHeight="1" x14ac:dyDescent="0.3">
      <c r="A101" s="576">
        <v>704599</v>
      </c>
      <c r="B101" s="549" t="s">
        <v>398</v>
      </c>
      <c r="C101" s="555" t="s">
        <v>1437</v>
      </c>
      <c r="D101" s="555" t="s">
        <v>1437</v>
      </c>
      <c r="E101" s="555" t="s">
        <v>1437</v>
      </c>
      <c r="F101" s="555" t="s">
        <v>1437</v>
      </c>
      <c r="G101" s="555" t="s">
        <v>1437</v>
      </c>
      <c r="H101" s="555" t="s">
        <v>1437</v>
      </c>
      <c r="I101" s="555" t="s">
        <v>1437</v>
      </c>
      <c r="J101" s="555" t="s">
        <v>1437</v>
      </c>
      <c r="K101" s="555" t="s">
        <v>1437</v>
      </c>
      <c r="L101" s="555" t="s">
        <v>1437</v>
      </c>
      <c r="M101" s="555" t="s">
        <v>1437</v>
      </c>
      <c r="N101" s="555" t="s">
        <v>1437</v>
      </c>
      <c r="O101" s="555" t="s">
        <v>1437</v>
      </c>
      <c r="P101" s="555" t="s">
        <v>1437</v>
      </c>
      <c r="Q101" s="555" t="s">
        <v>1437</v>
      </c>
      <c r="R101" s="555" t="s">
        <v>1437</v>
      </c>
      <c r="S101" s="555" t="s">
        <v>1437</v>
      </c>
      <c r="T101" s="555" t="s">
        <v>1437</v>
      </c>
      <c r="U101" s="555" t="s">
        <v>1437</v>
      </c>
      <c r="V101" s="555" t="s">
        <v>1437</v>
      </c>
      <c r="W101" s="555" t="s">
        <v>1437</v>
      </c>
      <c r="X101" s="555" t="s">
        <v>1437</v>
      </c>
      <c r="Y101" s="555" t="s">
        <v>1437</v>
      </c>
      <c r="Z101" s="555" t="s">
        <v>1437</v>
      </c>
      <c r="AA101" s="555" t="s">
        <v>1437</v>
      </c>
      <c r="AB101" s="555" t="s">
        <v>1437</v>
      </c>
      <c r="AC101" s="555" t="s">
        <v>1437</v>
      </c>
      <c r="AD101" s="555" t="s">
        <v>1437</v>
      </c>
      <c r="AE101" s="555" t="s">
        <v>1437</v>
      </c>
      <c r="AF101" s="555" t="s">
        <v>1437</v>
      </c>
      <c r="AG101" s="555" t="s">
        <v>1437</v>
      </c>
      <c r="AH101" s="555" t="s">
        <v>1437</v>
      </c>
      <c r="AI101" s="555" t="s">
        <v>1437</v>
      </c>
      <c r="AJ101" s="555" t="s">
        <v>1437</v>
      </c>
      <c r="AK101" s="555" t="s">
        <v>1437</v>
      </c>
      <c r="AL101" s="555" t="s">
        <v>1437</v>
      </c>
      <c r="AM101" s="555" t="s">
        <v>1437</v>
      </c>
      <c r="AN101" s="555" t="s">
        <v>1437</v>
      </c>
      <c r="AO101" s="555" t="s">
        <v>1437</v>
      </c>
      <c r="AP101" s="555" t="s">
        <v>1437</v>
      </c>
      <c r="AQ101" s="555" t="s">
        <v>1437</v>
      </c>
      <c r="AR101" s="555" t="s">
        <v>1437</v>
      </c>
      <c r="AS101" s="555" t="s">
        <v>1437</v>
      </c>
      <c r="AT101" s="555" t="s">
        <v>1437</v>
      </c>
      <c r="AU101" s="555" t="s">
        <v>1437</v>
      </c>
      <c r="AV101" s="555" t="s">
        <v>1437</v>
      </c>
      <c r="AW101" s="555" t="s">
        <v>1437</v>
      </c>
      <c r="AX101" s="555" t="s">
        <v>1437</v>
      </c>
      <c r="AY101" s="556" t="s">
        <v>3778</v>
      </c>
      <c r="AZ101" s="559"/>
      <c r="BA101" s="562"/>
    </row>
    <row r="102" spans="1:56" ht="15.75" customHeight="1" x14ac:dyDescent="0.3">
      <c r="A102" s="576">
        <v>704625</v>
      </c>
      <c r="B102" s="549" t="s">
        <v>398</v>
      </c>
      <c r="C102" s="555" t="s">
        <v>1437</v>
      </c>
      <c r="D102" s="555" t="s">
        <v>1437</v>
      </c>
      <c r="E102" s="555" t="s">
        <v>1437</v>
      </c>
      <c r="F102" s="555" t="s">
        <v>1437</v>
      </c>
      <c r="G102" s="555" t="s">
        <v>1437</v>
      </c>
      <c r="H102" s="555" t="s">
        <v>1437</v>
      </c>
      <c r="I102" s="555" t="s">
        <v>1437</v>
      </c>
      <c r="J102" s="555" t="s">
        <v>1437</v>
      </c>
      <c r="K102" s="555" t="s">
        <v>1437</v>
      </c>
      <c r="L102" s="555" t="s">
        <v>1437</v>
      </c>
      <c r="M102" s="555" t="s">
        <v>1437</v>
      </c>
      <c r="N102" s="555" t="s">
        <v>1437</v>
      </c>
      <c r="O102" s="555" t="s">
        <v>1437</v>
      </c>
      <c r="P102" s="555" t="s">
        <v>1437</v>
      </c>
      <c r="Q102" s="555" t="s">
        <v>1437</v>
      </c>
      <c r="R102" s="555" t="s">
        <v>1437</v>
      </c>
      <c r="S102" s="555" t="s">
        <v>1437</v>
      </c>
      <c r="T102" s="555" t="s">
        <v>1437</v>
      </c>
      <c r="U102" s="555" t="s">
        <v>1437</v>
      </c>
      <c r="V102" s="555" t="s">
        <v>1437</v>
      </c>
      <c r="W102" s="555" t="s">
        <v>1437</v>
      </c>
      <c r="X102" s="555" t="s">
        <v>1437</v>
      </c>
      <c r="Y102" s="555" t="s">
        <v>1437</v>
      </c>
      <c r="Z102" s="555" t="s">
        <v>1437</v>
      </c>
      <c r="AA102" s="555" t="s">
        <v>1437</v>
      </c>
      <c r="AB102" s="555" t="s">
        <v>1437</v>
      </c>
      <c r="AC102" s="555" t="s">
        <v>1437</v>
      </c>
      <c r="AD102" s="555" t="s">
        <v>1437</v>
      </c>
      <c r="AE102" s="555" t="s">
        <v>1437</v>
      </c>
      <c r="AF102" s="555" t="s">
        <v>1437</v>
      </c>
      <c r="AG102" s="555" t="s">
        <v>1437</v>
      </c>
      <c r="AH102" s="555" t="s">
        <v>1437</v>
      </c>
      <c r="AI102" s="555" t="s">
        <v>1437</v>
      </c>
      <c r="AJ102" s="555" t="s">
        <v>1437</v>
      </c>
      <c r="AK102" s="555" t="s">
        <v>1437</v>
      </c>
      <c r="AL102" s="555" t="s">
        <v>1437</v>
      </c>
      <c r="AM102" s="555" t="s">
        <v>1437</v>
      </c>
      <c r="AN102" s="555" t="s">
        <v>1437</v>
      </c>
      <c r="AO102" s="555" t="s">
        <v>1437</v>
      </c>
      <c r="AP102" s="555" t="s">
        <v>1437</v>
      </c>
      <c r="AQ102" s="555" t="s">
        <v>1437</v>
      </c>
      <c r="AR102" s="555" t="s">
        <v>1437</v>
      </c>
      <c r="AS102" s="555" t="s">
        <v>1437</v>
      </c>
      <c r="AT102" s="555" t="s">
        <v>1437</v>
      </c>
      <c r="AU102" s="555" t="s">
        <v>1437</v>
      </c>
      <c r="AV102" s="555" t="s">
        <v>1437</v>
      </c>
      <c r="AW102" s="555" t="s">
        <v>1437</v>
      </c>
      <c r="AX102" s="555" t="s">
        <v>1437</v>
      </c>
      <c r="AY102" s="556" t="s">
        <v>3778</v>
      </c>
      <c r="AZ102" s="559"/>
      <c r="BA102" s="562"/>
      <c r="BB102" s="559"/>
    </row>
    <row r="103" spans="1:56" ht="21.6" x14ac:dyDescent="0.65">
      <c r="A103" s="575">
        <v>704626</v>
      </c>
      <c r="B103" s="550" t="s">
        <v>247</v>
      </c>
      <c r="C103" s="555" t="s">
        <v>175</v>
      </c>
      <c r="D103" s="555" t="s">
        <v>177</v>
      </c>
      <c r="E103" s="555" t="s">
        <v>175</v>
      </c>
      <c r="F103" s="555" t="s">
        <v>177</v>
      </c>
      <c r="G103" s="555" t="s">
        <v>175</v>
      </c>
      <c r="H103" s="555" t="s">
        <v>177</v>
      </c>
      <c r="I103" s="555" t="s">
        <v>175</v>
      </c>
      <c r="J103" s="555" t="s">
        <v>177</v>
      </c>
      <c r="K103" s="555" t="s">
        <v>177</v>
      </c>
      <c r="L103" s="555" t="s">
        <v>177</v>
      </c>
      <c r="M103" s="555" t="s">
        <v>177</v>
      </c>
      <c r="N103" s="555" t="s">
        <v>177</v>
      </c>
      <c r="O103" s="555" t="s">
        <v>177</v>
      </c>
      <c r="P103" s="555" t="s">
        <v>177</v>
      </c>
      <c r="Q103" s="555" t="s">
        <v>175</v>
      </c>
      <c r="R103" s="555" t="s">
        <v>177</v>
      </c>
      <c r="S103" s="555" t="s">
        <v>177</v>
      </c>
      <c r="T103" s="555" t="s">
        <v>176</v>
      </c>
      <c r="U103" s="555" t="s">
        <v>177</v>
      </c>
      <c r="V103" s="555" t="s">
        <v>177</v>
      </c>
      <c r="W103" s="555" t="s">
        <v>177</v>
      </c>
      <c r="X103" s="555" t="s">
        <v>177</v>
      </c>
      <c r="Y103" s="555" t="s">
        <v>177</v>
      </c>
      <c r="Z103" s="555" t="s">
        <v>176</v>
      </c>
      <c r="AA103" s="555" t="s">
        <v>177</v>
      </c>
      <c r="AB103" s="555" t="s">
        <v>177</v>
      </c>
      <c r="AC103" s="555" t="s">
        <v>177</v>
      </c>
      <c r="AD103" s="555" t="s">
        <v>177</v>
      </c>
      <c r="AE103" s="555" t="s">
        <v>175</v>
      </c>
      <c r="AF103" s="555" t="s">
        <v>177</v>
      </c>
      <c r="AG103" s="555" t="s">
        <v>177</v>
      </c>
      <c r="AH103" s="555" t="s">
        <v>177</v>
      </c>
      <c r="AI103" s="555" t="s">
        <v>176</v>
      </c>
      <c r="AJ103" s="555" t="s">
        <v>177</v>
      </c>
      <c r="AK103" s="555" t="s">
        <v>177</v>
      </c>
      <c r="AL103" s="555" t="s">
        <v>177</v>
      </c>
      <c r="AM103" s="555"/>
      <c r="AN103" s="555"/>
      <c r="AO103" s="555"/>
      <c r="AP103" s="555"/>
      <c r="AQ103" s="555"/>
      <c r="AR103" s="555"/>
      <c r="AS103" s="555"/>
      <c r="AT103" s="555"/>
      <c r="AU103" s="555"/>
      <c r="AV103" s="555"/>
      <c r="AW103" s="555"/>
      <c r="AX103" s="555"/>
      <c r="AY103" s="556">
        <v>0</v>
      </c>
      <c r="AZ103" s="564"/>
      <c r="BA103" s="565"/>
      <c r="BB103" s="565"/>
      <c r="BC103" s="565"/>
      <c r="BD103" s="566"/>
    </row>
    <row r="104" spans="1:56" ht="14.4" x14ac:dyDescent="0.3">
      <c r="A104" s="576">
        <v>704646</v>
      </c>
      <c r="B104" s="549" t="s">
        <v>398</v>
      </c>
      <c r="C104" s="555" t="s">
        <v>175</v>
      </c>
      <c r="D104" s="555" t="s">
        <v>175</v>
      </c>
      <c r="E104" s="555" t="s">
        <v>175</v>
      </c>
      <c r="F104" s="555" t="s">
        <v>177</v>
      </c>
      <c r="G104" s="555" t="s">
        <v>175</v>
      </c>
      <c r="H104" s="555" t="s">
        <v>177</v>
      </c>
      <c r="I104" s="555" t="s">
        <v>175</v>
      </c>
      <c r="J104" s="555" t="s">
        <v>175</v>
      </c>
      <c r="K104" s="555" t="s">
        <v>177</v>
      </c>
      <c r="L104" s="555" t="s">
        <v>175</v>
      </c>
      <c r="M104" s="555" t="s">
        <v>177</v>
      </c>
      <c r="N104" s="555" t="s">
        <v>177</v>
      </c>
      <c r="O104" s="555" t="s">
        <v>177</v>
      </c>
      <c r="P104" s="555" t="s">
        <v>177</v>
      </c>
      <c r="Q104" s="555" t="s">
        <v>177</v>
      </c>
      <c r="R104" s="555" t="s">
        <v>175</v>
      </c>
      <c r="S104" s="555" t="s">
        <v>175</v>
      </c>
      <c r="T104" s="555" t="s">
        <v>177</v>
      </c>
      <c r="U104" s="555" t="s">
        <v>175</v>
      </c>
      <c r="V104" s="555" t="s">
        <v>177</v>
      </c>
      <c r="W104" s="555" t="s">
        <v>177</v>
      </c>
      <c r="X104" s="555" t="s">
        <v>175</v>
      </c>
      <c r="Y104" s="555" t="s">
        <v>177</v>
      </c>
      <c r="Z104" s="555" t="s">
        <v>177</v>
      </c>
      <c r="AA104" s="555" t="s">
        <v>175</v>
      </c>
      <c r="AB104" s="555" t="s">
        <v>175</v>
      </c>
      <c r="AC104" s="555" t="s">
        <v>177</v>
      </c>
      <c r="AD104" s="555" t="s">
        <v>177</v>
      </c>
      <c r="AE104" s="555" t="s">
        <v>177</v>
      </c>
      <c r="AF104" s="555" t="s">
        <v>177</v>
      </c>
      <c r="AG104" s="555" t="s">
        <v>177</v>
      </c>
      <c r="AH104" s="555" t="s">
        <v>177</v>
      </c>
      <c r="AI104" s="555" t="s">
        <v>177</v>
      </c>
      <c r="AJ104" s="555" t="s">
        <v>175</v>
      </c>
      <c r="AK104" s="555" t="s">
        <v>177</v>
      </c>
      <c r="AL104" s="555" t="s">
        <v>175</v>
      </c>
      <c r="AM104" s="555" t="s">
        <v>177</v>
      </c>
      <c r="AN104" s="555" t="s">
        <v>177</v>
      </c>
      <c r="AO104" s="555" t="s">
        <v>175</v>
      </c>
      <c r="AP104" s="555" t="s">
        <v>177</v>
      </c>
      <c r="AQ104" s="555" t="s">
        <v>175</v>
      </c>
      <c r="AR104" s="555" t="s">
        <v>175</v>
      </c>
      <c r="AS104" s="555" t="s">
        <v>177</v>
      </c>
      <c r="AT104" s="555" t="s">
        <v>176</v>
      </c>
      <c r="AU104" s="555" t="s">
        <v>177</v>
      </c>
      <c r="AV104" s="555" t="s">
        <v>177</v>
      </c>
      <c r="AW104" s="555" t="s">
        <v>177</v>
      </c>
      <c r="AX104" s="555" t="s">
        <v>177</v>
      </c>
      <c r="AY104" s="556">
        <v>0</v>
      </c>
      <c r="AZ104" s="559"/>
      <c r="BA104" s="562"/>
      <c r="BB104" s="559"/>
    </row>
    <row r="105" spans="1:56" ht="14.4" x14ac:dyDescent="0.3">
      <c r="A105" s="576">
        <v>704683</v>
      </c>
      <c r="B105" s="549" t="s">
        <v>247</v>
      </c>
      <c r="C105" s="555" t="s">
        <v>175</v>
      </c>
      <c r="D105" s="555" t="s">
        <v>175</v>
      </c>
      <c r="E105" s="555" t="s">
        <v>175</v>
      </c>
      <c r="F105" s="555" t="s">
        <v>177</v>
      </c>
      <c r="G105" s="555" t="s">
        <v>175</v>
      </c>
      <c r="H105" s="555" t="s">
        <v>177</v>
      </c>
      <c r="I105" s="555" t="s">
        <v>177</v>
      </c>
      <c r="J105" s="555" t="s">
        <v>175</v>
      </c>
      <c r="K105" s="555" t="s">
        <v>177</v>
      </c>
      <c r="L105" s="555" t="s">
        <v>175</v>
      </c>
      <c r="M105" s="555" t="s">
        <v>175</v>
      </c>
      <c r="N105" s="555" t="s">
        <v>175</v>
      </c>
      <c r="O105" s="555" t="s">
        <v>175</v>
      </c>
      <c r="P105" s="555" t="s">
        <v>177</v>
      </c>
      <c r="Q105" s="555" t="s">
        <v>175</v>
      </c>
      <c r="R105" s="555" t="s">
        <v>175</v>
      </c>
      <c r="S105" s="555" t="s">
        <v>175</v>
      </c>
      <c r="T105" s="555" t="s">
        <v>175</v>
      </c>
      <c r="U105" s="555" t="s">
        <v>175</v>
      </c>
      <c r="V105" s="555" t="s">
        <v>177</v>
      </c>
      <c r="W105" s="555" t="s">
        <v>177</v>
      </c>
      <c r="X105" s="555" t="s">
        <v>175</v>
      </c>
      <c r="Y105" s="555" t="s">
        <v>175</v>
      </c>
      <c r="Z105" s="555" t="s">
        <v>177</v>
      </c>
      <c r="AA105" s="555" t="s">
        <v>175</v>
      </c>
      <c r="AB105" s="555" t="s">
        <v>177</v>
      </c>
      <c r="AC105" s="555" t="s">
        <v>175</v>
      </c>
      <c r="AD105" s="555" t="s">
        <v>177</v>
      </c>
      <c r="AE105" s="555" t="s">
        <v>175</v>
      </c>
      <c r="AF105" s="555" t="s">
        <v>175</v>
      </c>
      <c r="AG105" s="555" t="s">
        <v>177</v>
      </c>
      <c r="AH105" s="555" t="s">
        <v>177</v>
      </c>
      <c r="AI105" s="555" t="s">
        <v>177</v>
      </c>
      <c r="AJ105" s="555" t="s">
        <v>175</v>
      </c>
      <c r="AK105" s="555" t="s">
        <v>177</v>
      </c>
      <c r="AL105" s="555" t="s">
        <v>175</v>
      </c>
      <c r="AM105" s="555"/>
      <c r="AN105" s="555"/>
      <c r="AO105" s="555"/>
      <c r="AP105" s="555"/>
      <c r="AQ105" s="555"/>
      <c r="AR105" s="555"/>
      <c r="AS105" s="555"/>
      <c r="AT105" s="555"/>
      <c r="AU105" s="555"/>
      <c r="AV105" s="555"/>
      <c r="AW105" s="555"/>
      <c r="AX105" s="555"/>
      <c r="AY105" s="556">
        <v>0</v>
      </c>
      <c r="AZ105" s="559"/>
      <c r="BA105" s="562"/>
      <c r="BB105" s="559"/>
    </row>
    <row r="106" spans="1:56" ht="14.4" x14ac:dyDescent="0.3">
      <c r="A106" s="576">
        <v>704691</v>
      </c>
      <c r="B106" s="549" t="s">
        <v>245</v>
      </c>
      <c r="C106" s="555" t="s">
        <v>1437</v>
      </c>
      <c r="D106" s="555" t="s">
        <v>1437</v>
      </c>
      <c r="E106" s="555" t="s">
        <v>1437</v>
      </c>
      <c r="F106" s="555" t="s">
        <v>1437</v>
      </c>
      <c r="G106" s="555" t="s">
        <v>1437</v>
      </c>
      <c r="H106" s="555" t="s">
        <v>1437</v>
      </c>
      <c r="I106" s="555" t="s">
        <v>1437</v>
      </c>
      <c r="J106" s="555" t="s">
        <v>1437</v>
      </c>
      <c r="K106" s="555" t="s">
        <v>1437</v>
      </c>
      <c r="L106" s="555" t="s">
        <v>1437</v>
      </c>
      <c r="M106" s="555" t="s">
        <v>1437</v>
      </c>
      <c r="N106" s="555" t="s">
        <v>1437</v>
      </c>
      <c r="O106" s="555"/>
      <c r="P106" s="555"/>
      <c r="Q106" s="555"/>
      <c r="R106" s="555"/>
      <c r="S106" s="555"/>
      <c r="T106" s="555"/>
      <c r="U106" s="555"/>
      <c r="V106" s="555"/>
      <c r="W106" s="555"/>
      <c r="X106" s="555"/>
      <c r="Y106" s="555"/>
      <c r="Z106" s="555"/>
      <c r="AA106" s="555"/>
      <c r="AB106" s="555"/>
      <c r="AC106" s="555"/>
      <c r="AD106" s="555"/>
      <c r="AE106" s="555"/>
      <c r="AF106" s="555"/>
      <c r="AG106" s="555"/>
      <c r="AH106" s="555"/>
      <c r="AI106" s="555"/>
      <c r="AJ106" s="555"/>
      <c r="AK106" s="555"/>
      <c r="AL106" s="555"/>
      <c r="AM106" s="555"/>
      <c r="AN106" s="555"/>
      <c r="AO106" s="555"/>
      <c r="AP106" s="555"/>
      <c r="AQ106" s="555"/>
      <c r="AR106" s="555"/>
      <c r="AS106" s="555"/>
      <c r="AT106" s="555"/>
      <c r="AU106" s="555"/>
      <c r="AV106" s="555"/>
      <c r="AW106" s="555"/>
      <c r="AX106" s="555"/>
      <c r="AY106" s="556" t="s">
        <v>3778</v>
      </c>
      <c r="AZ106" s="559"/>
      <c r="BA106" s="562"/>
      <c r="BB106" s="559"/>
    </row>
    <row r="107" spans="1:56" ht="14.4" x14ac:dyDescent="0.3">
      <c r="A107" s="576">
        <v>704705</v>
      </c>
      <c r="B107" s="549" t="s">
        <v>247</v>
      </c>
      <c r="C107" s="555" t="s">
        <v>1437</v>
      </c>
      <c r="D107" s="555" t="s">
        <v>1437</v>
      </c>
      <c r="E107" s="555" t="s">
        <v>1437</v>
      </c>
      <c r="F107" s="555" t="s">
        <v>1437</v>
      </c>
      <c r="G107" s="555" t="s">
        <v>1437</v>
      </c>
      <c r="H107" s="555" t="s">
        <v>1437</v>
      </c>
      <c r="I107" s="555" t="s">
        <v>1437</v>
      </c>
      <c r="J107" s="555" t="s">
        <v>1437</v>
      </c>
      <c r="K107" s="555" t="s">
        <v>1437</v>
      </c>
      <c r="L107" s="555" t="s">
        <v>1437</v>
      </c>
      <c r="M107" s="555" t="s">
        <v>1437</v>
      </c>
      <c r="N107" s="555" t="s">
        <v>1437</v>
      </c>
      <c r="O107" s="555" t="s">
        <v>1437</v>
      </c>
      <c r="P107" s="555" t="s">
        <v>1437</v>
      </c>
      <c r="Q107" s="555" t="s">
        <v>1437</v>
      </c>
      <c r="R107" s="555" t="s">
        <v>1437</v>
      </c>
      <c r="S107" s="555" t="s">
        <v>1437</v>
      </c>
      <c r="T107" s="555" t="s">
        <v>1437</v>
      </c>
      <c r="U107" s="555" t="s">
        <v>1437</v>
      </c>
      <c r="V107" s="555" t="s">
        <v>1437</v>
      </c>
      <c r="W107" s="555" t="s">
        <v>1437</v>
      </c>
      <c r="X107" s="555" t="s">
        <v>1437</v>
      </c>
      <c r="Y107" s="555" t="s">
        <v>1437</v>
      </c>
      <c r="Z107" s="555" t="s">
        <v>1437</v>
      </c>
      <c r="AA107" s="555" t="s">
        <v>1437</v>
      </c>
      <c r="AB107" s="555" t="s">
        <v>1437</v>
      </c>
      <c r="AC107" s="555" t="s">
        <v>1437</v>
      </c>
      <c r="AD107" s="555" t="s">
        <v>1437</v>
      </c>
      <c r="AE107" s="555" t="s">
        <v>1437</v>
      </c>
      <c r="AF107" s="555" t="s">
        <v>1437</v>
      </c>
      <c r="AG107" s="555" t="s">
        <v>1437</v>
      </c>
      <c r="AH107" s="555" t="s">
        <v>1437</v>
      </c>
      <c r="AI107" s="555" t="s">
        <v>1437</v>
      </c>
      <c r="AJ107" s="555" t="s">
        <v>1437</v>
      </c>
      <c r="AK107" s="555" t="s">
        <v>1437</v>
      </c>
      <c r="AL107" s="555" t="s">
        <v>1437</v>
      </c>
      <c r="AM107" s="555"/>
      <c r="AN107" s="555"/>
      <c r="AO107" s="555"/>
      <c r="AP107" s="555"/>
      <c r="AQ107" s="555"/>
      <c r="AR107" s="555"/>
      <c r="AS107" s="555"/>
      <c r="AT107" s="555"/>
      <c r="AU107" s="555"/>
      <c r="AV107" s="555"/>
      <c r="AW107" s="555"/>
      <c r="AX107" s="555"/>
      <c r="AY107" s="556" t="s">
        <v>3778</v>
      </c>
      <c r="AZ107" s="559"/>
      <c r="BA107" s="562"/>
      <c r="BB107" s="559"/>
    </row>
    <row r="108" spans="1:56" ht="14.4" x14ac:dyDescent="0.3">
      <c r="A108" s="576">
        <v>704783</v>
      </c>
      <c r="B108" s="549" t="s">
        <v>246</v>
      </c>
      <c r="C108" s="555" t="s">
        <v>1437</v>
      </c>
      <c r="D108" s="555" t="s">
        <v>1437</v>
      </c>
      <c r="E108" s="555" t="s">
        <v>1437</v>
      </c>
      <c r="F108" s="555" t="s">
        <v>1437</v>
      </c>
      <c r="G108" s="555" t="s">
        <v>1437</v>
      </c>
      <c r="H108" s="555" t="s">
        <v>1437</v>
      </c>
      <c r="I108" s="555" t="s">
        <v>1437</v>
      </c>
      <c r="J108" s="555" t="s">
        <v>1437</v>
      </c>
      <c r="K108" s="555" t="s">
        <v>1437</v>
      </c>
      <c r="L108" s="555" t="s">
        <v>1437</v>
      </c>
      <c r="M108" s="555" t="s">
        <v>1437</v>
      </c>
      <c r="N108" s="555" t="s">
        <v>1437</v>
      </c>
      <c r="O108" s="555" t="s">
        <v>1437</v>
      </c>
      <c r="P108" s="555" t="s">
        <v>1437</v>
      </c>
      <c r="Q108" s="555" t="s">
        <v>1437</v>
      </c>
      <c r="R108" s="555" t="s">
        <v>1437</v>
      </c>
      <c r="S108" s="555" t="s">
        <v>1437</v>
      </c>
      <c r="T108" s="555" t="s">
        <v>1437</v>
      </c>
      <c r="U108" s="555" t="s">
        <v>1437</v>
      </c>
      <c r="V108" s="555" t="s">
        <v>1437</v>
      </c>
      <c r="W108" s="555" t="s">
        <v>1437</v>
      </c>
      <c r="X108" s="555" t="s">
        <v>1437</v>
      </c>
      <c r="Y108" s="555" t="s">
        <v>1437</v>
      </c>
      <c r="Z108" s="555" t="s">
        <v>1437</v>
      </c>
      <c r="AA108" s="555"/>
      <c r="AB108" s="555"/>
      <c r="AC108" s="555"/>
      <c r="AD108" s="555"/>
      <c r="AE108" s="555"/>
      <c r="AF108" s="555"/>
      <c r="AG108" s="555"/>
      <c r="AH108" s="555"/>
      <c r="AI108" s="555"/>
      <c r="AJ108" s="555"/>
      <c r="AK108" s="555"/>
      <c r="AL108" s="555"/>
      <c r="AM108" s="555"/>
      <c r="AN108" s="555"/>
      <c r="AO108" s="555"/>
      <c r="AP108" s="555"/>
      <c r="AQ108" s="555"/>
      <c r="AR108" s="555"/>
      <c r="AS108" s="555"/>
      <c r="AT108" s="555"/>
      <c r="AU108" s="555"/>
      <c r="AV108" s="555"/>
      <c r="AW108" s="555"/>
      <c r="AX108" s="555"/>
      <c r="AY108" s="556" t="s">
        <v>3778</v>
      </c>
      <c r="AZ108" s="559"/>
      <c r="BA108" s="562"/>
      <c r="BB108" s="559"/>
    </row>
    <row r="109" spans="1:56" ht="21.6" x14ac:dyDescent="0.65">
      <c r="A109" s="578">
        <v>704795</v>
      </c>
      <c r="B109" s="550" t="s">
        <v>246</v>
      </c>
      <c r="C109" s="579" t="s">
        <v>175</v>
      </c>
      <c r="D109" s="579" t="s">
        <v>177</v>
      </c>
      <c r="E109" s="579" t="s">
        <v>175</v>
      </c>
      <c r="F109" s="579" t="s">
        <v>175</v>
      </c>
      <c r="G109" s="579" t="s">
        <v>177</v>
      </c>
      <c r="H109" s="579" t="s">
        <v>175</v>
      </c>
      <c r="I109" s="579" t="s">
        <v>177</v>
      </c>
      <c r="J109" s="579" t="s">
        <v>176</v>
      </c>
      <c r="K109" s="579" t="s">
        <v>176</v>
      </c>
      <c r="L109" s="579" t="s">
        <v>175</v>
      </c>
      <c r="M109" s="579" t="s">
        <v>175</v>
      </c>
      <c r="N109" s="579" t="s">
        <v>175</v>
      </c>
      <c r="O109" s="579" t="s">
        <v>176</v>
      </c>
      <c r="P109" s="579" t="s">
        <v>176</v>
      </c>
      <c r="Q109" s="579" t="s">
        <v>177</v>
      </c>
      <c r="R109" s="579" t="s">
        <v>176</v>
      </c>
      <c r="S109" s="579" t="s">
        <v>176</v>
      </c>
      <c r="T109" s="579" t="s">
        <v>177</v>
      </c>
      <c r="U109" s="579" t="s">
        <v>176</v>
      </c>
      <c r="V109" s="579" t="s">
        <v>176</v>
      </c>
      <c r="W109" s="579" t="s">
        <v>176</v>
      </c>
      <c r="X109" s="579" t="s">
        <v>176</v>
      </c>
      <c r="Y109" s="579" t="s">
        <v>176</v>
      </c>
      <c r="Z109" s="579" t="s">
        <v>176</v>
      </c>
      <c r="AA109" s="579" t="s">
        <v>225</v>
      </c>
      <c r="AB109" s="579" t="s">
        <v>225</v>
      </c>
      <c r="AC109" s="579" t="s">
        <v>225</v>
      </c>
      <c r="AD109" s="579" t="s">
        <v>225</v>
      </c>
      <c r="AE109" s="579" t="s">
        <v>225</v>
      </c>
      <c r="AF109" s="579" t="s">
        <v>225</v>
      </c>
      <c r="AG109" s="579" t="s">
        <v>225</v>
      </c>
      <c r="AH109" s="579" t="s">
        <v>225</v>
      </c>
      <c r="AI109" s="579" t="s">
        <v>225</v>
      </c>
      <c r="AJ109" s="579" t="s">
        <v>225</v>
      </c>
      <c r="AK109" s="579" t="s">
        <v>225</v>
      </c>
      <c r="AL109" s="579" t="s">
        <v>225</v>
      </c>
      <c r="AM109" s="579" t="s">
        <v>225</v>
      </c>
      <c r="AN109" s="579" t="s">
        <v>225</v>
      </c>
      <c r="AO109" s="579" t="s">
        <v>225</v>
      </c>
      <c r="AP109" s="579" t="s">
        <v>225</v>
      </c>
      <c r="AQ109" s="579" t="s">
        <v>225</v>
      </c>
      <c r="AR109" s="579" t="s">
        <v>225</v>
      </c>
      <c r="AS109" s="579" t="s">
        <v>225</v>
      </c>
      <c r="AT109" s="579" t="s">
        <v>225</v>
      </c>
      <c r="AU109" s="579" t="s">
        <v>225</v>
      </c>
      <c r="AV109" s="579" t="s">
        <v>225</v>
      </c>
      <c r="AW109" s="579" t="s">
        <v>225</v>
      </c>
      <c r="AX109" s="579" t="s">
        <v>225</v>
      </c>
      <c r="AY109" s="556">
        <v>0</v>
      </c>
      <c r="AZ109" s="564"/>
      <c r="BA109" s="565"/>
      <c r="BB109" s="565"/>
      <c r="BC109" s="565"/>
      <c r="BD109" s="566"/>
    </row>
    <row r="110" spans="1:56" ht="14.4" x14ac:dyDescent="0.3">
      <c r="A110" s="576">
        <v>704828</v>
      </c>
      <c r="B110" s="549" t="s">
        <v>398</v>
      </c>
      <c r="C110" s="555" t="s">
        <v>177</v>
      </c>
      <c r="D110" s="555" t="s">
        <v>177</v>
      </c>
      <c r="E110" s="555" t="s">
        <v>175</v>
      </c>
      <c r="F110" s="555" t="s">
        <v>175</v>
      </c>
      <c r="G110" s="555" t="s">
        <v>175</v>
      </c>
      <c r="H110" s="555" t="s">
        <v>175</v>
      </c>
      <c r="I110" s="555" t="s">
        <v>177</v>
      </c>
      <c r="J110" s="555" t="s">
        <v>177</v>
      </c>
      <c r="K110" s="555" t="s">
        <v>177</v>
      </c>
      <c r="L110" s="555" t="s">
        <v>175</v>
      </c>
      <c r="M110" s="555" t="s">
        <v>177</v>
      </c>
      <c r="N110" s="555" t="s">
        <v>177</v>
      </c>
      <c r="O110" s="555" t="s">
        <v>175</v>
      </c>
      <c r="P110" s="555" t="s">
        <v>175</v>
      </c>
      <c r="Q110" s="555" t="s">
        <v>175</v>
      </c>
      <c r="R110" s="555" t="s">
        <v>177</v>
      </c>
      <c r="S110" s="555" t="s">
        <v>177</v>
      </c>
      <c r="T110" s="555" t="s">
        <v>175</v>
      </c>
      <c r="U110" s="555" t="s">
        <v>177</v>
      </c>
      <c r="V110" s="555" t="s">
        <v>175</v>
      </c>
      <c r="W110" s="555" t="s">
        <v>175</v>
      </c>
      <c r="X110" s="555" t="s">
        <v>175</v>
      </c>
      <c r="Y110" s="555" t="s">
        <v>177</v>
      </c>
      <c r="Z110" s="555" t="s">
        <v>177</v>
      </c>
      <c r="AA110" s="555" t="s">
        <v>175</v>
      </c>
      <c r="AB110" s="555" t="s">
        <v>177</v>
      </c>
      <c r="AC110" s="555" t="s">
        <v>177</v>
      </c>
      <c r="AD110" s="555" t="s">
        <v>175</v>
      </c>
      <c r="AE110" s="555" t="s">
        <v>175</v>
      </c>
      <c r="AF110" s="555" t="s">
        <v>177</v>
      </c>
      <c r="AG110" s="555" t="s">
        <v>177</v>
      </c>
      <c r="AH110" s="555" t="s">
        <v>177</v>
      </c>
      <c r="AI110" s="555" t="s">
        <v>175</v>
      </c>
      <c r="AJ110" s="555" t="s">
        <v>177</v>
      </c>
      <c r="AK110" s="555" t="s">
        <v>177</v>
      </c>
      <c r="AL110" s="555" t="s">
        <v>177</v>
      </c>
      <c r="AM110" s="555" t="s">
        <v>177</v>
      </c>
      <c r="AN110" s="555" t="s">
        <v>177</v>
      </c>
      <c r="AO110" s="555" t="s">
        <v>177</v>
      </c>
      <c r="AP110" s="555" t="s">
        <v>177</v>
      </c>
      <c r="AQ110" s="555" t="s">
        <v>177</v>
      </c>
      <c r="AR110" s="555" t="s">
        <v>177</v>
      </c>
      <c r="AS110" s="555" t="s">
        <v>177</v>
      </c>
      <c r="AT110" s="555" t="s">
        <v>177</v>
      </c>
      <c r="AU110" s="555" t="s">
        <v>175</v>
      </c>
      <c r="AV110" s="555" t="s">
        <v>177</v>
      </c>
      <c r="AW110" s="555" t="s">
        <v>177</v>
      </c>
      <c r="AX110" s="555" t="s">
        <v>175</v>
      </c>
      <c r="AY110" s="556">
        <v>0</v>
      </c>
      <c r="AZ110" s="559"/>
      <c r="BA110" s="562"/>
      <c r="BB110" s="559"/>
    </row>
    <row r="111" spans="1:56" ht="21.6" x14ac:dyDescent="0.65">
      <c r="A111" s="575">
        <v>704829</v>
      </c>
      <c r="B111" s="550" t="s">
        <v>247</v>
      </c>
      <c r="C111" s="555" t="s">
        <v>175</v>
      </c>
      <c r="D111" s="555" t="s">
        <v>175</v>
      </c>
      <c r="E111" s="555" t="s">
        <v>177</v>
      </c>
      <c r="F111" s="555" t="s">
        <v>175</v>
      </c>
      <c r="G111" s="555" t="s">
        <v>177</v>
      </c>
      <c r="H111" s="555" t="s">
        <v>175</v>
      </c>
      <c r="I111" s="555" t="s">
        <v>175</v>
      </c>
      <c r="J111" s="555" t="s">
        <v>175</v>
      </c>
      <c r="K111" s="555" t="s">
        <v>177</v>
      </c>
      <c r="L111" s="555" t="s">
        <v>175</v>
      </c>
      <c r="M111" s="555" t="s">
        <v>175</v>
      </c>
      <c r="N111" s="555" t="s">
        <v>175</v>
      </c>
      <c r="O111" s="555" t="s">
        <v>177</v>
      </c>
      <c r="P111" s="555" t="s">
        <v>177</v>
      </c>
      <c r="Q111" s="555" t="s">
        <v>175</v>
      </c>
      <c r="R111" s="555" t="s">
        <v>176</v>
      </c>
      <c r="S111" s="555" t="s">
        <v>175</v>
      </c>
      <c r="T111" s="555" t="s">
        <v>177</v>
      </c>
      <c r="U111" s="555" t="s">
        <v>177</v>
      </c>
      <c r="V111" s="555" t="s">
        <v>177</v>
      </c>
      <c r="W111" s="555" t="s">
        <v>175</v>
      </c>
      <c r="X111" s="555" t="s">
        <v>177</v>
      </c>
      <c r="Y111" s="555" t="s">
        <v>175</v>
      </c>
      <c r="Z111" s="555" t="s">
        <v>175</v>
      </c>
      <c r="AA111" s="555" t="s">
        <v>176</v>
      </c>
      <c r="AB111" s="555" t="s">
        <v>175</v>
      </c>
      <c r="AC111" s="555" t="s">
        <v>177</v>
      </c>
      <c r="AD111" s="555" t="s">
        <v>177</v>
      </c>
      <c r="AE111" s="555" t="s">
        <v>175</v>
      </c>
      <c r="AF111" s="555" t="s">
        <v>177</v>
      </c>
      <c r="AG111" s="555" t="s">
        <v>176</v>
      </c>
      <c r="AH111" s="555" t="s">
        <v>176</v>
      </c>
      <c r="AI111" s="555" t="s">
        <v>177</v>
      </c>
      <c r="AJ111" s="555" t="s">
        <v>177</v>
      </c>
      <c r="AK111" s="555" t="s">
        <v>176</v>
      </c>
      <c r="AL111" s="555" t="s">
        <v>176</v>
      </c>
      <c r="AM111" s="555"/>
      <c r="AN111" s="555"/>
      <c r="AO111" s="555"/>
      <c r="AP111" s="555"/>
      <c r="AQ111" s="555"/>
      <c r="AR111" s="555"/>
      <c r="AS111" s="555"/>
      <c r="AT111" s="555"/>
      <c r="AU111" s="555"/>
      <c r="AV111" s="555"/>
      <c r="AW111" s="555"/>
      <c r="AX111" s="555"/>
      <c r="AY111" s="556">
        <v>0</v>
      </c>
      <c r="AZ111" s="564"/>
      <c r="BA111" s="565"/>
      <c r="BB111" s="565"/>
      <c r="BC111" s="565"/>
      <c r="BD111" s="566"/>
    </row>
    <row r="112" spans="1:56" ht="14.4" x14ac:dyDescent="0.3">
      <c r="A112" s="576">
        <v>704870</v>
      </c>
      <c r="B112" s="549" t="s">
        <v>247</v>
      </c>
      <c r="C112" s="555" t="s">
        <v>1437</v>
      </c>
      <c r="D112" s="555" t="s">
        <v>1437</v>
      </c>
      <c r="E112" s="555" t="s">
        <v>1437</v>
      </c>
      <c r="F112" s="555" t="s">
        <v>1437</v>
      </c>
      <c r="G112" s="555" t="s">
        <v>1437</v>
      </c>
      <c r="H112" s="555" t="s">
        <v>1437</v>
      </c>
      <c r="I112" s="555" t="s">
        <v>1437</v>
      </c>
      <c r="J112" s="555" t="s">
        <v>1437</v>
      </c>
      <c r="K112" s="555" t="s">
        <v>1437</v>
      </c>
      <c r="L112" s="555" t="s">
        <v>1437</v>
      </c>
      <c r="M112" s="555" t="s">
        <v>1437</v>
      </c>
      <c r="N112" s="555" t="s">
        <v>1437</v>
      </c>
      <c r="O112" s="555" t="s">
        <v>1437</v>
      </c>
      <c r="P112" s="555" t="s">
        <v>1437</v>
      </c>
      <c r="Q112" s="555" t="s">
        <v>1437</v>
      </c>
      <c r="R112" s="555" t="s">
        <v>1437</v>
      </c>
      <c r="S112" s="555" t="s">
        <v>1437</v>
      </c>
      <c r="T112" s="555" t="s">
        <v>1437</v>
      </c>
      <c r="U112" s="555" t="s">
        <v>1437</v>
      </c>
      <c r="V112" s="555" t="s">
        <v>1437</v>
      </c>
      <c r="W112" s="555" t="s">
        <v>1437</v>
      </c>
      <c r="X112" s="555" t="s">
        <v>1437</v>
      </c>
      <c r="Y112" s="555" t="s">
        <v>1437</v>
      </c>
      <c r="Z112" s="555" t="s">
        <v>1437</v>
      </c>
      <c r="AA112" s="555" t="s">
        <v>1437</v>
      </c>
      <c r="AB112" s="555" t="s">
        <v>1437</v>
      </c>
      <c r="AC112" s="555" t="s">
        <v>1437</v>
      </c>
      <c r="AD112" s="555" t="s">
        <v>1437</v>
      </c>
      <c r="AE112" s="555" t="s">
        <v>1437</v>
      </c>
      <c r="AF112" s="555" t="s">
        <v>1437</v>
      </c>
      <c r="AG112" s="555" t="s">
        <v>1437</v>
      </c>
      <c r="AH112" s="555" t="s">
        <v>1437</v>
      </c>
      <c r="AI112" s="555" t="s">
        <v>1437</v>
      </c>
      <c r="AJ112" s="555" t="s">
        <v>1437</v>
      </c>
      <c r="AK112" s="555" t="s">
        <v>1437</v>
      </c>
      <c r="AL112" s="555" t="s">
        <v>1437</v>
      </c>
      <c r="AM112" s="555"/>
      <c r="AN112" s="555"/>
      <c r="AO112" s="555"/>
      <c r="AP112" s="555"/>
      <c r="AQ112" s="555"/>
      <c r="AR112" s="555"/>
      <c r="AS112" s="555"/>
      <c r="AT112" s="555"/>
      <c r="AU112" s="555"/>
      <c r="AV112" s="555"/>
      <c r="AW112" s="555"/>
      <c r="AX112" s="555"/>
      <c r="AY112" s="556" t="s">
        <v>3778</v>
      </c>
      <c r="AZ112" s="564"/>
      <c r="BA112" s="565"/>
      <c r="BB112" s="565"/>
      <c r="BC112" s="565"/>
      <c r="BD112" s="566"/>
    </row>
    <row r="113" spans="1:56" ht="21.6" x14ac:dyDescent="0.65">
      <c r="A113" s="578">
        <v>704890</v>
      </c>
      <c r="B113" s="550" t="s">
        <v>398</v>
      </c>
      <c r="C113" s="579" t="s">
        <v>177</v>
      </c>
      <c r="D113" s="579" t="s">
        <v>175</v>
      </c>
      <c r="E113" s="579" t="s">
        <v>175</v>
      </c>
      <c r="F113" s="579" t="s">
        <v>175</v>
      </c>
      <c r="G113" s="579" t="s">
        <v>175</v>
      </c>
      <c r="H113" s="579" t="s">
        <v>175</v>
      </c>
      <c r="I113" s="579" t="s">
        <v>175</v>
      </c>
      <c r="J113" s="579" t="s">
        <v>175</v>
      </c>
      <c r="K113" s="579" t="s">
        <v>175</v>
      </c>
      <c r="L113" s="579" t="s">
        <v>175</v>
      </c>
      <c r="M113" s="579" t="s">
        <v>175</v>
      </c>
      <c r="N113" s="579" t="s">
        <v>175</v>
      </c>
      <c r="O113" s="579" t="s">
        <v>175</v>
      </c>
      <c r="P113" s="579" t="s">
        <v>177</v>
      </c>
      <c r="Q113" s="579" t="s">
        <v>177</v>
      </c>
      <c r="R113" s="579" t="s">
        <v>175</v>
      </c>
      <c r="S113" s="579" t="s">
        <v>175</v>
      </c>
      <c r="T113" s="579" t="s">
        <v>177</v>
      </c>
      <c r="U113" s="579" t="s">
        <v>175</v>
      </c>
      <c r="V113" s="579" t="s">
        <v>175</v>
      </c>
      <c r="W113" s="579" t="s">
        <v>175</v>
      </c>
      <c r="X113" s="579" t="s">
        <v>175</v>
      </c>
      <c r="Y113" s="579" t="s">
        <v>175</v>
      </c>
      <c r="Z113" s="579" t="s">
        <v>175</v>
      </c>
      <c r="AA113" s="579" t="s">
        <v>177</v>
      </c>
      <c r="AB113" s="579" t="s">
        <v>175</v>
      </c>
      <c r="AC113" s="579" t="s">
        <v>177</v>
      </c>
      <c r="AD113" s="579" t="s">
        <v>175</v>
      </c>
      <c r="AE113" s="579" t="s">
        <v>175</v>
      </c>
      <c r="AF113" s="579" t="s">
        <v>175</v>
      </c>
      <c r="AG113" s="579" t="s">
        <v>177</v>
      </c>
      <c r="AH113" s="579" t="s">
        <v>175</v>
      </c>
      <c r="AI113" s="579" t="s">
        <v>175</v>
      </c>
      <c r="AJ113" s="579" t="s">
        <v>177</v>
      </c>
      <c r="AK113" s="579" t="s">
        <v>177</v>
      </c>
      <c r="AL113" s="579" t="s">
        <v>177</v>
      </c>
      <c r="AM113" s="579" t="s">
        <v>177</v>
      </c>
      <c r="AN113" s="579" t="s">
        <v>177</v>
      </c>
      <c r="AO113" s="579" t="s">
        <v>175</v>
      </c>
      <c r="AP113" s="579" t="s">
        <v>177</v>
      </c>
      <c r="AQ113" s="579" t="s">
        <v>175</v>
      </c>
      <c r="AR113" s="579" t="s">
        <v>175</v>
      </c>
      <c r="AS113" s="579" t="s">
        <v>177</v>
      </c>
      <c r="AT113" s="579" t="s">
        <v>177</v>
      </c>
      <c r="AU113" s="579" t="s">
        <v>175</v>
      </c>
      <c r="AV113" s="579" t="s">
        <v>175</v>
      </c>
      <c r="AW113" s="579" t="s">
        <v>177</v>
      </c>
      <c r="AX113" s="579" t="s">
        <v>177</v>
      </c>
      <c r="AY113" s="556">
        <v>0</v>
      </c>
      <c r="AZ113" s="559"/>
      <c r="BA113" s="562"/>
    </row>
    <row r="114" spans="1:56" ht="14.4" x14ac:dyDescent="0.3">
      <c r="A114" s="576">
        <v>704896</v>
      </c>
      <c r="B114" s="549" t="s">
        <v>398</v>
      </c>
      <c r="C114" s="555" t="s">
        <v>177</v>
      </c>
      <c r="D114" s="555" t="s">
        <v>175</v>
      </c>
      <c r="E114" s="555" t="s">
        <v>177</v>
      </c>
      <c r="F114" s="555" t="s">
        <v>177</v>
      </c>
      <c r="G114" s="555" t="s">
        <v>177</v>
      </c>
      <c r="H114" s="555" t="s">
        <v>175</v>
      </c>
      <c r="I114" s="555" t="s">
        <v>175</v>
      </c>
      <c r="J114" s="555" t="s">
        <v>177</v>
      </c>
      <c r="K114" s="555" t="s">
        <v>177</v>
      </c>
      <c r="L114" s="555" t="s">
        <v>175</v>
      </c>
      <c r="M114" s="555" t="s">
        <v>175</v>
      </c>
      <c r="N114" s="555" t="s">
        <v>175</v>
      </c>
      <c r="O114" s="555" t="s">
        <v>177</v>
      </c>
      <c r="P114" s="555" t="s">
        <v>177</v>
      </c>
      <c r="Q114" s="555" t="s">
        <v>177</v>
      </c>
      <c r="R114" s="555" t="s">
        <v>175</v>
      </c>
      <c r="S114" s="555" t="s">
        <v>177</v>
      </c>
      <c r="T114" s="555" t="s">
        <v>177</v>
      </c>
      <c r="U114" s="555" t="s">
        <v>177</v>
      </c>
      <c r="V114" s="555" t="s">
        <v>177</v>
      </c>
      <c r="W114" s="555" t="s">
        <v>175</v>
      </c>
      <c r="X114" s="555" t="s">
        <v>175</v>
      </c>
      <c r="Y114" s="555" t="s">
        <v>175</v>
      </c>
      <c r="Z114" s="555" t="s">
        <v>176</v>
      </c>
      <c r="AA114" s="555" t="s">
        <v>177</v>
      </c>
      <c r="AB114" s="555" t="s">
        <v>177</v>
      </c>
      <c r="AC114" s="555" t="s">
        <v>177</v>
      </c>
      <c r="AD114" s="555" t="s">
        <v>177</v>
      </c>
      <c r="AE114" s="555" t="s">
        <v>177</v>
      </c>
      <c r="AF114" s="555" t="s">
        <v>177</v>
      </c>
      <c r="AG114" s="555" t="s">
        <v>177</v>
      </c>
      <c r="AH114" s="555" t="s">
        <v>177</v>
      </c>
      <c r="AI114" s="555" t="s">
        <v>175</v>
      </c>
      <c r="AJ114" s="555" t="s">
        <v>177</v>
      </c>
      <c r="AK114" s="555" t="s">
        <v>177</v>
      </c>
      <c r="AL114" s="555" t="s">
        <v>175</v>
      </c>
      <c r="AM114" s="555" t="s">
        <v>177</v>
      </c>
      <c r="AN114" s="555" t="s">
        <v>176</v>
      </c>
      <c r="AO114" s="555" t="s">
        <v>176</v>
      </c>
      <c r="AP114" s="555" t="s">
        <v>177</v>
      </c>
      <c r="AQ114" s="555" t="s">
        <v>177</v>
      </c>
      <c r="AR114" s="555" t="s">
        <v>177</v>
      </c>
      <c r="AS114" s="555" t="s">
        <v>177</v>
      </c>
      <c r="AT114" s="555" t="s">
        <v>176</v>
      </c>
      <c r="AU114" s="555" t="s">
        <v>177</v>
      </c>
      <c r="AV114" s="555" t="s">
        <v>175</v>
      </c>
      <c r="AW114" s="555" t="s">
        <v>177</v>
      </c>
      <c r="AX114" s="555" t="s">
        <v>177</v>
      </c>
      <c r="AY114" s="556">
        <v>0</v>
      </c>
      <c r="AZ114" s="564"/>
      <c r="BA114" s="565"/>
      <c r="BB114" s="565"/>
      <c r="BC114" s="565"/>
      <c r="BD114" s="566"/>
    </row>
    <row r="115" spans="1:56" ht="14.4" x14ac:dyDescent="0.3">
      <c r="A115" s="576">
        <v>704897</v>
      </c>
      <c r="B115" s="549" t="s">
        <v>398</v>
      </c>
      <c r="C115" s="555" t="s">
        <v>177</v>
      </c>
      <c r="D115" s="555" t="s">
        <v>177</v>
      </c>
      <c r="E115" s="555" t="s">
        <v>177</v>
      </c>
      <c r="F115" s="555" t="s">
        <v>177</v>
      </c>
      <c r="G115" s="555" t="s">
        <v>177</v>
      </c>
      <c r="H115" s="555" t="s">
        <v>177</v>
      </c>
      <c r="I115" s="555" t="s">
        <v>177</v>
      </c>
      <c r="J115" s="555" t="s">
        <v>177</v>
      </c>
      <c r="K115" s="555" t="s">
        <v>177</v>
      </c>
      <c r="L115" s="555" t="s">
        <v>177</v>
      </c>
      <c r="M115" s="555" t="s">
        <v>175</v>
      </c>
      <c r="N115" s="555" t="s">
        <v>175</v>
      </c>
      <c r="O115" s="555" t="s">
        <v>175</v>
      </c>
      <c r="P115" s="555" t="s">
        <v>177</v>
      </c>
      <c r="Q115" s="555" t="s">
        <v>177</v>
      </c>
      <c r="R115" s="555" t="s">
        <v>177</v>
      </c>
      <c r="S115" s="555" t="s">
        <v>175</v>
      </c>
      <c r="T115" s="555" t="s">
        <v>177</v>
      </c>
      <c r="U115" s="555" t="s">
        <v>177</v>
      </c>
      <c r="V115" s="555" t="s">
        <v>177</v>
      </c>
      <c r="W115" s="555" t="s">
        <v>175</v>
      </c>
      <c r="X115" s="555" t="s">
        <v>177</v>
      </c>
      <c r="Y115" s="555" t="s">
        <v>177</v>
      </c>
      <c r="Z115" s="555" t="s">
        <v>177</v>
      </c>
      <c r="AA115" s="555" t="s">
        <v>177</v>
      </c>
      <c r="AB115" s="555" t="s">
        <v>175</v>
      </c>
      <c r="AC115" s="555" t="s">
        <v>175</v>
      </c>
      <c r="AD115" s="555" t="s">
        <v>176</v>
      </c>
      <c r="AE115" s="555" t="s">
        <v>177</v>
      </c>
      <c r="AF115" s="555" t="s">
        <v>177</v>
      </c>
      <c r="AG115" s="555" t="s">
        <v>177</v>
      </c>
      <c r="AH115" s="555" t="s">
        <v>177</v>
      </c>
      <c r="AI115" s="555" t="s">
        <v>177</v>
      </c>
      <c r="AJ115" s="555" t="s">
        <v>177</v>
      </c>
      <c r="AK115" s="555" t="s">
        <v>175</v>
      </c>
      <c r="AL115" s="555" t="s">
        <v>175</v>
      </c>
      <c r="AM115" s="555" t="s">
        <v>177</v>
      </c>
      <c r="AN115" s="555" t="s">
        <v>177</v>
      </c>
      <c r="AO115" s="555" t="s">
        <v>175</v>
      </c>
      <c r="AP115" s="555" t="s">
        <v>177</v>
      </c>
      <c r="AQ115" s="555" t="s">
        <v>177</v>
      </c>
      <c r="AR115" s="555" t="s">
        <v>175</v>
      </c>
      <c r="AS115" s="555" t="s">
        <v>177</v>
      </c>
      <c r="AT115" s="555" t="s">
        <v>177</v>
      </c>
      <c r="AU115" s="555" t="s">
        <v>177</v>
      </c>
      <c r="AV115" s="555" t="s">
        <v>176</v>
      </c>
      <c r="AW115" s="555" t="s">
        <v>176</v>
      </c>
      <c r="AX115" s="555" t="s">
        <v>175</v>
      </c>
      <c r="AY115" s="556">
        <v>0</v>
      </c>
      <c r="AZ115" s="559"/>
      <c r="BA115" s="562"/>
      <c r="BB115" s="559"/>
    </row>
    <row r="116" spans="1:56" ht="14.4" x14ac:dyDescent="0.3">
      <c r="A116" s="576">
        <v>704913</v>
      </c>
      <c r="B116" s="549" t="s">
        <v>398</v>
      </c>
      <c r="C116" s="555" t="s">
        <v>177</v>
      </c>
      <c r="D116" s="555" t="s">
        <v>177</v>
      </c>
      <c r="E116" s="555" t="s">
        <v>175</v>
      </c>
      <c r="F116" s="555" t="s">
        <v>177</v>
      </c>
      <c r="G116" s="555" t="s">
        <v>177</v>
      </c>
      <c r="H116" s="555" t="s">
        <v>175</v>
      </c>
      <c r="I116" s="555" t="s">
        <v>177</v>
      </c>
      <c r="J116" s="555" t="s">
        <v>177</v>
      </c>
      <c r="K116" s="555" t="s">
        <v>177</v>
      </c>
      <c r="L116" s="555" t="s">
        <v>177</v>
      </c>
      <c r="M116" s="555" t="s">
        <v>175</v>
      </c>
      <c r="N116" s="555" t="s">
        <v>175</v>
      </c>
      <c r="O116" s="555" t="s">
        <v>175</v>
      </c>
      <c r="P116" s="555" t="s">
        <v>175</v>
      </c>
      <c r="Q116" s="555" t="s">
        <v>175</v>
      </c>
      <c r="R116" s="555" t="s">
        <v>175</v>
      </c>
      <c r="S116" s="555" t="s">
        <v>175</v>
      </c>
      <c r="T116" s="555" t="s">
        <v>175</v>
      </c>
      <c r="U116" s="555" t="s">
        <v>175</v>
      </c>
      <c r="V116" s="555" t="s">
        <v>177</v>
      </c>
      <c r="W116" s="555" t="s">
        <v>177</v>
      </c>
      <c r="X116" s="555" t="s">
        <v>177</v>
      </c>
      <c r="Y116" s="555" t="s">
        <v>177</v>
      </c>
      <c r="Z116" s="555" t="s">
        <v>175</v>
      </c>
      <c r="AA116" s="555" t="s">
        <v>177</v>
      </c>
      <c r="AB116" s="555" t="s">
        <v>176</v>
      </c>
      <c r="AC116" s="555" t="s">
        <v>177</v>
      </c>
      <c r="AD116" s="555" t="s">
        <v>177</v>
      </c>
      <c r="AE116" s="555" t="s">
        <v>177</v>
      </c>
      <c r="AF116" s="555" t="s">
        <v>175</v>
      </c>
      <c r="AG116" s="555" t="s">
        <v>176</v>
      </c>
      <c r="AH116" s="555" t="s">
        <v>175</v>
      </c>
      <c r="AI116" s="555" t="s">
        <v>176</v>
      </c>
      <c r="AJ116" s="555" t="s">
        <v>177</v>
      </c>
      <c r="AK116" s="555" t="s">
        <v>175</v>
      </c>
      <c r="AL116" s="555" t="s">
        <v>175</v>
      </c>
      <c r="AM116" s="555" t="s">
        <v>176</v>
      </c>
      <c r="AN116" s="555" t="s">
        <v>176</v>
      </c>
      <c r="AO116" s="555" t="s">
        <v>177</v>
      </c>
      <c r="AP116" s="555" t="s">
        <v>177</v>
      </c>
      <c r="AQ116" s="555" t="s">
        <v>176</v>
      </c>
      <c r="AR116" s="555" t="s">
        <v>176</v>
      </c>
      <c r="AS116" s="555" t="s">
        <v>176</v>
      </c>
      <c r="AT116" s="555" t="s">
        <v>176</v>
      </c>
      <c r="AU116" s="555" t="s">
        <v>176</v>
      </c>
      <c r="AV116" s="555" t="s">
        <v>176</v>
      </c>
      <c r="AW116" s="555" t="s">
        <v>176</v>
      </c>
      <c r="AX116" s="555" t="s">
        <v>176</v>
      </c>
      <c r="AY116" s="556">
        <v>0</v>
      </c>
      <c r="AZ116" s="559"/>
      <c r="BA116" s="562"/>
      <c r="BB116" s="559"/>
    </row>
    <row r="117" spans="1:56" ht="21.6" x14ac:dyDescent="0.65">
      <c r="A117" s="578">
        <v>704925</v>
      </c>
      <c r="B117" s="550" t="s">
        <v>398</v>
      </c>
      <c r="C117" s="579" t="s">
        <v>177</v>
      </c>
      <c r="D117" s="579" t="s">
        <v>175</v>
      </c>
      <c r="E117" s="579" t="s">
        <v>175</v>
      </c>
      <c r="F117" s="579" t="s">
        <v>177</v>
      </c>
      <c r="G117" s="579" t="s">
        <v>177</v>
      </c>
      <c r="H117" s="579" t="s">
        <v>177</v>
      </c>
      <c r="I117" s="579" t="s">
        <v>177</v>
      </c>
      <c r="J117" s="579" t="s">
        <v>177</v>
      </c>
      <c r="K117" s="579" t="s">
        <v>177</v>
      </c>
      <c r="L117" s="579" t="s">
        <v>175</v>
      </c>
      <c r="M117" s="579" t="s">
        <v>177</v>
      </c>
      <c r="N117" s="579" t="s">
        <v>177</v>
      </c>
      <c r="O117" s="579" t="s">
        <v>177</v>
      </c>
      <c r="P117" s="579" t="s">
        <v>177</v>
      </c>
      <c r="Q117" s="579" t="s">
        <v>177</v>
      </c>
      <c r="R117" s="579" t="s">
        <v>177</v>
      </c>
      <c r="S117" s="579" t="s">
        <v>175</v>
      </c>
      <c r="T117" s="579" t="s">
        <v>177</v>
      </c>
      <c r="U117" s="579" t="s">
        <v>175</v>
      </c>
      <c r="V117" s="579" t="s">
        <v>177</v>
      </c>
      <c r="W117" s="579" t="s">
        <v>175</v>
      </c>
      <c r="X117" s="579" t="s">
        <v>175</v>
      </c>
      <c r="Y117" s="579" t="s">
        <v>177</v>
      </c>
      <c r="Z117" s="579" t="s">
        <v>175</v>
      </c>
      <c r="AA117" s="579" t="s">
        <v>177</v>
      </c>
      <c r="AB117" s="579" t="s">
        <v>177</v>
      </c>
      <c r="AC117" s="579" t="s">
        <v>175</v>
      </c>
      <c r="AD117" s="579" t="s">
        <v>175</v>
      </c>
      <c r="AE117" s="579" t="s">
        <v>177</v>
      </c>
      <c r="AF117" s="579" t="s">
        <v>177</v>
      </c>
      <c r="AG117" s="579" t="s">
        <v>177</v>
      </c>
      <c r="AH117" s="579" t="s">
        <v>175</v>
      </c>
      <c r="AI117" s="579" t="s">
        <v>175</v>
      </c>
      <c r="AJ117" s="579" t="s">
        <v>177</v>
      </c>
      <c r="AK117" s="579" t="s">
        <v>175</v>
      </c>
      <c r="AL117" s="579" t="s">
        <v>177</v>
      </c>
      <c r="AM117" s="579" t="s">
        <v>177</v>
      </c>
      <c r="AN117" s="579" t="s">
        <v>177</v>
      </c>
      <c r="AO117" s="579" t="s">
        <v>177</v>
      </c>
      <c r="AP117" s="579" t="s">
        <v>177</v>
      </c>
      <c r="AQ117" s="579" t="s">
        <v>177</v>
      </c>
      <c r="AR117" s="579" t="s">
        <v>177</v>
      </c>
      <c r="AS117" s="579" t="s">
        <v>176</v>
      </c>
      <c r="AT117" s="579" t="s">
        <v>176</v>
      </c>
      <c r="AU117" s="579" t="s">
        <v>176</v>
      </c>
      <c r="AV117" s="579" t="s">
        <v>176</v>
      </c>
      <c r="AW117" s="579" t="s">
        <v>176</v>
      </c>
      <c r="AX117" s="579" t="s">
        <v>176</v>
      </c>
      <c r="AY117" s="556">
        <v>0</v>
      </c>
      <c r="AZ117" s="564"/>
      <c r="BA117" s="565"/>
      <c r="BB117" s="565"/>
      <c r="BC117" s="565"/>
      <c r="BD117" s="566"/>
    </row>
    <row r="118" spans="1:56" ht="37.200000000000003" x14ac:dyDescent="0.3">
      <c r="A118" s="581">
        <v>704939</v>
      </c>
      <c r="B118" s="549" t="s">
        <v>224</v>
      </c>
      <c r="C118" s="555" t="s">
        <v>1437</v>
      </c>
      <c r="D118" s="555" t="s">
        <v>1437</v>
      </c>
      <c r="E118" s="555" t="s">
        <v>1437</v>
      </c>
      <c r="F118" s="555" t="s">
        <v>1437</v>
      </c>
      <c r="G118" s="555" t="s">
        <v>1437</v>
      </c>
      <c r="H118" s="555" t="s">
        <v>1437</v>
      </c>
      <c r="I118" s="555" t="s">
        <v>1437</v>
      </c>
      <c r="J118" s="555" t="s">
        <v>1437</v>
      </c>
      <c r="K118" s="555" t="s">
        <v>1437</v>
      </c>
      <c r="L118" s="555" t="s">
        <v>1437</v>
      </c>
      <c r="M118" s="555" t="s">
        <v>1437</v>
      </c>
      <c r="N118" s="555" t="s">
        <v>1437</v>
      </c>
      <c r="O118" s="555" t="s">
        <v>1437</v>
      </c>
      <c r="P118" s="555" t="s">
        <v>1437</v>
      </c>
      <c r="Q118" s="555" t="s">
        <v>1437</v>
      </c>
      <c r="R118" s="555" t="s">
        <v>1437</v>
      </c>
      <c r="S118" s="555" t="s">
        <v>1437</v>
      </c>
      <c r="T118" s="555" t="s">
        <v>1437</v>
      </c>
      <c r="U118" s="555" t="s">
        <v>1437</v>
      </c>
      <c r="V118" s="555" t="s">
        <v>1437</v>
      </c>
      <c r="W118" s="555" t="s">
        <v>1437</v>
      </c>
      <c r="X118" s="555" t="s">
        <v>1437</v>
      </c>
      <c r="Y118" s="555" t="s">
        <v>1437</v>
      </c>
      <c r="Z118" s="555" t="s">
        <v>1437</v>
      </c>
      <c r="AA118" s="555" t="s">
        <v>1437</v>
      </c>
      <c r="AB118" s="555" t="s">
        <v>1437</v>
      </c>
      <c r="AC118" s="555" t="s">
        <v>1437</v>
      </c>
      <c r="AD118" s="555" t="s">
        <v>1437</v>
      </c>
      <c r="AE118" s="555" t="s">
        <v>1437</v>
      </c>
      <c r="AF118" s="555" t="s">
        <v>1437</v>
      </c>
      <c r="AG118" s="555" t="s">
        <v>1437</v>
      </c>
      <c r="AH118" s="555" t="s">
        <v>1437</v>
      </c>
      <c r="AI118" s="555" t="s">
        <v>1437</v>
      </c>
      <c r="AJ118" s="555" t="s">
        <v>1437</v>
      </c>
      <c r="AK118" s="555" t="s">
        <v>1437</v>
      </c>
      <c r="AL118" s="555" t="s">
        <v>1437</v>
      </c>
      <c r="AM118" s="555" t="s">
        <v>1437</v>
      </c>
      <c r="AN118" s="555" t="s">
        <v>1437</v>
      </c>
      <c r="AO118" s="555" t="s">
        <v>1437</v>
      </c>
      <c r="AP118" s="555" t="s">
        <v>1437</v>
      </c>
      <c r="AQ118" s="555" t="s">
        <v>1437</v>
      </c>
      <c r="AR118" s="555" t="s">
        <v>1437</v>
      </c>
      <c r="AS118" s="555"/>
      <c r="AT118" s="555"/>
      <c r="AU118" s="555"/>
      <c r="AV118" s="555"/>
      <c r="AW118" s="555"/>
      <c r="AX118" s="555"/>
      <c r="AY118" s="556" t="s">
        <v>3778</v>
      </c>
      <c r="AZ118" s="559"/>
      <c r="BA118" s="562"/>
      <c r="BB118" s="559"/>
    </row>
    <row r="119" spans="1:56" ht="21.6" x14ac:dyDescent="0.65">
      <c r="A119" s="578">
        <v>704955</v>
      </c>
      <c r="B119" s="550" t="s">
        <v>247</v>
      </c>
      <c r="C119" s="579" t="s">
        <v>175</v>
      </c>
      <c r="D119" s="579" t="s">
        <v>177</v>
      </c>
      <c r="E119" s="579" t="s">
        <v>175</v>
      </c>
      <c r="F119" s="579" t="s">
        <v>175</v>
      </c>
      <c r="G119" s="579" t="s">
        <v>175</v>
      </c>
      <c r="H119" s="579" t="s">
        <v>177</v>
      </c>
      <c r="I119" s="579" t="s">
        <v>175</v>
      </c>
      <c r="J119" s="579" t="s">
        <v>175</v>
      </c>
      <c r="K119" s="579" t="s">
        <v>175</v>
      </c>
      <c r="L119" s="579" t="s">
        <v>175</v>
      </c>
      <c r="M119" s="579" t="s">
        <v>175</v>
      </c>
      <c r="N119" s="579" t="s">
        <v>175</v>
      </c>
      <c r="O119" s="579" t="s">
        <v>175</v>
      </c>
      <c r="P119" s="579" t="s">
        <v>175</v>
      </c>
      <c r="Q119" s="579" t="s">
        <v>177</v>
      </c>
      <c r="R119" s="579" t="s">
        <v>177</v>
      </c>
      <c r="S119" s="579" t="s">
        <v>175</v>
      </c>
      <c r="T119" s="579" t="s">
        <v>177</v>
      </c>
      <c r="U119" s="579" t="s">
        <v>175</v>
      </c>
      <c r="V119" s="579" t="s">
        <v>175</v>
      </c>
      <c r="W119" s="579" t="s">
        <v>175</v>
      </c>
      <c r="X119" s="579" t="s">
        <v>175</v>
      </c>
      <c r="Y119" s="579" t="s">
        <v>177</v>
      </c>
      <c r="Z119" s="579" t="s">
        <v>175</v>
      </c>
      <c r="AA119" s="579" t="s">
        <v>177</v>
      </c>
      <c r="AB119" s="579" t="s">
        <v>176</v>
      </c>
      <c r="AC119" s="579" t="s">
        <v>176</v>
      </c>
      <c r="AD119" s="579" t="s">
        <v>177</v>
      </c>
      <c r="AE119" s="579" t="s">
        <v>177</v>
      </c>
      <c r="AF119" s="579" t="s">
        <v>176</v>
      </c>
      <c r="AG119" s="579" t="s">
        <v>176</v>
      </c>
      <c r="AH119" s="579" t="s">
        <v>176</v>
      </c>
      <c r="AI119" s="579" t="s">
        <v>176</v>
      </c>
      <c r="AJ119" s="579" t="s">
        <v>177</v>
      </c>
      <c r="AK119" s="579" t="s">
        <v>177</v>
      </c>
      <c r="AL119" s="579" t="s">
        <v>177</v>
      </c>
      <c r="AM119" s="579"/>
      <c r="AN119" s="579"/>
      <c r="AO119" s="579"/>
      <c r="AP119" s="579"/>
      <c r="AQ119" s="579"/>
      <c r="AR119" s="579"/>
      <c r="AS119" s="579"/>
      <c r="AT119" s="579"/>
      <c r="AU119" s="579"/>
      <c r="AV119" s="579"/>
      <c r="AW119" s="579"/>
      <c r="AX119" s="579"/>
      <c r="AY119" s="556">
        <v>0</v>
      </c>
      <c r="AZ119" s="559"/>
      <c r="BA119" s="562"/>
      <c r="BB119" s="559"/>
    </row>
    <row r="120" spans="1:56" ht="14.4" x14ac:dyDescent="0.3">
      <c r="A120" s="576">
        <v>704972</v>
      </c>
      <c r="B120" s="549" t="s">
        <v>400</v>
      </c>
      <c r="C120" s="555" t="s">
        <v>1437</v>
      </c>
      <c r="D120" s="555" t="s">
        <v>1437</v>
      </c>
      <c r="E120" s="555" t="s">
        <v>1437</v>
      </c>
      <c r="F120" s="555" t="s">
        <v>1437</v>
      </c>
      <c r="G120" s="555" t="s">
        <v>1437</v>
      </c>
      <c r="H120" s="555" t="s">
        <v>1437</v>
      </c>
      <c r="I120" s="555" t="s">
        <v>1437</v>
      </c>
      <c r="J120" s="555" t="s">
        <v>1437</v>
      </c>
      <c r="K120" s="555" t="s">
        <v>1437</v>
      </c>
      <c r="L120" s="555" t="s">
        <v>1437</v>
      </c>
      <c r="M120" s="555" t="s">
        <v>1437</v>
      </c>
      <c r="N120" s="555" t="s">
        <v>1437</v>
      </c>
      <c r="O120" s="555" t="s">
        <v>1437</v>
      </c>
      <c r="P120" s="555" t="s">
        <v>1437</v>
      </c>
      <c r="Q120" s="555" t="s">
        <v>1437</v>
      </c>
      <c r="R120" s="555" t="s">
        <v>1437</v>
      </c>
      <c r="S120" s="555" t="s">
        <v>1437</v>
      </c>
      <c r="T120" s="555" t="s">
        <v>1437</v>
      </c>
      <c r="U120" s="555" t="s">
        <v>1437</v>
      </c>
      <c r="V120" s="555" t="s">
        <v>1437</v>
      </c>
      <c r="W120" s="555" t="s">
        <v>1437</v>
      </c>
      <c r="X120" s="555" t="s">
        <v>1437</v>
      </c>
      <c r="Y120" s="555" t="s">
        <v>1437</v>
      </c>
      <c r="Z120" s="555" t="s">
        <v>1437</v>
      </c>
      <c r="AA120" s="555" t="s">
        <v>1437</v>
      </c>
      <c r="AB120" s="555" t="s">
        <v>1437</v>
      </c>
      <c r="AC120" s="555" t="s">
        <v>1437</v>
      </c>
      <c r="AD120" s="555" t="s">
        <v>1437</v>
      </c>
      <c r="AE120" s="555" t="s">
        <v>1437</v>
      </c>
      <c r="AF120" s="555" t="s">
        <v>1437</v>
      </c>
      <c r="AG120" s="555"/>
      <c r="AH120" s="555"/>
      <c r="AI120" s="555"/>
      <c r="AJ120" s="555"/>
      <c r="AK120" s="555"/>
      <c r="AL120" s="555"/>
      <c r="AM120" s="555"/>
      <c r="AN120" s="555"/>
      <c r="AO120" s="555"/>
      <c r="AP120" s="555"/>
      <c r="AQ120" s="555"/>
      <c r="AR120" s="555"/>
      <c r="AS120" s="555"/>
      <c r="AT120" s="555"/>
      <c r="AU120" s="555"/>
      <c r="AV120" s="555"/>
      <c r="AW120" s="555"/>
      <c r="AX120" s="555"/>
      <c r="AY120" s="556" t="s">
        <v>3778</v>
      </c>
      <c r="AZ120" s="559"/>
      <c r="BA120" s="562"/>
      <c r="BB120" s="559"/>
    </row>
    <row r="121" spans="1:56" ht="14.4" x14ac:dyDescent="0.3">
      <c r="A121" s="576">
        <v>704978</v>
      </c>
      <c r="B121" s="549" t="s">
        <v>247</v>
      </c>
      <c r="C121" s="555" t="s">
        <v>1437</v>
      </c>
      <c r="D121" s="555" t="s">
        <v>1437</v>
      </c>
      <c r="E121" s="555" t="s">
        <v>1437</v>
      </c>
      <c r="F121" s="555" t="s">
        <v>1437</v>
      </c>
      <c r="G121" s="555" t="s">
        <v>1437</v>
      </c>
      <c r="H121" s="555" t="s">
        <v>1437</v>
      </c>
      <c r="I121" s="555" t="s">
        <v>1437</v>
      </c>
      <c r="J121" s="555" t="s">
        <v>1437</v>
      </c>
      <c r="K121" s="555" t="s">
        <v>1437</v>
      </c>
      <c r="L121" s="555" t="s">
        <v>1437</v>
      </c>
      <c r="M121" s="555" t="s">
        <v>1437</v>
      </c>
      <c r="N121" s="555" t="s">
        <v>1437</v>
      </c>
      <c r="O121" s="555" t="s">
        <v>1437</v>
      </c>
      <c r="P121" s="555" t="s">
        <v>1437</v>
      </c>
      <c r="Q121" s="555" t="s">
        <v>1437</v>
      </c>
      <c r="R121" s="555" t="s">
        <v>1437</v>
      </c>
      <c r="S121" s="555" t="s">
        <v>1437</v>
      </c>
      <c r="T121" s="555" t="s">
        <v>1437</v>
      </c>
      <c r="U121" s="555" t="s">
        <v>1437</v>
      </c>
      <c r="V121" s="555" t="s">
        <v>1437</v>
      </c>
      <c r="W121" s="555" t="s">
        <v>1437</v>
      </c>
      <c r="X121" s="555" t="s">
        <v>1437</v>
      </c>
      <c r="Y121" s="555" t="s">
        <v>1437</v>
      </c>
      <c r="Z121" s="555" t="s">
        <v>1437</v>
      </c>
      <c r="AA121" s="555" t="s">
        <v>1437</v>
      </c>
      <c r="AB121" s="555" t="s">
        <v>1437</v>
      </c>
      <c r="AC121" s="555" t="s">
        <v>1437</v>
      </c>
      <c r="AD121" s="555" t="s">
        <v>1437</v>
      </c>
      <c r="AE121" s="555" t="s">
        <v>1437</v>
      </c>
      <c r="AF121" s="555" t="s">
        <v>1437</v>
      </c>
      <c r="AG121" s="555"/>
      <c r="AH121" s="555"/>
      <c r="AI121" s="555"/>
      <c r="AJ121" s="555"/>
      <c r="AK121" s="555"/>
      <c r="AL121" s="555"/>
      <c r="AM121" s="555"/>
      <c r="AN121" s="555"/>
      <c r="AO121" s="555"/>
      <c r="AP121" s="555"/>
      <c r="AQ121" s="555"/>
      <c r="AR121" s="555"/>
      <c r="AS121" s="555"/>
      <c r="AT121" s="555"/>
      <c r="AU121" s="555"/>
      <c r="AV121" s="555"/>
      <c r="AW121" s="555"/>
      <c r="AX121" s="555"/>
      <c r="AY121" s="556" t="s">
        <v>3778</v>
      </c>
      <c r="AZ121" s="559"/>
      <c r="BA121" s="562"/>
      <c r="BB121" s="559"/>
    </row>
    <row r="122" spans="1:56" ht="14.4" x14ac:dyDescent="0.3">
      <c r="A122" s="576">
        <v>705024</v>
      </c>
      <c r="B122" s="549" t="s">
        <v>398</v>
      </c>
      <c r="C122" s="555" t="s">
        <v>177</v>
      </c>
      <c r="D122" s="555" t="s">
        <v>175</v>
      </c>
      <c r="E122" s="555" t="s">
        <v>177</v>
      </c>
      <c r="F122" s="555" t="s">
        <v>177</v>
      </c>
      <c r="G122" s="555" t="s">
        <v>175</v>
      </c>
      <c r="H122" s="555" t="s">
        <v>175</v>
      </c>
      <c r="I122" s="555" t="s">
        <v>175</v>
      </c>
      <c r="J122" s="555" t="s">
        <v>177</v>
      </c>
      <c r="K122" s="555" t="s">
        <v>177</v>
      </c>
      <c r="L122" s="555" t="s">
        <v>175</v>
      </c>
      <c r="M122" s="555" t="s">
        <v>175</v>
      </c>
      <c r="N122" s="555" t="s">
        <v>175</v>
      </c>
      <c r="O122" s="555" t="s">
        <v>175</v>
      </c>
      <c r="P122" s="555" t="s">
        <v>175</v>
      </c>
      <c r="Q122" s="555" t="s">
        <v>177</v>
      </c>
      <c r="R122" s="555" t="s">
        <v>177</v>
      </c>
      <c r="S122" s="555" t="s">
        <v>175</v>
      </c>
      <c r="T122" s="555" t="s">
        <v>177</v>
      </c>
      <c r="U122" s="555" t="s">
        <v>175</v>
      </c>
      <c r="V122" s="555" t="s">
        <v>175</v>
      </c>
      <c r="W122" s="555" t="s">
        <v>175</v>
      </c>
      <c r="X122" s="555" t="s">
        <v>175</v>
      </c>
      <c r="Y122" s="555" t="s">
        <v>177</v>
      </c>
      <c r="Z122" s="555" t="s">
        <v>175</v>
      </c>
      <c r="AA122" s="555" t="s">
        <v>177</v>
      </c>
      <c r="AB122" s="555" t="s">
        <v>175</v>
      </c>
      <c r="AC122" s="555" t="s">
        <v>177</v>
      </c>
      <c r="AD122" s="555" t="s">
        <v>175</v>
      </c>
      <c r="AE122" s="555" t="s">
        <v>177</v>
      </c>
      <c r="AF122" s="555" t="s">
        <v>177</v>
      </c>
      <c r="AG122" s="555" t="s">
        <v>177</v>
      </c>
      <c r="AH122" s="555" t="s">
        <v>175</v>
      </c>
      <c r="AI122" s="555" t="s">
        <v>177</v>
      </c>
      <c r="AJ122" s="555" t="s">
        <v>177</v>
      </c>
      <c r="AK122" s="555" t="s">
        <v>177</v>
      </c>
      <c r="AL122" s="555" t="s">
        <v>175</v>
      </c>
      <c r="AM122" s="555" t="s">
        <v>177</v>
      </c>
      <c r="AN122" s="555" t="s">
        <v>176</v>
      </c>
      <c r="AO122" s="555" t="s">
        <v>177</v>
      </c>
      <c r="AP122" s="555" t="s">
        <v>175</v>
      </c>
      <c r="AQ122" s="555" t="s">
        <v>177</v>
      </c>
      <c r="AR122" s="555" t="s">
        <v>177</v>
      </c>
      <c r="AS122" s="555" t="s">
        <v>175</v>
      </c>
      <c r="AT122" s="555" t="s">
        <v>177</v>
      </c>
      <c r="AU122" s="555" t="s">
        <v>175</v>
      </c>
      <c r="AV122" s="555" t="s">
        <v>175</v>
      </c>
      <c r="AW122" s="555" t="s">
        <v>175</v>
      </c>
      <c r="AX122" s="555" t="s">
        <v>177</v>
      </c>
      <c r="AY122" s="556">
        <v>0</v>
      </c>
      <c r="AZ122" s="559"/>
      <c r="BA122" s="562"/>
      <c r="BB122" s="559"/>
    </row>
    <row r="123" spans="1:56" ht="21.6" x14ac:dyDescent="0.65">
      <c r="A123" s="578">
        <v>705034</v>
      </c>
      <c r="B123" s="550" t="s">
        <v>246</v>
      </c>
      <c r="C123" s="579" t="s">
        <v>1437</v>
      </c>
      <c r="D123" s="579" t="s">
        <v>1437</v>
      </c>
      <c r="E123" s="579" t="s">
        <v>1437</v>
      </c>
      <c r="F123" s="579" t="s">
        <v>1437</v>
      </c>
      <c r="G123" s="579" t="s">
        <v>1437</v>
      </c>
      <c r="H123" s="579" t="s">
        <v>1437</v>
      </c>
      <c r="I123" s="579" t="s">
        <v>1437</v>
      </c>
      <c r="J123" s="579" t="s">
        <v>1437</v>
      </c>
      <c r="K123" s="579" t="s">
        <v>1437</v>
      </c>
      <c r="L123" s="579" t="s">
        <v>1437</v>
      </c>
      <c r="M123" s="579" t="s">
        <v>1437</v>
      </c>
      <c r="N123" s="579" t="s">
        <v>1437</v>
      </c>
      <c r="O123" s="579" t="s">
        <v>1437</v>
      </c>
      <c r="P123" s="579" t="s">
        <v>1437</v>
      </c>
      <c r="Q123" s="579" t="s">
        <v>1437</v>
      </c>
      <c r="R123" s="579" t="s">
        <v>1437</v>
      </c>
      <c r="S123" s="579" t="s">
        <v>1437</v>
      </c>
      <c r="T123" s="579" t="s">
        <v>1437</v>
      </c>
      <c r="U123" s="579" t="s">
        <v>1437</v>
      </c>
      <c r="V123" s="579" t="s">
        <v>1437</v>
      </c>
      <c r="W123" s="579" t="s">
        <v>1437</v>
      </c>
      <c r="X123" s="579" t="s">
        <v>1437</v>
      </c>
      <c r="Y123" s="579" t="s">
        <v>1437</v>
      </c>
      <c r="Z123" s="579" t="s">
        <v>1437</v>
      </c>
      <c r="AA123" s="579" t="s">
        <v>225</v>
      </c>
      <c r="AB123" s="579" t="s">
        <v>225</v>
      </c>
      <c r="AC123" s="579" t="s">
        <v>225</v>
      </c>
      <c r="AD123" s="579" t="s">
        <v>225</v>
      </c>
      <c r="AE123" s="579" t="s">
        <v>225</v>
      </c>
      <c r="AF123" s="579" t="s">
        <v>225</v>
      </c>
      <c r="AG123" s="579" t="s">
        <v>225</v>
      </c>
      <c r="AH123" s="579" t="s">
        <v>225</v>
      </c>
      <c r="AI123" s="579" t="s">
        <v>225</v>
      </c>
      <c r="AJ123" s="579" t="s">
        <v>225</v>
      </c>
      <c r="AK123" s="579" t="s">
        <v>225</v>
      </c>
      <c r="AL123" s="579" t="s">
        <v>225</v>
      </c>
      <c r="AM123" s="579" t="s">
        <v>225</v>
      </c>
      <c r="AN123" s="579" t="s">
        <v>225</v>
      </c>
      <c r="AO123" s="579" t="s">
        <v>225</v>
      </c>
      <c r="AP123" s="579" t="s">
        <v>225</v>
      </c>
      <c r="AQ123" s="579" t="s">
        <v>225</v>
      </c>
      <c r="AR123" s="579" t="s">
        <v>225</v>
      </c>
      <c r="AS123" s="579" t="s">
        <v>225</v>
      </c>
      <c r="AT123" s="579" t="s">
        <v>225</v>
      </c>
      <c r="AU123" s="579" t="s">
        <v>225</v>
      </c>
      <c r="AV123" s="579" t="s">
        <v>225</v>
      </c>
      <c r="AW123" s="579" t="s">
        <v>225</v>
      </c>
      <c r="AX123" s="579" t="s">
        <v>225</v>
      </c>
      <c r="AY123" s="556" t="s">
        <v>3778</v>
      </c>
      <c r="AZ123" s="564"/>
      <c r="BA123" s="565"/>
      <c r="BB123" s="565"/>
      <c r="BC123" s="565"/>
      <c r="BD123" s="566"/>
    </row>
    <row r="124" spans="1:56" ht="14.4" x14ac:dyDescent="0.3">
      <c r="A124" s="576">
        <v>705053</v>
      </c>
      <c r="B124" s="549" t="s">
        <v>246</v>
      </c>
      <c r="C124" s="555" t="s">
        <v>175</v>
      </c>
      <c r="D124" s="555" t="s">
        <v>175</v>
      </c>
      <c r="E124" s="555" t="s">
        <v>175</v>
      </c>
      <c r="F124" s="555" t="s">
        <v>175</v>
      </c>
      <c r="G124" s="555" t="s">
        <v>175</v>
      </c>
      <c r="H124" s="555" t="s">
        <v>175</v>
      </c>
      <c r="I124" s="555" t="s">
        <v>177</v>
      </c>
      <c r="J124" s="555" t="s">
        <v>177</v>
      </c>
      <c r="K124" s="555" t="s">
        <v>175</v>
      </c>
      <c r="L124" s="555" t="s">
        <v>175</v>
      </c>
      <c r="M124" s="555" t="s">
        <v>177</v>
      </c>
      <c r="N124" s="555" t="s">
        <v>177</v>
      </c>
      <c r="O124" s="555" t="s">
        <v>177</v>
      </c>
      <c r="P124" s="555" t="s">
        <v>177</v>
      </c>
      <c r="Q124" s="555" t="s">
        <v>175</v>
      </c>
      <c r="R124" s="555" t="s">
        <v>177</v>
      </c>
      <c r="S124" s="555" t="s">
        <v>175</v>
      </c>
      <c r="T124" s="555" t="s">
        <v>176</v>
      </c>
      <c r="U124" s="555" t="s">
        <v>175</v>
      </c>
      <c r="V124" s="555" t="s">
        <v>175</v>
      </c>
      <c r="W124" s="555" t="s">
        <v>175</v>
      </c>
      <c r="X124" s="555" t="s">
        <v>175</v>
      </c>
      <c r="Y124" s="555" t="s">
        <v>175</v>
      </c>
      <c r="Z124" s="555" t="s">
        <v>175</v>
      </c>
      <c r="AA124" s="555"/>
      <c r="AB124" s="555"/>
      <c r="AC124" s="555"/>
      <c r="AD124" s="555"/>
      <c r="AE124" s="555"/>
      <c r="AF124" s="555"/>
      <c r="AG124" s="555"/>
      <c r="AH124" s="555"/>
      <c r="AI124" s="555"/>
      <c r="AJ124" s="555"/>
      <c r="AK124" s="555"/>
      <c r="AL124" s="555"/>
      <c r="AM124" s="555"/>
      <c r="AN124" s="555"/>
      <c r="AO124" s="555"/>
      <c r="AP124" s="555"/>
      <c r="AQ124" s="555"/>
      <c r="AR124" s="555"/>
      <c r="AS124" s="555"/>
      <c r="AT124" s="555"/>
      <c r="AU124" s="555"/>
      <c r="AV124" s="555"/>
      <c r="AW124" s="555"/>
      <c r="AX124" s="555"/>
      <c r="AY124" s="556">
        <v>0</v>
      </c>
      <c r="AZ124" s="559"/>
      <c r="BA124" s="562"/>
      <c r="BB124" s="559"/>
    </row>
    <row r="125" spans="1:56" ht="21.6" x14ac:dyDescent="0.65">
      <c r="A125" s="578">
        <v>705057</v>
      </c>
      <c r="B125" s="550" t="s">
        <v>247</v>
      </c>
      <c r="C125" s="579" t="s">
        <v>1437</v>
      </c>
      <c r="D125" s="579" t="s">
        <v>1437</v>
      </c>
      <c r="E125" s="579" t="s">
        <v>1437</v>
      </c>
      <c r="F125" s="579" t="s">
        <v>1437</v>
      </c>
      <c r="G125" s="579" t="s">
        <v>1437</v>
      </c>
      <c r="H125" s="579" t="s">
        <v>1437</v>
      </c>
      <c r="I125" s="579" t="s">
        <v>1437</v>
      </c>
      <c r="J125" s="579" t="s">
        <v>1437</v>
      </c>
      <c r="K125" s="579" t="s">
        <v>1437</v>
      </c>
      <c r="L125" s="579" t="s">
        <v>1437</v>
      </c>
      <c r="M125" s="579" t="s">
        <v>1437</v>
      </c>
      <c r="N125" s="579" t="s">
        <v>1437</v>
      </c>
      <c r="O125" s="579" t="s">
        <v>1437</v>
      </c>
      <c r="P125" s="579" t="s">
        <v>1437</v>
      </c>
      <c r="Q125" s="579" t="s">
        <v>1437</v>
      </c>
      <c r="R125" s="579" t="s">
        <v>1437</v>
      </c>
      <c r="S125" s="579" t="s">
        <v>1437</v>
      </c>
      <c r="T125" s="579" t="s">
        <v>1437</v>
      </c>
      <c r="U125" s="579" t="s">
        <v>1437</v>
      </c>
      <c r="V125" s="579" t="s">
        <v>1437</v>
      </c>
      <c r="W125" s="579" t="s">
        <v>1437</v>
      </c>
      <c r="X125" s="579" t="s">
        <v>1437</v>
      </c>
      <c r="Y125" s="579" t="s">
        <v>1437</v>
      </c>
      <c r="Z125" s="579" t="s">
        <v>1437</v>
      </c>
      <c r="AA125" s="579" t="s">
        <v>1437</v>
      </c>
      <c r="AB125" s="579" t="s">
        <v>1437</v>
      </c>
      <c r="AC125" s="579" t="s">
        <v>1437</v>
      </c>
      <c r="AD125" s="579" t="s">
        <v>1437</v>
      </c>
      <c r="AE125" s="579" t="s">
        <v>1437</v>
      </c>
      <c r="AF125" s="579" t="s">
        <v>1437</v>
      </c>
      <c r="AG125" s="579" t="s">
        <v>1437</v>
      </c>
      <c r="AH125" s="579" t="s">
        <v>1437</v>
      </c>
      <c r="AI125" s="579" t="s">
        <v>1437</v>
      </c>
      <c r="AJ125" s="579" t="s">
        <v>1437</v>
      </c>
      <c r="AK125" s="579" t="s">
        <v>1437</v>
      </c>
      <c r="AL125" s="579" t="s">
        <v>1437</v>
      </c>
      <c r="AM125" s="579"/>
      <c r="AN125" s="579"/>
      <c r="AO125" s="579"/>
      <c r="AP125" s="579"/>
      <c r="AQ125" s="579"/>
      <c r="AR125" s="579"/>
      <c r="AS125" s="579"/>
      <c r="AT125" s="579"/>
      <c r="AU125" s="579"/>
      <c r="AV125" s="579"/>
      <c r="AW125" s="579"/>
      <c r="AX125" s="579"/>
      <c r="AY125" s="556" t="s">
        <v>3778</v>
      </c>
      <c r="AZ125" s="559"/>
      <c r="BA125" s="562"/>
      <c r="BB125" s="559"/>
    </row>
    <row r="126" spans="1:56" ht="14.4" x14ac:dyDescent="0.3">
      <c r="A126" s="576">
        <v>705065</v>
      </c>
      <c r="B126" s="549" t="s">
        <v>398</v>
      </c>
      <c r="C126" s="555" t="s">
        <v>175</v>
      </c>
      <c r="D126" s="555" t="s">
        <v>177</v>
      </c>
      <c r="E126" s="555" t="s">
        <v>175</v>
      </c>
      <c r="F126" s="555" t="s">
        <v>177</v>
      </c>
      <c r="G126" s="555" t="s">
        <v>177</v>
      </c>
      <c r="H126" s="555" t="s">
        <v>175</v>
      </c>
      <c r="I126" s="555" t="s">
        <v>175</v>
      </c>
      <c r="J126" s="555" t="s">
        <v>177</v>
      </c>
      <c r="K126" s="555" t="s">
        <v>175</v>
      </c>
      <c r="L126" s="555" t="s">
        <v>177</v>
      </c>
      <c r="M126" s="555" t="s">
        <v>175</v>
      </c>
      <c r="N126" s="555" t="s">
        <v>175</v>
      </c>
      <c r="O126" s="555" t="s">
        <v>175</v>
      </c>
      <c r="P126" s="555" t="s">
        <v>177</v>
      </c>
      <c r="Q126" s="555" t="s">
        <v>177</v>
      </c>
      <c r="R126" s="555" t="s">
        <v>175</v>
      </c>
      <c r="S126" s="555" t="s">
        <v>175</v>
      </c>
      <c r="T126" s="555" t="s">
        <v>177</v>
      </c>
      <c r="U126" s="555" t="s">
        <v>175</v>
      </c>
      <c r="V126" s="555" t="s">
        <v>177</v>
      </c>
      <c r="W126" s="555" t="s">
        <v>175</v>
      </c>
      <c r="X126" s="555" t="s">
        <v>177</v>
      </c>
      <c r="Y126" s="555" t="s">
        <v>177</v>
      </c>
      <c r="Z126" s="555" t="s">
        <v>177</v>
      </c>
      <c r="AA126" s="555" t="s">
        <v>177</v>
      </c>
      <c r="AB126" s="555" t="s">
        <v>177</v>
      </c>
      <c r="AC126" s="555" t="s">
        <v>177</v>
      </c>
      <c r="AD126" s="555" t="s">
        <v>177</v>
      </c>
      <c r="AE126" s="555" t="s">
        <v>177</v>
      </c>
      <c r="AF126" s="555" t="s">
        <v>175</v>
      </c>
      <c r="AG126" s="555" t="s">
        <v>177</v>
      </c>
      <c r="AH126" s="555" t="s">
        <v>177</v>
      </c>
      <c r="AI126" s="555" t="s">
        <v>175</v>
      </c>
      <c r="AJ126" s="555" t="s">
        <v>177</v>
      </c>
      <c r="AK126" s="555" t="s">
        <v>175</v>
      </c>
      <c r="AL126" s="555" t="s">
        <v>177</v>
      </c>
      <c r="AM126" s="555" t="s">
        <v>175</v>
      </c>
      <c r="AN126" s="555" t="s">
        <v>175</v>
      </c>
      <c r="AO126" s="555" t="s">
        <v>175</v>
      </c>
      <c r="AP126" s="555" t="s">
        <v>177</v>
      </c>
      <c r="AQ126" s="555" t="s">
        <v>177</v>
      </c>
      <c r="AR126" s="555" t="s">
        <v>175</v>
      </c>
      <c r="AS126" s="555" t="s">
        <v>177</v>
      </c>
      <c r="AT126" s="555" t="s">
        <v>177</v>
      </c>
      <c r="AU126" s="555" t="s">
        <v>177</v>
      </c>
      <c r="AV126" s="555" t="s">
        <v>175</v>
      </c>
      <c r="AW126" s="555" t="s">
        <v>177</v>
      </c>
      <c r="AX126" s="555" t="s">
        <v>177</v>
      </c>
      <c r="AY126" s="556">
        <v>0</v>
      </c>
      <c r="AZ126" s="564"/>
      <c r="BA126" s="565"/>
      <c r="BB126" s="565"/>
      <c r="BC126" s="565"/>
      <c r="BD126" s="566"/>
    </row>
    <row r="127" spans="1:56" ht="14.4" x14ac:dyDescent="0.3">
      <c r="A127" s="576">
        <v>705071</v>
      </c>
      <c r="B127" s="549" t="s">
        <v>398</v>
      </c>
      <c r="C127" s="555"/>
      <c r="D127" s="555"/>
      <c r="E127" s="555"/>
      <c r="F127" s="555"/>
      <c r="G127" s="555"/>
      <c r="H127" s="555"/>
      <c r="I127" s="555"/>
      <c r="J127" s="555"/>
      <c r="K127" s="555"/>
      <c r="L127" s="555"/>
      <c r="M127" s="555"/>
      <c r="N127" s="555"/>
      <c r="O127" s="555"/>
      <c r="P127" s="555"/>
      <c r="Q127" s="555"/>
      <c r="R127" s="555" t="s">
        <v>177</v>
      </c>
      <c r="S127" s="555"/>
      <c r="T127" s="555"/>
      <c r="U127" s="555"/>
      <c r="V127" s="555"/>
      <c r="W127" s="555"/>
      <c r="X127" s="555"/>
      <c r="Y127" s="555" t="s">
        <v>175</v>
      </c>
      <c r="Z127" s="555"/>
      <c r="AA127" s="555" t="s">
        <v>175</v>
      </c>
      <c r="AB127" s="555"/>
      <c r="AC127" s="555"/>
      <c r="AD127" s="555"/>
      <c r="AE127" s="555"/>
      <c r="AF127" s="555"/>
      <c r="AG127" s="555"/>
      <c r="AH127" s="555"/>
      <c r="AI127" s="555"/>
      <c r="AJ127" s="555"/>
      <c r="AK127" s="555"/>
      <c r="AL127" s="555"/>
      <c r="AM127" s="555" t="s">
        <v>175</v>
      </c>
      <c r="AN127" s="555"/>
      <c r="AO127" s="555"/>
      <c r="AP127" s="555"/>
      <c r="AQ127" s="555"/>
      <c r="AR127" s="555"/>
      <c r="AS127" s="555"/>
      <c r="AT127" s="555"/>
      <c r="AU127" s="555" t="s">
        <v>175</v>
      </c>
      <c r="AV127" s="555"/>
      <c r="AW127" s="555"/>
      <c r="AX127" s="555"/>
      <c r="AY127" s="556">
        <v>0</v>
      </c>
      <c r="AZ127" s="559"/>
      <c r="BA127" s="562"/>
      <c r="BB127" s="559"/>
    </row>
    <row r="128" spans="1:56" ht="14.4" x14ac:dyDescent="0.3">
      <c r="A128" s="576">
        <v>705072</v>
      </c>
      <c r="B128" s="549" t="s">
        <v>247</v>
      </c>
      <c r="C128" s="555" t="s">
        <v>175</v>
      </c>
      <c r="D128" s="555" t="s">
        <v>175</v>
      </c>
      <c r="E128" s="555" t="s">
        <v>175</v>
      </c>
      <c r="F128" s="555" t="s">
        <v>175</v>
      </c>
      <c r="G128" s="555" t="s">
        <v>177</v>
      </c>
      <c r="H128" s="555" t="s">
        <v>175</v>
      </c>
      <c r="I128" s="555" t="s">
        <v>175</v>
      </c>
      <c r="J128" s="555" t="s">
        <v>177</v>
      </c>
      <c r="K128" s="555" t="s">
        <v>177</v>
      </c>
      <c r="L128" s="555" t="s">
        <v>175</v>
      </c>
      <c r="M128" s="555" t="s">
        <v>175</v>
      </c>
      <c r="N128" s="555" t="s">
        <v>175</v>
      </c>
      <c r="O128" s="555" t="s">
        <v>177</v>
      </c>
      <c r="P128" s="555" t="s">
        <v>177</v>
      </c>
      <c r="Q128" s="555" t="s">
        <v>177</v>
      </c>
      <c r="R128" s="555" t="s">
        <v>177</v>
      </c>
      <c r="S128" s="555" t="s">
        <v>175</v>
      </c>
      <c r="T128" s="555" t="s">
        <v>175</v>
      </c>
      <c r="U128" s="555" t="s">
        <v>177</v>
      </c>
      <c r="V128" s="555" t="s">
        <v>175</v>
      </c>
      <c r="W128" s="555" t="s">
        <v>175</v>
      </c>
      <c r="X128" s="555" t="s">
        <v>175</v>
      </c>
      <c r="Y128" s="555" t="s">
        <v>177</v>
      </c>
      <c r="Z128" s="555" t="s">
        <v>175</v>
      </c>
      <c r="AA128" s="555" t="s">
        <v>177</v>
      </c>
      <c r="AB128" s="555" t="s">
        <v>175</v>
      </c>
      <c r="AC128" s="555" t="s">
        <v>176</v>
      </c>
      <c r="AD128" s="555" t="s">
        <v>177</v>
      </c>
      <c r="AE128" s="555" t="s">
        <v>175</v>
      </c>
      <c r="AF128" s="555" t="s">
        <v>177</v>
      </c>
      <c r="AG128" s="555" t="s">
        <v>177</v>
      </c>
      <c r="AH128" s="555" t="s">
        <v>175</v>
      </c>
      <c r="AI128" s="555" t="s">
        <v>176</v>
      </c>
      <c r="AJ128" s="555" t="s">
        <v>175</v>
      </c>
      <c r="AK128" s="555" t="s">
        <v>175</v>
      </c>
      <c r="AL128" s="555" t="s">
        <v>177</v>
      </c>
      <c r="AM128" s="555"/>
      <c r="AN128" s="555"/>
      <c r="AO128" s="555"/>
      <c r="AP128" s="555"/>
      <c r="AQ128" s="555"/>
      <c r="AR128" s="555"/>
      <c r="AS128" s="555"/>
      <c r="AT128" s="555"/>
      <c r="AU128" s="555"/>
      <c r="AV128" s="555"/>
      <c r="AW128" s="555"/>
      <c r="AX128" s="555"/>
      <c r="AY128" s="556">
        <v>0</v>
      </c>
      <c r="AZ128" s="559"/>
      <c r="BA128" s="562"/>
      <c r="BB128" s="559"/>
    </row>
    <row r="129" spans="1:56" ht="14.4" x14ac:dyDescent="0.3">
      <c r="A129" s="576">
        <v>705078</v>
      </c>
      <c r="B129" s="549" t="s">
        <v>247</v>
      </c>
      <c r="C129" s="555" t="s">
        <v>1437</v>
      </c>
      <c r="D129" s="555" t="s">
        <v>1437</v>
      </c>
      <c r="E129" s="555" t="s">
        <v>1437</v>
      </c>
      <c r="F129" s="555" t="s">
        <v>1437</v>
      </c>
      <c r="G129" s="555" t="s">
        <v>1437</v>
      </c>
      <c r="H129" s="555" t="s">
        <v>1437</v>
      </c>
      <c r="I129" s="555" t="s">
        <v>1437</v>
      </c>
      <c r="J129" s="555" t="s">
        <v>1437</v>
      </c>
      <c r="K129" s="555" t="s">
        <v>1437</v>
      </c>
      <c r="L129" s="555" t="s">
        <v>1437</v>
      </c>
      <c r="M129" s="555" t="s">
        <v>1437</v>
      </c>
      <c r="N129" s="555" t="s">
        <v>1437</v>
      </c>
      <c r="O129" s="555" t="s">
        <v>1437</v>
      </c>
      <c r="P129" s="555" t="s">
        <v>1437</v>
      </c>
      <c r="Q129" s="555" t="s">
        <v>1437</v>
      </c>
      <c r="R129" s="555" t="s">
        <v>1437</v>
      </c>
      <c r="S129" s="555" t="s">
        <v>1437</v>
      </c>
      <c r="T129" s="555" t="s">
        <v>1437</v>
      </c>
      <c r="U129" s="555" t="s">
        <v>1437</v>
      </c>
      <c r="V129" s="555" t="s">
        <v>1437</v>
      </c>
      <c r="W129" s="555" t="s">
        <v>1437</v>
      </c>
      <c r="X129" s="555" t="s">
        <v>1437</v>
      </c>
      <c r="Y129" s="555" t="s">
        <v>1437</v>
      </c>
      <c r="Z129" s="555" t="s">
        <v>1437</v>
      </c>
      <c r="AA129" s="555" t="s">
        <v>1437</v>
      </c>
      <c r="AB129" s="555" t="s">
        <v>1437</v>
      </c>
      <c r="AC129" s="555" t="s">
        <v>1437</v>
      </c>
      <c r="AD129" s="555" t="s">
        <v>1437</v>
      </c>
      <c r="AE129" s="555" t="s">
        <v>1437</v>
      </c>
      <c r="AF129" s="555" t="s">
        <v>1437</v>
      </c>
      <c r="AG129" s="555" t="s">
        <v>1437</v>
      </c>
      <c r="AH129" s="555" t="s">
        <v>1437</v>
      </c>
      <c r="AI129" s="555" t="s">
        <v>1437</v>
      </c>
      <c r="AJ129" s="555" t="s">
        <v>1437</v>
      </c>
      <c r="AK129" s="555" t="s">
        <v>1437</v>
      </c>
      <c r="AL129" s="555" t="s">
        <v>1437</v>
      </c>
      <c r="AM129" s="555"/>
      <c r="AN129" s="555"/>
      <c r="AO129" s="555"/>
      <c r="AP129" s="555"/>
      <c r="AQ129" s="555"/>
      <c r="AR129" s="555"/>
      <c r="AS129" s="555"/>
      <c r="AT129" s="555"/>
      <c r="AU129" s="555"/>
      <c r="AV129" s="555"/>
      <c r="AW129" s="555"/>
      <c r="AX129" s="555"/>
      <c r="AY129" s="556" t="s">
        <v>3778</v>
      </c>
      <c r="AZ129" s="559"/>
      <c r="BA129" s="562"/>
    </row>
    <row r="130" spans="1:56" ht="14.4" x14ac:dyDescent="0.3">
      <c r="A130" s="576">
        <v>705099</v>
      </c>
      <c r="B130" s="549" t="s">
        <v>247</v>
      </c>
      <c r="C130" s="555" t="s">
        <v>175</v>
      </c>
      <c r="D130" s="555" t="s">
        <v>175</v>
      </c>
      <c r="E130" s="555" t="s">
        <v>175</v>
      </c>
      <c r="F130" s="555" t="s">
        <v>175</v>
      </c>
      <c r="G130" s="555" t="s">
        <v>175</v>
      </c>
      <c r="H130" s="555" t="s">
        <v>175</v>
      </c>
      <c r="I130" s="555" t="s">
        <v>175</v>
      </c>
      <c r="J130" s="555" t="s">
        <v>175</v>
      </c>
      <c r="K130" s="555" t="s">
        <v>177</v>
      </c>
      <c r="L130" s="555" t="s">
        <v>175</v>
      </c>
      <c r="M130" s="555" t="s">
        <v>175</v>
      </c>
      <c r="N130" s="555" t="s">
        <v>175</v>
      </c>
      <c r="O130" s="555" t="s">
        <v>175</v>
      </c>
      <c r="P130" s="555" t="s">
        <v>175</v>
      </c>
      <c r="Q130" s="555" t="s">
        <v>175</v>
      </c>
      <c r="R130" s="555" t="s">
        <v>175</v>
      </c>
      <c r="S130" s="555" t="s">
        <v>175</v>
      </c>
      <c r="T130" s="555" t="s">
        <v>175</v>
      </c>
      <c r="U130" s="555" t="s">
        <v>175</v>
      </c>
      <c r="V130" s="555" t="s">
        <v>175</v>
      </c>
      <c r="W130" s="555" t="s">
        <v>175</v>
      </c>
      <c r="X130" s="555" t="s">
        <v>175</v>
      </c>
      <c r="Y130" s="555" t="s">
        <v>175</v>
      </c>
      <c r="Z130" s="555" t="s">
        <v>177</v>
      </c>
      <c r="AA130" s="555" t="s">
        <v>176</v>
      </c>
      <c r="AB130" s="555" t="s">
        <v>176</v>
      </c>
      <c r="AC130" s="555" t="s">
        <v>176</v>
      </c>
      <c r="AD130" s="555" t="s">
        <v>176</v>
      </c>
      <c r="AE130" s="555" t="s">
        <v>176</v>
      </c>
      <c r="AF130" s="555" t="s">
        <v>176</v>
      </c>
      <c r="AG130" s="555" t="s">
        <v>176</v>
      </c>
      <c r="AH130" s="555" t="s">
        <v>176</v>
      </c>
      <c r="AI130" s="555" t="s">
        <v>176</v>
      </c>
      <c r="AJ130" s="555" t="s">
        <v>176</v>
      </c>
      <c r="AK130" s="555" t="s">
        <v>176</v>
      </c>
      <c r="AL130" s="555" t="s">
        <v>176</v>
      </c>
      <c r="AM130" s="555" t="s">
        <v>225</v>
      </c>
      <c r="AN130" s="555" t="s">
        <v>225</v>
      </c>
      <c r="AO130" s="555" t="s">
        <v>225</v>
      </c>
      <c r="AP130" s="555" t="s">
        <v>225</v>
      </c>
      <c r="AQ130" s="555" t="s">
        <v>225</v>
      </c>
      <c r="AR130" s="555" t="s">
        <v>225</v>
      </c>
      <c r="AS130" s="555" t="s">
        <v>225</v>
      </c>
      <c r="AT130" s="555" t="s">
        <v>225</v>
      </c>
      <c r="AU130" s="555" t="s">
        <v>225</v>
      </c>
      <c r="AV130" s="555" t="s">
        <v>225</v>
      </c>
      <c r="AW130" s="555" t="s">
        <v>225</v>
      </c>
      <c r="AX130" s="555" t="s">
        <v>225</v>
      </c>
      <c r="AY130" s="556">
        <v>0</v>
      </c>
      <c r="AZ130" s="564"/>
      <c r="BA130" s="565"/>
      <c r="BB130" s="565"/>
      <c r="BC130" s="565"/>
      <c r="BD130" s="566"/>
    </row>
    <row r="131" spans="1:56" ht="14.4" x14ac:dyDescent="0.3">
      <c r="A131" s="576">
        <v>705103</v>
      </c>
      <c r="B131" s="549" t="s">
        <v>398</v>
      </c>
      <c r="C131" s="555" t="s">
        <v>1437</v>
      </c>
      <c r="D131" s="555" t="s">
        <v>1437</v>
      </c>
      <c r="E131" s="555" t="s">
        <v>1437</v>
      </c>
      <c r="F131" s="555" t="s">
        <v>1437</v>
      </c>
      <c r="G131" s="555" t="s">
        <v>1437</v>
      </c>
      <c r="H131" s="555" t="s">
        <v>1437</v>
      </c>
      <c r="I131" s="555" t="s">
        <v>1437</v>
      </c>
      <c r="J131" s="555" t="s">
        <v>1437</v>
      </c>
      <c r="K131" s="555" t="s">
        <v>1437</v>
      </c>
      <c r="L131" s="555" t="s">
        <v>1437</v>
      </c>
      <c r="M131" s="555" t="s">
        <v>1437</v>
      </c>
      <c r="N131" s="555" t="s">
        <v>1437</v>
      </c>
      <c r="O131" s="555" t="s">
        <v>1437</v>
      </c>
      <c r="P131" s="555" t="s">
        <v>1437</v>
      </c>
      <c r="Q131" s="555" t="s">
        <v>1437</v>
      </c>
      <c r="R131" s="555" t="s">
        <v>1437</v>
      </c>
      <c r="S131" s="555" t="s">
        <v>1437</v>
      </c>
      <c r="T131" s="555" t="s">
        <v>1437</v>
      </c>
      <c r="U131" s="555" t="s">
        <v>1437</v>
      </c>
      <c r="V131" s="555" t="s">
        <v>1437</v>
      </c>
      <c r="W131" s="555" t="s">
        <v>1437</v>
      </c>
      <c r="X131" s="555" t="s">
        <v>1437</v>
      </c>
      <c r="Y131" s="555" t="s">
        <v>1437</v>
      </c>
      <c r="Z131" s="555" t="s">
        <v>1437</v>
      </c>
      <c r="AA131" s="555" t="s">
        <v>1437</v>
      </c>
      <c r="AB131" s="555" t="s">
        <v>1437</v>
      </c>
      <c r="AC131" s="555" t="s">
        <v>1437</v>
      </c>
      <c r="AD131" s="555" t="s">
        <v>1437</v>
      </c>
      <c r="AE131" s="555" t="s">
        <v>1437</v>
      </c>
      <c r="AF131" s="555" t="s">
        <v>1437</v>
      </c>
      <c r="AG131" s="555" t="s">
        <v>1437</v>
      </c>
      <c r="AH131" s="555" t="s">
        <v>1437</v>
      </c>
      <c r="AI131" s="555" t="s">
        <v>1437</v>
      </c>
      <c r="AJ131" s="555" t="s">
        <v>1437</v>
      </c>
      <c r="AK131" s="555" t="s">
        <v>1437</v>
      </c>
      <c r="AL131" s="555" t="s">
        <v>1437</v>
      </c>
      <c r="AM131" s="555" t="s">
        <v>1437</v>
      </c>
      <c r="AN131" s="555" t="s">
        <v>1437</v>
      </c>
      <c r="AO131" s="555" t="s">
        <v>1437</v>
      </c>
      <c r="AP131" s="555" t="s">
        <v>1437</v>
      </c>
      <c r="AQ131" s="555" t="s">
        <v>1437</v>
      </c>
      <c r="AR131" s="555" t="s">
        <v>1437</v>
      </c>
      <c r="AS131" s="555" t="s">
        <v>1437</v>
      </c>
      <c r="AT131" s="555" t="s">
        <v>1437</v>
      </c>
      <c r="AU131" s="555" t="s">
        <v>1437</v>
      </c>
      <c r="AV131" s="555" t="s">
        <v>1437</v>
      </c>
      <c r="AW131" s="555" t="s">
        <v>1437</v>
      </c>
      <c r="AX131" s="555" t="s">
        <v>1437</v>
      </c>
      <c r="AY131" s="556" t="s">
        <v>3778</v>
      </c>
      <c r="AZ131" s="559"/>
      <c r="BA131" s="562"/>
      <c r="BB131" s="559"/>
    </row>
    <row r="132" spans="1:56" ht="14.4" x14ac:dyDescent="0.3">
      <c r="A132" s="576">
        <v>705105</v>
      </c>
      <c r="B132" s="549" t="s">
        <v>247</v>
      </c>
      <c r="C132" s="555" t="s">
        <v>1437</v>
      </c>
      <c r="D132" s="555" t="s">
        <v>1437</v>
      </c>
      <c r="E132" s="555" t="s">
        <v>1437</v>
      </c>
      <c r="F132" s="555" t="s">
        <v>1437</v>
      </c>
      <c r="G132" s="555" t="s">
        <v>1437</v>
      </c>
      <c r="H132" s="555" t="s">
        <v>1437</v>
      </c>
      <c r="I132" s="555" t="s">
        <v>1437</v>
      </c>
      <c r="J132" s="555" t="s">
        <v>1437</v>
      </c>
      <c r="K132" s="555" t="s">
        <v>1437</v>
      </c>
      <c r="L132" s="555" t="s">
        <v>1437</v>
      </c>
      <c r="M132" s="555" t="s">
        <v>1437</v>
      </c>
      <c r="N132" s="555" t="s">
        <v>1437</v>
      </c>
      <c r="O132" s="555" t="s">
        <v>1437</v>
      </c>
      <c r="P132" s="555" t="s">
        <v>1437</v>
      </c>
      <c r="Q132" s="555" t="s">
        <v>1437</v>
      </c>
      <c r="R132" s="555" t="s">
        <v>1437</v>
      </c>
      <c r="S132" s="555" t="s">
        <v>1437</v>
      </c>
      <c r="T132" s="555" t="s">
        <v>1437</v>
      </c>
      <c r="U132" s="555" t="s">
        <v>1437</v>
      </c>
      <c r="V132" s="555" t="s">
        <v>1437</v>
      </c>
      <c r="W132" s="555" t="s">
        <v>1437</v>
      </c>
      <c r="X132" s="555" t="s">
        <v>1437</v>
      </c>
      <c r="Y132" s="555" t="s">
        <v>1437</v>
      </c>
      <c r="Z132" s="555" t="s">
        <v>1437</v>
      </c>
      <c r="AA132" s="555" t="s">
        <v>1437</v>
      </c>
      <c r="AB132" s="555" t="s">
        <v>1437</v>
      </c>
      <c r="AC132" s="555" t="s">
        <v>1437</v>
      </c>
      <c r="AD132" s="555" t="s">
        <v>1437</v>
      </c>
      <c r="AE132" s="555" t="s">
        <v>1437</v>
      </c>
      <c r="AF132" s="555" t="s">
        <v>1437</v>
      </c>
      <c r="AG132" s="555" t="s">
        <v>1437</v>
      </c>
      <c r="AH132" s="555" t="s">
        <v>1437</v>
      </c>
      <c r="AI132" s="555" t="s">
        <v>1437</v>
      </c>
      <c r="AJ132" s="555" t="s">
        <v>1437</v>
      </c>
      <c r="AK132" s="555" t="s">
        <v>1437</v>
      </c>
      <c r="AL132" s="555" t="s">
        <v>1437</v>
      </c>
      <c r="AM132" s="555"/>
      <c r="AN132" s="555"/>
      <c r="AO132" s="555"/>
      <c r="AP132" s="555"/>
      <c r="AQ132" s="555"/>
      <c r="AR132" s="555"/>
      <c r="AS132" s="555"/>
      <c r="AT132" s="555"/>
      <c r="AU132" s="555"/>
      <c r="AV132" s="555"/>
      <c r="AW132" s="555"/>
      <c r="AX132" s="555"/>
      <c r="AY132" s="556" t="s">
        <v>3778</v>
      </c>
      <c r="AZ132" s="559"/>
      <c r="BA132" s="562"/>
      <c r="BB132" s="559"/>
    </row>
    <row r="133" spans="1:56" ht="21.6" x14ac:dyDescent="0.65">
      <c r="A133" s="578">
        <v>705112</v>
      </c>
      <c r="B133" s="550" t="s">
        <v>247</v>
      </c>
      <c r="C133" s="579" t="s">
        <v>177</v>
      </c>
      <c r="D133" s="579" t="s">
        <v>177</v>
      </c>
      <c r="E133" s="579" t="s">
        <v>177</v>
      </c>
      <c r="F133" s="579" t="s">
        <v>177</v>
      </c>
      <c r="G133" s="579" t="s">
        <v>177</v>
      </c>
      <c r="H133" s="579" t="s">
        <v>177</v>
      </c>
      <c r="I133" s="579" t="s">
        <v>177</v>
      </c>
      <c r="J133" s="579" t="s">
        <v>177</v>
      </c>
      <c r="K133" s="579" t="s">
        <v>177</v>
      </c>
      <c r="L133" s="579" t="s">
        <v>175</v>
      </c>
      <c r="M133" s="579" t="s">
        <v>175</v>
      </c>
      <c r="N133" s="579" t="s">
        <v>175</v>
      </c>
      <c r="O133" s="579" t="s">
        <v>175</v>
      </c>
      <c r="P133" s="579" t="s">
        <v>177</v>
      </c>
      <c r="Q133" s="579" t="s">
        <v>177</v>
      </c>
      <c r="R133" s="579" t="s">
        <v>177</v>
      </c>
      <c r="S133" s="579" t="s">
        <v>175</v>
      </c>
      <c r="T133" s="579" t="s">
        <v>177</v>
      </c>
      <c r="U133" s="579" t="s">
        <v>177</v>
      </c>
      <c r="V133" s="579" t="s">
        <v>177</v>
      </c>
      <c r="W133" s="579" t="s">
        <v>177</v>
      </c>
      <c r="X133" s="579" t="s">
        <v>177</v>
      </c>
      <c r="Y133" s="579" t="s">
        <v>177</v>
      </c>
      <c r="Z133" s="579" t="s">
        <v>177</v>
      </c>
      <c r="AA133" s="579" t="s">
        <v>177</v>
      </c>
      <c r="AB133" s="579" t="s">
        <v>177</v>
      </c>
      <c r="AC133" s="579" t="s">
        <v>176</v>
      </c>
      <c r="AD133" s="579" t="s">
        <v>176</v>
      </c>
      <c r="AE133" s="579" t="s">
        <v>176</v>
      </c>
      <c r="AF133" s="579" t="s">
        <v>176</v>
      </c>
      <c r="AG133" s="579" t="s">
        <v>176</v>
      </c>
      <c r="AH133" s="579" t="s">
        <v>176</v>
      </c>
      <c r="AI133" s="579" t="s">
        <v>176</v>
      </c>
      <c r="AJ133" s="579" t="s">
        <v>176</v>
      </c>
      <c r="AK133" s="579" t="s">
        <v>176</v>
      </c>
      <c r="AL133" s="579" t="s">
        <v>176</v>
      </c>
      <c r="AM133" s="579"/>
      <c r="AN133" s="579"/>
      <c r="AO133" s="579"/>
      <c r="AP133" s="579"/>
      <c r="AQ133" s="579"/>
      <c r="AR133" s="579"/>
      <c r="AS133" s="579"/>
      <c r="AT133" s="579"/>
      <c r="AU133" s="579"/>
      <c r="AV133" s="579"/>
      <c r="AW133" s="579"/>
      <c r="AX133" s="579"/>
      <c r="AY133" s="556">
        <v>0</v>
      </c>
      <c r="AZ133" s="564"/>
      <c r="BA133" s="565"/>
      <c r="BB133" s="565"/>
      <c r="BC133" s="565"/>
      <c r="BD133" s="566"/>
    </row>
    <row r="134" spans="1:56" ht="14.4" x14ac:dyDescent="0.3">
      <c r="A134" s="576">
        <v>705133</v>
      </c>
      <c r="B134" s="549" t="s">
        <v>246</v>
      </c>
      <c r="C134" s="555" t="s">
        <v>1437</v>
      </c>
      <c r="D134" s="555" t="s">
        <v>1437</v>
      </c>
      <c r="E134" s="555" t="s">
        <v>1437</v>
      </c>
      <c r="F134" s="555" t="s">
        <v>1437</v>
      </c>
      <c r="G134" s="555" t="s">
        <v>1437</v>
      </c>
      <c r="H134" s="555" t="s">
        <v>1437</v>
      </c>
      <c r="I134" s="555" t="s">
        <v>1437</v>
      </c>
      <c r="J134" s="555" t="s">
        <v>1437</v>
      </c>
      <c r="K134" s="555" t="s">
        <v>1437</v>
      </c>
      <c r="L134" s="555" t="s">
        <v>1437</v>
      </c>
      <c r="M134" s="555" t="s">
        <v>1437</v>
      </c>
      <c r="N134" s="555" t="s">
        <v>1437</v>
      </c>
      <c r="O134" s="555" t="s">
        <v>1437</v>
      </c>
      <c r="P134" s="555" t="s">
        <v>1437</v>
      </c>
      <c r="Q134" s="555" t="s">
        <v>1437</v>
      </c>
      <c r="R134" s="555" t="s">
        <v>1437</v>
      </c>
      <c r="S134" s="555" t="s">
        <v>1437</v>
      </c>
      <c r="T134" s="555" t="s">
        <v>1437</v>
      </c>
      <c r="U134" s="555" t="s">
        <v>1437</v>
      </c>
      <c r="V134" s="555" t="s">
        <v>1437</v>
      </c>
      <c r="W134" s="555" t="s">
        <v>1437</v>
      </c>
      <c r="X134" s="555" t="s">
        <v>1437</v>
      </c>
      <c r="Y134" s="555" t="s">
        <v>1437</v>
      </c>
      <c r="Z134" s="555" t="s">
        <v>1437</v>
      </c>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5"/>
      <c r="AY134" s="556" t="s">
        <v>3778</v>
      </c>
      <c r="AZ134" s="564"/>
      <c r="BA134" s="565"/>
      <c r="BB134" s="565"/>
      <c r="BC134" s="565"/>
      <c r="BD134" s="566"/>
    </row>
    <row r="135" spans="1:56" ht="14.4" x14ac:dyDescent="0.3">
      <c r="A135" s="576">
        <v>705141</v>
      </c>
      <c r="B135" s="549" t="s">
        <v>398</v>
      </c>
      <c r="C135" s="555" t="s">
        <v>177</v>
      </c>
      <c r="D135" s="555" t="s">
        <v>177</v>
      </c>
      <c r="E135" s="555" t="s">
        <v>175</v>
      </c>
      <c r="F135" s="555" t="s">
        <v>177</v>
      </c>
      <c r="G135" s="555" t="s">
        <v>175</v>
      </c>
      <c r="H135" s="555" t="s">
        <v>175</v>
      </c>
      <c r="I135" s="555" t="s">
        <v>175</v>
      </c>
      <c r="J135" s="555" t="s">
        <v>177</v>
      </c>
      <c r="K135" s="555" t="s">
        <v>177</v>
      </c>
      <c r="L135" s="555" t="s">
        <v>177</v>
      </c>
      <c r="M135" s="555" t="s">
        <v>175</v>
      </c>
      <c r="N135" s="555" t="s">
        <v>175</v>
      </c>
      <c r="O135" s="555" t="s">
        <v>175</v>
      </c>
      <c r="P135" s="555" t="s">
        <v>175</v>
      </c>
      <c r="Q135" s="555" t="s">
        <v>177</v>
      </c>
      <c r="R135" s="555" t="s">
        <v>177</v>
      </c>
      <c r="S135" s="555" t="s">
        <v>175</v>
      </c>
      <c r="T135" s="555" t="s">
        <v>177</v>
      </c>
      <c r="U135" s="555" t="s">
        <v>177</v>
      </c>
      <c r="V135" s="555" t="s">
        <v>177</v>
      </c>
      <c r="W135" s="555" t="s">
        <v>177</v>
      </c>
      <c r="X135" s="555" t="s">
        <v>177</v>
      </c>
      <c r="Y135" s="555" t="s">
        <v>177</v>
      </c>
      <c r="Z135" s="555" t="s">
        <v>175</v>
      </c>
      <c r="AA135" s="555" t="s">
        <v>177</v>
      </c>
      <c r="AB135" s="555" t="s">
        <v>175</v>
      </c>
      <c r="AC135" s="555" t="s">
        <v>177</v>
      </c>
      <c r="AD135" s="555" t="s">
        <v>175</v>
      </c>
      <c r="AE135" s="555" t="s">
        <v>175</v>
      </c>
      <c r="AF135" s="555" t="s">
        <v>177</v>
      </c>
      <c r="AG135" s="555" t="s">
        <v>177</v>
      </c>
      <c r="AH135" s="555" t="s">
        <v>177</v>
      </c>
      <c r="AI135" s="555" t="s">
        <v>177</v>
      </c>
      <c r="AJ135" s="555" t="s">
        <v>177</v>
      </c>
      <c r="AK135" s="555" t="s">
        <v>177</v>
      </c>
      <c r="AL135" s="555" t="s">
        <v>177</v>
      </c>
      <c r="AM135" s="555" t="s">
        <v>177</v>
      </c>
      <c r="AN135" s="555" t="s">
        <v>176</v>
      </c>
      <c r="AO135" s="555" t="s">
        <v>177</v>
      </c>
      <c r="AP135" s="555" t="s">
        <v>177</v>
      </c>
      <c r="AQ135" s="555" t="s">
        <v>177</v>
      </c>
      <c r="AR135" s="555" t="s">
        <v>177</v>
      </c>
      <c r="AS135" s="555" t="s">
        <v>177</v>
      </c>
      <c r="AT135" s="555" t="s">
        <v>177</v>
      </c>
      <c r="AU135" s="555" t="s">
        <v>177</v>
      </c>
      <c r="AV135" s="555" t="s">
        <v>177</v>
      </c>
      <c r="AW135" s="555" t="s">
        <v>177</v>
      </c>
      <c r="AX135" s="555" t="s">
        <v>175</v>
      </c>
      <c r="AY135" s="556">
        <v>0</v>
      </c>
      <c r="AZ135" s="564"/>
      <c r="BA135" s="565"/>
      <c r="BB135" s="565"/>
      <c r="BC135" s="565"/>
      <c r="BD135" s="566"/>
    </row>
    <row r="136" spans="1:56" ht="21.6" x14ac:dyDescent="0.65">
      <c r="A136" s="578">
        <v>705161</v>
      </c>
      <c r="B136" s="550" t="s">
        <v>246</v>
      </c>
      <c r="C136" s="579" t="s">
        <v>1437</v>
      </c>
      <c r="D136" s="579" t="s">
        <v>1437</v>
      </c>
      <c r="E136" s="579" t="s">
        <v>1437</v>
      </c>
      <c r="F136" s="579" t="s">
        <v>1437</v>
      </c>
      <c r="G136" s="579" t="s">
        <v>1437</v>
      </c>
      <c r="H136" s="579" t="s">
        <v>1437</v>
      </c>
      <c r="I136" s="579" t="s">
        <v>1437</v>
      </c>
      <c r="J136" s="579" t="s">
        <v>1437</v>
      </c>
      <c r="K136" s="579" t="s">
        <v>1437</v>
      </c>
      <c r="L136" s="579" t="s">
        <v>1437</v>
      </c>
      <c r="M136" s="579" t="s">
        <v>1437</v>
      </c>
      <c r="N136" s="579" t="s">
        <v>1437</v>
      </c>
      <c r="O136" s="579" t="s">
        <v>1437</v>
      </c>
      <c r="P136" s="579" t="s">
        <v>1437</v>
      </c>
      <c r="Q136" s="579" t="s">
        <v>1437</v>
      </c>
      <c r="R136" s="579" t="s">
        <v>1437</v>
      </c>
      <c r="S136" s="579" t="s">
        <v>1437</v>
      </c>
      <c r="T136" s="579" t="s">
        <v>1437</v>
      </c>
      <c r="U136" s="579" t="s">
        <v>1437</v>
      </c>
      <c r="V136" s="579" t="s">
        <v>1437</v>
      </c>
      <c r="W136" s="579" t="s">
        <v>1437</v>
      </c>
      <c r="X136" s="579" t="s">
        <v>1437</v>
      </c>
      <c r="Y136" s="579" t="s">
        <v>1437</v>
      </c>
      <c r="Z136" s="579" t="s">
        <v>1437</v>
      </c>
      <c r="AA136" s="579"/>
      <c r="AB136" s="579"/>
      <c r="AC136" s="579"/>
      <c r="AD136" s="579"/>
      <c r="AE136" s="579"/>
      <c r="AF136" s="579"/>
      <c r="AG136" s="579"/>
      <c r="AH136" s="579"/>
      <c r="AI136" s="579"/>
      <c r="AJ136" s="579"/>
      <c r="AK136" s="579"/>
      <c r="AL136" s="579"/>
      <c r="AM136" s="579"/>
      <c r="AN136" s="579"/>
      <c r="AO136" s="579"/>
      <c r="AP136" s="579"/>
      <c r="AQ136" s="579"/>
      <c r="AR136" s="579"/>
      <c r="AS136" s="579"/>
      <c r="AT136" s="579"/>
      <c r="AU136" s="579"/>
      <c r="AV136" s="579"/>
      <c r="AW136" s="579"/>
      <c r="AX136" s="579"/>
      <c r="AY136" s="556" t="s">
        <v>3778</v>
      </c>
      <c r="AZ136" s="564"/>
      <c r="BA136" s="565"/>
      <c r="BB136" s="565"/>
      <c r="BC136" s="565"/>
      <c r="BD136" s="566"/>
    </row>
    <row r="137" spans="1:56" ht="21.6" x14ac:dyDescent="0.65">
      <c r="A137" s="578">
        <v>705176</v>
      </c>
      <c r="B137" s="550" t="s">
        <v>245</v>
      </c>
      <c r="C137" s="579" t="s">
        <v>1437</v>
      </c>
      <c r="D137" s="579" t="s">
        <v>1437</v>
      </c>
      <c r="E137" s="579" t="s">
        <v>1437</v>
      </c>
      <c r="F137" s="579" t="s">
        <v>1437</v>
      </c>
      <c r="G137" s="579" t="s">
        <v>1437</v>
      </c>
      <c r="H137" s="579" t="s">
        <v>1437</v>
      </c>
      <c r="I137" s="579" t="s">
        <v>1437</v>
      </c>
      <c r="J137" s="579" t="s">
        <v>1437</v>
      </c>
      <c r="K137" s="579" t="s">
        <v>1437</v>
      </c>
      <c r="L137" s="579" t="s">
        <v>1437</v>
      </c>
      <c r="M137" s="579" t="s">
        <v>1437</v>
      </c>
      <c r="N137" s="579" t="s">
        <v>1437</v>
      </c>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79"/>
      <c r="AL137" s="579"/>
      <c r="AM137" s="579"/>
      <c r="AN137" s="579"/>
      <c r="AO137" s="579"/>
      <c r="AP137" s="579"/>
      <c r="AQ137" s="579"/>
      <c r="AR137" s="579"/>
      <c r="AS137" s="579"/>
      <c r="AT137" s="579"/>
      <c r="AU137" s="579"/>
      <c r="AV137" s="579"/>
      <c r="AW137" s="579"/>
      <c r="AX137" s="579"/>
      <c r="AY137" s="556" t="s">
        <v>3778</v>
      </c>
      <c r="AZ137" s="564"/>
      <c r="BA137" s="565"/>
      <c r="BB137" s="565"/>
      <c r="BC137" s="565"/>
      <c r="BD137" s="566"/>
    </row>
    <row r="138" spans="1:56" ht="14.4" x14ac:dyDescent="0.3">
      <c r="A138" s="576">
        <v>705177</v>
      </c>
      <c r="B138" s="549" t="s">
        <v>247</v>
      </c>
      <c r="C138" s="555" t="s">
        <v>175</v>
      </c>
      <c r="D138" s="555" t="s">
        <v>175</v>
      </c>
      <c r="E138" s="555" t="s">
        <v>175</v>
      </c>
      <c r="F138" s="555" t="s">
        <v>175</v>
      </c>
      <c r="G138" s="555" t="s">
        <v>175</v>
      </c>
      <c r="H138" s="555" t="s">
        <v>175</v>
      </c>
      <c r="I138" s="555" t="s">
        <v>177</v>
      </c>
      <c r="J138" s="555" t="s">
        <v>175</v>
      </c>
      <c r="K138" s="555" t="s">
        <v>175</v>
      </c>
      <c r="L138" s="555" t="s">
        <v>175</v>
      </c>
      <c r="M138" s="555" t="s">
        <v>175</v>
      </c>
      <c r="N138" s="555" t="s">
        <v>175</v>
      </c>
      <c r="O138" s="555" t="s">
        <v>177</v>
      </c>
      <c r="P138" s="555" t="s">
        <v>175</v>
      </c>
      <c r="Q138" s="555" t="s">
        <v>175</v>
      </c>
      <c r="R138" s="555" t="s">
        <v>175</v>
      </c>
      <c r="S138" s="555" t="s">
        <v>177</v>
      </c>
      <c r="T138" s="555" t="s">
        <v>177</v>
      </c>
      <c r="U138" s="555" t="s">
        <v>175</v>
      </c>
      <c r="V138" s="555" t="s">
        <v>175</v>
      </c>
      <c r="W138" s="555" t="s">
        <v>175</v>
      </c>
      <c r="X138" s="555" t="s">
        <v>175</v>
      </c>
      <c r="Y138" s="555" t="s">
        <v>175</v>
      </c>
      <c r="Z138" s="555" t="s">
        <v>175</v>
      </c>
      <c r="AA138" s="555" t="s">
        <v>175</v>
      </c>
      <c r="AB138" s="555" t="s">
        <v>177</v>
      </c>
      <c r="AC138" s="555" t="s">
        <v>177</v>
      </c>
      <c r="AD138" s="555" t="s">
        <v>177</v>
      </c>
      <c r="AE138" s="555" t="s">
        <v>177</v>
      </c>
      <c r="AF138" s="555" t="s">
        <v>177</v>
      </c>
      <c r="AG138" s="555" t="s">
        <v>175</v>
      </c>
      <c r="AH138" s="555" t="s">
        <v>177</v>
      </c>
      <c r="AI138" s="555" t="s">
        <v>177</v>
      </c>
      <c r="AJ138" s="555" t="s">
        <v>175</v>
      </c>
      <c r="AK138" s="555" t="s">
        <v>177</v>
      </c>
      <c r="AL138" s="555" t="s">
        <v>177</v>
      </c>
      <c r="AM138" s="555" t="s">
        <v>225</v>
      </c>
      <c r="AN138" s="555" t="s">
        <v>225</v>
      </c>
      <c r="AO138" s="555" t="s">
        <v>225</v>
      </c>
      <c r="AP138" s="555" t="s">
        <v>225</v>
      </c>
      <c r="AQ138" s="555" t="s">
        <v>225</v>
      </c>
      <c r="AR138" s="555" t="s">
        <v>225</v>
      </c>
      <c r="AS138" s="555" t="s">
        <v>225</v>
      </c>
      <c r="AT138" s="555" t="s">
        <v>225</v>
      </c>
      <c r="AU138" s="555" t="s">
        <v>225</v>
      </c>
      <c r="AV138" s="555" t="s">
        <v>225</v>
      </c>
      <c r="AW138" s="555" t="s">
        <v>225</v>
      </c>
      <c r="AX138" s="555" t="s">
        <v>225</v>
      </c>
      <c r="AY138" s="556">
        <v>0</v>
      </c>
      <c r="AZ138" s="564"/>
      <c r="BA138" s="565"/>
      <c r="BB138" s="565"/>
      <c r="BC138" s="565"/>
      <c r="BD138" s="566"/>
    </row>
    <row r="139" spans="1:56" ht="14.4" x14ac:dyDescent="0.3">
      <c r="A139" s="576">
        <v>705179</v>
      </c>
      <c r="B139" s="549" t="s">
        <v>247</v>
      </c>
      <c r="C139" s="555" t="s">
        <v>175</v>
      </c>
      <c r="D139" s="555" t="s">
        <v>175</v>
      </c>
      <c r="E139" s="555" t="s">
        <v>175</v>
      </c>
      <c r="F139" s="555" t="s">
        <v>175</v>
      </c>
      <c r="G139" s="555" t="s">
        <v>175</v>
      </c>
      <c r="H139" s="555" t="s">
        <v>175</v>
      </c>
      <c r="I139" s="555" t="s">
        <v>175</v>
      </c>
      <c r="J139" s="555" t="s">
        <v>175</v>
      </c>
      <c r="K139" s="555" t="s">
        <v>175</v>
      </c>
      <c r="L139" s="555" t="s">
        <v>175</v>
      </c>
      <c r="M139" s="555" t="s">
        <v>175</v>
      </c>
      <c r="N139" s="555" t="s">
        <v>175</v>
      </c>
      <c r="O139" s="555" t="s">
        <v>175</v>
      </c>
      <c r="P139" s="555" t="s">
        <v>175</v>
      </c>
      <c r="Q139" s="555" t="s">
        <v>175</v>
      </c>
      <c r="R139" s="555" t="s">
        <v>175</v>
      </c>
      <c r="S139" s="555" t="s">
        <v>175</v>
      </c>
      <c r="T139" s="555" t="s">
        <v>175</v>
      </c>
      <c r="U139" s="555" t="s">
        <v>175</v>
      </c>
      <c r="V139" s="555" t="s">
        <v>175</v>
      </c>
      <c r="W139" s="555" t="s">
        <v>175</v>
      </c>
      <c r="X139" s="555" t="s">
        <v>175</v>
      </c>
      <c r="Y139" s="555" t="s">
        <v>175</v>
      </c>
      <c r="Z139" s="555" t="s">
        <v>175</v>
      </c>
      <c r="AA139" s="555" t="s">
        <v>177</v>
      </c>
      <c r="AB139" s="555" t="s">
        <v>175</v>
      </c>
      <c r="AC139" s="555" t="s">
        <v>177</v>
      </c>
      <c r="AD139" s="555" t="s">
        <v>177</v>
      </c>
      <c r="AE139" s="555" t="s">
        <v>177</v>
      </c>
      <c r="AF139" s="555" t="s">
        <v>175</v>
      </c>
      <c r="AG139" s="555" t="s">
        <v>175</v>
      </c>
      <c r="AH139" s="555" t="s">
        <v>177</v>
      </c>
      <c r="AI139" s="555" t="s">
        <v>177</v>
      </c>
      <c r="AJ139" s="555" t="s">
        <v>177</v>
      </c>
      <c r="AK139" s="555" t="s">
        <v>177</v>
      </c>
      <c r="AL139" s="555" t="s">
        <v>177</v>
      </c>
      <c r="AM139" s="555"/>
      <c r="AN139" s="555"/>
      <c r="AO139" s="555"/>
      <c r="AP139" s="555"/>
      <c r="AQ139" s="555"/>
      <c r="AR139" s="555"/>
      <c r="AS139" s="555"/>
      <c r="AT139" s="555"/>
      <c r="AU139" s="555"/>
      <c r="AV139" s="555"/>
      <c r="AW139" s="555"/>
      <c r="AX139" s="555"/>
      <c r="AY139" s="556">
        <v>0</v>
      </c>
      <c r="AZ139" s="559"/>
      <c r="BA139" s="562"/>
    </row>
    <row r="140" spans="1:56" ht="14.4" x14ac:dyDescent="0.3">
      <c r="A140" s="576">
        <v>705209</v>
      </c>
      <c r="B140" s="549" t="s">
        <v>247</v>
      </c>
      <c r="C140" s="555" t="s">
        <v>1437</v>
      </c>
      <c r="D140" s="555" t="s">
        <v>1437</v>
      </c>
      <c r="E140" s="555" t="s">
        <v>1437</v>
      </c>
      <c r="F140" s="555" t="s">
        <v>1437</v>
      </c>
      <c r="G140" s="555" t="s">
        <v>1437</v>
      </c>
      <c r="H140" s="555" t="s">
        <v>1437</v>
      </c>
      <c r="I140" s="555" t="s">
        <v>1437</v>
      </c>
      <c r="J140" s="555" t="s">
        <v>1437</v>
      </c>
      <c r="K140" s="555" t="s">
        <v>1437</v>
      </c>
      <c r="L140" s="555" t="s">
        <v>1437</v>
      </c>
      <c r="M140" s="555" t="s">
        <v>1437</v>
      </c>
      <c r="N140" s="555" t="s">
        <v>1437</v>
      </c>
      <c r="O140" s="555" t="s">
        <v>1437</v>
      </c>
      <c r="P140" s="555" t="s">
        <v>1437</v>
      </c>
      <c r="Q140" s="555" t="s">
        <v>1437</v>
      </c>
      <c r="R140" s="555" t="s">
        <v>1437</v>
      </c>
      <c r="S140" s="555" t="s">
        <v>1437</v>
      </c>
      <c r="T140" s="555" t="s">
        <v>1437</v>
      </c>
      <c r="U140" s="555" t="s">
        <v>1437</v>
      </c>
      <c r="V140" s="555" t="s">
        <v>1437</v>
      </c>
      <c r="W140" s="555" t="s">
        <v>1437</v>
      </c>
      <c r="X140" s="555" t="s">
        <v>1437</v>
      </c>
      <c r="Y140" s="555" t="s">
        <v>1437</v>
      </c>
      <c r="Z140" s="555" t="s">
        <v>1437</v>
      </c>
      <c r="AA140" s="555" t="s">
        <v>1437</v>
      </c>
      <c r="AB140" s="555" t="s">
        <v>1437</v>
      </c>
      <c r="AC140" s="555" t="s">
        <v>1437</v>
      </c>
      <c r="AD140" s="555" t="s">
        <v>1437</v>
      </c>
      <c r="AE140" s="555" t="s">
        <v>1437</v>
      </c>
      <c r="AF140" s="555" t="s">
        <v>1437</v>
      </c>
      <c r="AG140" s="555" t="s">
        <v>1437</v>
      </c>
      <c r="AH140" s="555" t="s">
        <v>1437</v>
      </c>
      <c r="AI140" s="555" t="s">
        <v>1437</v>
      </c>
      <c r="AJ140" s="555" t="s">
        <v>1437</v>
      </c>
      <c r="AK140" s="555" t="s">
        <v>1437</v>
      </c>
      <c r="AL140" s="555" t="s">
        <v>1437</v>
      </c>
      <c r="AM140" s="555"/>
      <c r="AN140" s="555"/>
      <c r="AO140" s="555"/>
      <c r="AP140" s="555"/>
      <c r="AQ140" s="555"/>
      <c r="AR140" s="555"/>
      <c r="AS140" s="555"/>
      <c r="AT140" s="555"/>
      <c r="AU140" s="555"/>
      <c r="AV140" s="555"/>
      <c r="AW140" s="555"/>
      <c r="AX140" s="555"/>
      <c r="AY140" s="556" t="s">
        <v>3778</v>
      </c>
      <c r="AZ140" s="559"/>
      <c r="BA140" s="562"/>
      <c r="BB140" s="559"/>
    </row>
    <row r="141" spans="1:56" ht="14.4" x14ac:dyDescent="0.3">
      <c r="A141" s="576">
        <v>705283</v>
      </c>
      <c r="B141" s="549" t="s">
        <v>247</v>
      </c>
      <c r="C141" s="555" t="s">
        <v>177</v>
      </c>
      <c r="D141" s="555" t="s">
        <v>177</v>
      </c>
      <c r="E141" s="555" t="s">
        <v>175</v>
      </c>
      <c r="F141" s="555" t="s">
        <v>175</v>
      </c>
      <c r="G141" s="555" t="s">
        <v>175</v>
      </c>
      <c r="H141" s="555" t="s">
        <v>175</v>
      </c>
      <c r="I141" s="555" t="s">
        <v>177</v>
      </c>
      <c r="J141" s="555" t="s">
        <v>177</v>
      </c>
      <c r="K141" s="555" t="s">
        <v>177</v>
      </c>
      <c r="L141" s="555" t="s">
        <v>175</v>
      </c>
      <c r="M141" s="555" t="s">
        <v>175</v>
      </c>
      <c r="N141" s="555" t="s">
        <v>175</v>
      </c>
      <c r="O141" s="555" t="s">
        <v>177</v>
      </c>
      <c r="P141" s="555" t="s">
        <v>177</v>
      </c>
      <c r="Q141" s="555" t="s">
        <v>177</v>
      </c>
      <c r="R141" s="555" t="s">
        <v>177</v>
      </c>
      <c r="S141" s="555" t="s">
        <v>175</v>
      </c>
      <c r="T141" s="555" t="s">
        <v>175</v>
      </c>
      <c r="U141" s="555" t="s">
        <v>175</v>
      </c>
      <c r="V141" s="555" t="s">
        <v>177</v>
      </c>
      <c r="W141" s="555" t="s">
        <v>176</v>
      </c>
      <c r="X141" s="555" t="s">
        <v>177</v>
      </c>
      <c r="Y141" s="555" t="s">
        <v>177</v>
      </c>
      <c r="Z141" s="555" t="s">
        <v>175</v>
      </c>
      <c r="AA141" s="555" t="s">
        <v>176</v>
      </c>
      <c r="AB141" s="555" t="s">
        <v>177</v>
      </c>
      <c r="AC141" s="555" t="s">
        <v>176</v>
      </c>
      <c r="AD141" s="555" t="s">
        <v>176</v>
      </c>
      <c r="AE141" s="555" t="s">
        <v>175</v>
      </c>
      <c r="AF141" s="555" t="s">
        <v>175</v>
      </c>
      <c r="AG141" s="555" t="s">
        <v>176</v>
      </c>
      <c r="AH141" s="555" t="s">
        <v>176</v>
      </c>
      <c r="AI141" s="555" t="s">
        <v>176</v>
      </c>
      <c r="AJ141" s="555" t="s">
        <v>176</v>
      </c>
      <c r="AK141" s="555" t="s">
        <v>176</v>
      </c>
      <c r="AL141" s="555" t="s">
        <v>176</v>
      </c>
      <c r="AM141" s="555"/>
      <c r="AN141" s="555"/>
      <c r="AO141" s="555"/>
      <c r="AP141" s="555"/>
      <c r="AQ141" s="555"/>
      <c r="AR141" s="555"/>
      <c r="AS141" s="555"/>
      <c r="AT141" s="555"/>
      <c r="AU141" s="555"/>
      <c r="AV141" s="555"/>
      <c r="AW141" s="555"/>
      <c r="AX141" s="555"/>
      <c r="AY141" s="556">
        <v>0</v>
      </c>
      <c r="AZ141" s="559"/>
      <c r="BA141" s="562"/>
      <c r="BB141" s="559"/>
    </row>
    <row r="142" spans="1:56" ht="14.4" x14ac:dyDescent="0.3">
      <c r="A142" s="576">
        <v>705332</v>
      </c>
      <c r="B142" s="549" t="s">
        <v>247</v>
      </c>
      <c r="C142" s="555" t="s">
        <v>177</v>
      </c>
      <c r="D142" s="555" t="s">
        <v>177</v>
      </c>
      <c r="E142" s="555" t="s">
        <v>175</v>
      </c>
      <c r="F142" s="555" t="s">
        <v>177</v>
      </c>
      <c r="G142" s="555" t="s">
        <v>177</v>
      </c>
      <c r="H142" s="555" t="s">
        <v>175</v>
      </c>
      <c r="I142" s="555" t="s">
        <v>177</v>
      </c>
      <c r="J142" s="555" t="s">
        <v>177</v>
      </c>
      <c r="K142" s="555" t="s">
        <v>177</v>
      </c>
      <c r="L142" s="555" t="s">
        <v>175</v>
      </c>
      <c r="M142" s="555" t="s">
        <v>177</v>
      </c>
      <c r="N142" s="555" t="s">
        <v>177</v>
      </c>
      <c r="O142" s="555" t="s">
        <v>177</v>
      </c>
      <c r="P142" s="555" t="s">
        <v>177</v>
      </c>
      <c r="Q142" s="555" t="s">
        <v>177</v>
      </c>
      <c r="R142" s="555" t="s">
        <v>177</v>
      </c>
      <c r="S142" s="555" t="s">
        <v>177</v>
      </c>
      <c r="T142" s="555" t="s">
        <v>177</v>
      </c>
      <c r="U142" s="555" t="s">
        <v>177</v>
      </c>
      <c r="V142" s="555" t="s">
        <v>177</v>
      </c>
      <c r="W142" s="555" t="s">
        <v>175</v>
      </c>
      <c r="X142" s="555" t="s">
        <v>177</v>
      </c>
      <c r="Y142" s="555" t="s">
        <v>177</v>
      </c>
      <c r="Z142" s="555" t="s">
        <v>177</v>
      </c>
      <c r="AA142" s="555" t="s">
        <v>176</v>
      </c>
      <c r="AB142" s="555" t="s">
        <v>175</v>
      </c>
      <c r="AC142" s="555" t="s">
        <v>177</v>
      </c>
      <c r="AD142" s="555" t="s">
        <v>177</v>
      </c>
      <c r="AE142" s="555" t="s">
        <v>177</v>
      </c>
      <c r="AF142" s="555" t="s">
        <v>177</v>
      </c>
      <c r="AG142" s="555" t="s">
        <v>177</v>
      </c>
      <c r="AH142" s="555" t="s">
        <v>177</v>
      </c>
      <c r="AI142" s="555" t="s">
        <v>175</v>
      </c>
      <c r="AJ142" s="555" t="s">
        <v>177</v>
      </c>
      <c r="AK142" s="555" t="s">
        <v>175</v>
      </c>
      <c r="AL142" s="555" t="s">
        <v>177</v>
      </c>
      <c r="AM142" s="555"/>
      <c r="AN142" s="555"/>
      <c r="AO142" s="555"/>
      <c r="AP142" s="555"/>
      <c r="AQ142" s="555"/>
      <c r="AR142" s="555"/>
      <c r="AS142" s="555"/>
      <c r="AT142" s="555"/>
      <c r="AU142" s="555"/>
      <c r="AV142" s="555"/>
      <c r="AW142" s="555"/>
      <c r="AX142" s="555"/>
      <c r="AY142" s="556">
        <v>0</v>
      </c>
      <c r="AZ142" s="559"/>
      <c r="BA142" s="562"/>
    </row>
    <row r="143" spans="1:56" ht="14.4" x14ac:dyDescent="0.3">
      <c r="A143" s="576">
        <v>705427</v>
      </c>
      <c r="B143" s="549" t="s">
        <v>247</v>
      </c>
      <c r="C143" s="555" t="s">
        <v>175</v>
      </c>
      <c r="D143" s="555" t="s">
        <v>175</v>
      </c>
      <c r="E143" s="555" t="s">
        <v>175</v>
      </c>
      <c r="F143" s="555" t="s">
        <v>175</v>
      </c>
      <c r="G143" s="555" t="s">
        <v>175</v>
      </c>
      <c r="H143" s="555" t="s">
        <v>175</v>
      </c>
      <c r="I143" s="555" t="s">
        <v>175</v>
      </c>
      <c r="J143" s="555" t="s">
        <v>175</v>
      </c>
      <c r="K143" s="555" t="s">
        <v>175</v>
      </c>
      <c r="L143" s="555" t="s">
        <v>175</v>
      </c>
      <c r="M143" s="555" t="s">
        <v>175</v>
      </c>
      <c r="N143" s="555" t="s">
        <v>175</v>
      </c>
      <c r="O143" s="555" t="s">
        <v>175</v>
      </c>
      <c r="P143" s="555" t="s">
        <v>175</v>
      </c>
      <c r="Q143" s="555" t="s">
        <v>175</v>
      </c>
      <c r="R143" s="555" t="s">
        <v>175</v>
      </c>
      <c r="S143" s="555" t="s">
        <v>175</v>
      </c>
      <c r="T143" s="555" t="s">
        <v>175</v>
      </c>
      <c r="U143" s="555" t="s">
        <v>175</v>
      </c>
      <c r="V143" s="555" t="s">
        <v>175</v>
      </c>
      <c r="W143" s="555" t="s">
        <v>175</v>
      </c>
      <c r="X143" s="555" t="s">
        <v>175</v>
      </c>
      <c r="Y143" s="555" t="s">
        <v>175</v>
      </c>
      <c r="Z143" s="555" t="s">
        <v>175</v>
      </c>
      <c r="AA143" s="555" t="s">
        <v>175</v>
      </c>
      <c r="AB143" s="555" t="s">
        <v>175</v>
      </c>
      <c r="AC143" s="555" t="s">
        <v>177</v>
      </c>
      <c r="AD143" s="555" t="s">
        <v>177</v>
      </c>
      <c r="AE143" s="555" t="s">
        <v>177</v>
      </c>
      <c r="AF143" s="555" t="s">
        <v>175</v>
      </c>
      <c r="AG143" s="555" t="s">
        <v>175</v>
      </c>
      <c r="AH143" s="555" t="s">
        <v>175</v>
      </c>
      <c r="AI143" s="555" t="s">
        <v>177</v>
      </c>
      <c r="AJ143" s="555" t="s">
        <v>175</v>
      </c>
      <c r="AK143" s="555" t="s">
        <v>175</v>
      </c>
      <c r="AL143" s="555" t="s">
        <v>177</v>
      </c>
      <c r="AM143" s="555"/>
      <c r="AN143" s="555"/>
      <c r="AO143" s="555"/>
      <c r="AP143" s="555"/>
      <c r="AQ143" s="555"/>
      <c r="AR143" s="555"/>
      <c r="AS143" s="555"/>
      <c r="AT143" s="555"/>
      <c r="AU143" s="555"/>
      <c r="AV143" s="555"/>
      <c r="AW143" s="555"/>
      <c r="AX143" s="555"/>
      <c r="AY143" s="556">
        <v>0</v>
      </c>
      <c r="AZ143" s="559"/>
      <c r="BA143" s="562"/>
      <c r="BB143" s="559"/>
    </row>
    <row r="144" spans="1:56" ht="21.6" x14ac:dyDescent="0.65">
      <c r="A144" s="578">
        <v>705436</v>
      </c>
      <c r="B144" s="550" t="s">
        <v>246</v>
      </c>
      <c r="C144" s="579" t="s">
        <v>1437</v>
      </c>
      <c r="D144" s="579" t="s">
        <v>1437</v>
      </c>
      <c r="E144" s="579" t="s">
        <v>1437</v>
      </c>
      <c r="F144" s="579" t="s">
        <v>1437</v>
      </c>
      <c r="G144" s="579" t="s">
        <v>1437</v>
      </c>
      <c r="H144" s="579" t="s">
        <v>1437</v>
      </c>
      <c r="I144" s="579" t="s">
        <v>1437</v>
      </c>
      <c r="J144" s="579" t="s">
        <v>1437</v>
      </c>
      <c r="K144" s="579" t="s">
        <v>1437</v>
      </c>
      <c r="L144" s="579" t="s">
        <v>1437</v>
      </c>
      <c r="M144" s="579" t="s">
        <v>1437</v>
      </c>
      <c r="N144" s="579" t="s">
        <v>1437</v>
      </c>
      <c r="O144" s="579" t="s">
        <v>1437</v>
      </c>
      <c r="P144" s="579" t="s">
        <v>1437</v>
      </c>
      <c r="Q144" s="579" t="s">
        <v>1437</v>
      </c>
      <c r="R144" s="579" t="s">
        <v>1437</v>
      </c>
      <c r="S144" s="579" t="s">
        <v>1437</v>
      </c>
      <c r="T144" s="579" t="s">
        <v>1437</v>
      </c>
      <c r="U144" s="579" t="s">
        <v>1437</v>
      </c>
      <c r="V144" s="579" t="s">
        <v>1437</v>
      </c>
      <c r="W144" s="579" t="s">
        <v>1437</v>
      </c>
      <c r="X144" s="579" t="s">
        <v>1437</v>
      </c>
      <c r="Y144" s="579" t="s">
        <v>1437</v>
      </c>
      <c r="Z144" s="579" t="s">
        <v>1437</v>
      </c>
      <c r="AA144" s="579" t="s">
        <v>225</v>
      </c>
      <c r="AB144" s="579" t="s">
        <v>225</v>
      </c>
      <c r="AC144" s="579" t="s">
        <v>225</v>
      </c>
      <c r="AD144" s="579" t="s">
        <v>225</v>
      </c>
      <c r="AE144" s="579" t="s">
        <v>225</v>
      </c>
      <c r="AF144" s="579" t="s">
        <v>225</v>
      </c>
      <c r="AG144" s="579" t="s">
        <v>225</v>
      </c>
      <c r="AH144" s="579" t="s">
        <v>225</v>
      </c>
      <c r="AI144" s="579" t="s">
        <v>225</v>
      </c>
      <c r="AJ144" s="579" t="s">
        <v>225</v>
      </c>
      <c r="AK144" s="579" t="s">
        <v>225</v>
      </c>
      <c r="AL144" s="579" t="s">
        <v>225</v>
      </c>
      <c r="AM144" s="579" t="s">
        <v>225</v>
      </c>
      <c r="AN144" s="579" t="s">
        <v>225</v>
      </c>
      <c r="AO144" s="579" t="s">
        <v>225</v>
      </c>
      <c r="AP144" s="579" t="s">
        <v>225</v>
      </c>
      <c r="AQ144" s="579" t="s">
        <v>225</v>
      </c>
      <c r="AR144" s="579" t="s">
        <v>225</v>
      </c>
      <c r="AS144" s="579" t="s">
        <v>225</v>
      </c>
      <c r="AT144" s="579" t="s">
        <v>225</v>
      </c>
      <c r="AU144" s="579" t="s">
        <v>225</v>
      </c>
      <c r="AV144" s="579" t="s">
        <v>225</v>
      </c>
      <c r="AW144" s="579" t="s">
        <v>225</v>
      </c>
      <c r="AX144" s="579" t="s">
        <v>225</v>
      </c>
      <c r="AY144" s="556" t="s">
        <v>3778</v>
      </c>
      <c r="AZ144" s="559"/>
      <c r="BA144" s="562"/>
      <c r="BB144" s="559"/>
    </row>
    <row r="145" spans="1:56" ht="14.4" x14ac:dyDescent="0.3">
      <c r="A145" s="576">
        <v>705533</v>
      </c>
      <c r="B145" s="549" t="s">
        <v>247</v>
      </c>
      <c r="C145" s="555" t="s">
        <v>1437</v>
      </c>
      <c r="D145" s="555" t="s">
        <v>1437</v>
      </c>
      <c r="E145" s="555" t="s">
        <v>1437</v>
      </c>
      <c r="F145" s="555" t="s">
        <v>1437</v>
      </c>
      <c r="G145" s="555" t="s">
        <v>1437</v>
      </c>
      <c r="H145" s="555" t="s">
        <v>1437</v>
      </c>
      <c r="I145" s="555" t="s">
        <v>1437</v>
      </c>
      <c r="J145" s="555" t="s">
        <v>1437</v>
      </c>
      <c r="K145" s="555" t="s">
        <v>1437</v>
      </c>
      <c r="L145" s="555" t="s">
        <v>1437</v>
      </c>
      <c r="M145" s="555" t="s">
        <v>1437</v>
      </c>
      <c r="N145" s="555" t="s">
        <v>1437</v>
      </c>
      <c r="O145" s="555" t="s">
        <v>1437</v>
      </c>
      <c r="P145" s="555" t="s">
        <v>1437</v>
      </c>
      <c r="Q145" s="555" t="s">
        <v>1437</v>
      </c>
      <c r="R145" s="555" t="s">
        <v>1437</v>
      </c>
      <c r="S145" s="555" t="s">
        <v>1437</v>
      </c>
      <c r="T145" s="555" t="s">
        <v>1437</v>
      </c>
      <c r="U145" s="555" t="s">
        <v>1437</v>
      </c>
      <c r="V145" s="555" t="s">
        <v>1437</v>
      </c>
      <c r="W145" s="555" t="s">
        <v>1437</v>
      </c>
      <c r="X145" s="555" t="s">
        <v>1437</v>
      </c>
      <c r="Y145" s="555" t="s">
        <v>1437</v>
      </c>
      <c r="Z145" s="555" t="s">
        <v>1437</v>
      </c>
      <c r="AA145" s="555" t="s">
        <v>1437</v>
      </c>
      <c r="AB145" s="555" t="s">
        <v>1437</v>
      </c>
      <c r="AC145" s="555" t="s">
        <v>1437</v>
      </c>
      <c r="AD145" s="555" t="s">
        <v>1437</v>
      </c>
      <c r="AE145" s="555" t="s">
        <v>1437</v>
      </c>
      <c r="AF145" s="555" t="s">
        <v>1437</v>
      </c>
      <c r="AG145" s="555" t="s">
        <v>1437</v>
      </c>
      <c r="AH145" s="555" t="s">
        <v>1437</v>
      </c>
      <c r="AI145" s="555" t="s">
        <v>1437</v>
      </c>
      <c r="AJ145" s="555" t="s">
        <v>1437</v>
      </c>
      <c r="AK145" s="555" t="s">
        <v>1437</v>
      </c>
      <c r="AL145" s="555" t="s">
        <v>1437</v>
      </c>
      <c r="AM145" s="555"/>
      <c r="AN145" s="555"/>
      <c r="AO145" s="555"/>
      <c r="AP145" s="555"/>
      <c r="AQ145" s="555"/>
      <c r="AR145" s="555"/>
      <c r="AS145" s="555"/>
      <c r="AT145" s="555"/>
      <c r="AU145" s="555"/>
      <c r="AV145" s="555"/>
      <c r="AW145" s="555"/>
      <c r="AX145" s="555"/>
      <c r="AY145" s="556" t="s">
        <v>3778</v>
      </c>
      <c r="AZ145" s="564"/>
      <c r="BA145" s="565"/>
      <c r="BB145" s="565"/>
      <c r="BC145" s="565"/>
      <c r="BD145" s="566"/>
    </row>
    <row r="146" spans="1:56" ht="21.6" x14ac:dyDescent="0.65">
      <c r="A146" s="575">
        <v>705537</v>
      </c>
      <c r="B146" s="550" t="s">
        <v>224</v>
      </c>
      <c r="C146" s="555" t="s">
        <v>177</v>
      </c>
      <c r="D146" s="555" t="s">
        <v>177</v>
      </c>
      <c r="E146" s="555" t="s">
        <v>177</v>
      </c>
      <c r="F146" s="555" t="s">
        <v>177</v>
      </c>
      <c r="G146" s="555" t="s">
        <v>177</v>
      </c>
      <c r="H146" s="555" t="s">
        <v>177</v>
      </c>
      <c r="I146" s="555" t="s">
        <v>175</v>
      </c>
      <c r="J146" s="555" t="s">
        <v>175</v>
      </c>
      <c r="K146" s="555" t="s">
        <v>175</v>
      </c>
      <c r="L146" s="555" t="s">
        <v>175</v>
      </c>
      <c r="M146" s="555" t="s">
        <v>175</v>
      </c>
      <c r="N146" s="555" t="s">
        <v>175</v>
      </c>
      <c r="O146" s="555" t="s">
        <v>175</v>
      </c>
      <c r="P146" s="555" t="s">
        <v>175</v>
      </c>
      <c r="Q146" s="555" t="s">
        <v>175</v>
      </c>
      <c r="R146" s="555" t="s">
        <v>175</v>
      </c>
      <c r="S146" s="555" t="s">
        <v>175</v>
      </c>
      <c r="T146" s="555" t="s">
        <v>175</v>
      </c>
      <c r="U146" s="555" t="s">
        <v>177</v>
      </c>
      <c r="V146" s="555" t="s">
        <v>177</v>
      </c>
      <c r="W146" s="555" t="s">
        <v>177</v>
      </c>
      <c r="X146" s="555" t="s">
        <v>177</v>
      </c>
      <c r="Y146" s="555" t="s">
        <v>177</v>
      </c>
      <c r="Z146" s="555" t="s">
        <v>177</v>
      </c>
      <c r="AA146" s="555" t="s">
        <v>177</v>
      </c>
      <c r="AB146" s="555" t="s">
        <v>175</v>
      </c>
      <c r="AC146" s="555" t="s">
        <v>175</v>
      </c>
      <c r="AD146" s="555" t="s">
        <v>175</v>
      </c>
      <c r="AE146" s="555" t="s">
        <v>175</v>
      </c>
      <c r="AF146" s="555" t="s">
        <v>177</v>
      </c>
      <c r="AG146" s="555" t="s">
        <v>177</v>
      </c>
      <c r="AH146" s="555" t="s">
        <v>177</v>
      </c>
      <c r="AI146" s="555" t="s">
        <v>177</v>
      </c>
      <c r="AJ146" s="555" t="s">
        <v>177</v>
      </c>
      <c r="AK146" s="555" t="s">
        <v>175</v>
      </c>
      <c r="AL146" s="555" t="s">
        <v>175</v>
      </c>
      <c r="AM146" s="555" t="s">
        <v>176</v>
      </c>
      <c r="AN146" s="555" t="s">
        <v>176</v>
      </c>
      <c r="AO146" s="555" t="s">
        <v>176</v>
      </c>
      <c r="AP146" s="555" t="s">
        <v>176</v>
      </c>
      <c r="AQ146" s="555" t="s">
        <v>176</v>
      </c>
      <c r="AR146" s="555" t="s">
        <v>176</v>
      </c>
      <c r="AS146" s="555"/>
      <c r="AT146" s="555"/>
      <c r="AU146" s="555"/>
      <c r="AV146" s="555"/>
      <c r="AW146" s="555"/>
      <c r="AX146" s="555"/>
      <c r="AY146" s="556">
        <v>0</v>
      </c>
      <c r="AZ146" s="559"/>
      <c r="BA146" s="562"/>
    </row>
    <row r="147" spans="1:56" ht="14.4" x14ac:dyDescent="0.3">
      <c r="A147" s="576">
        <v>705543</v>
      </c>
      <c r="B147" s="549" t="s">
        <v>247</v>
      </c>
      <c r="C147" s="555" t="s">
        <v>1437</v>
      </c>
      <c r="D147" s="555" t="s">
        <v>1437</v>
      </c>
      <c r="E147" s="555" t="s">
        <v>1437</v>
      </c>
      <c r="F147" s="555" t="s">
        <v>1437</v>
      </c>
      <c r="G147" s="555" t="s">
        <v>1437</v>
      </c>
      <c r="H147" s="555" t="s">
        <v>1437</v>
      </c>
      <c r="I147" s="555" t="s">
        <v>1437</v>
      </c>
      <c r="J147" s="555" t="s">
        <v>1437</v>
      </c>
      <c r="K147" s="555" t="s">
        <v>1437</v>
      </c>
      <c r="L147" s="555" t="s">
        <v>1437</v>
      </c>
      <c r="M147" s="555" t="s">
        <v>1437</v>
      </c>
      <c r="N147" s="555" t="s">
        <v>1437</v>
      </c>
      <c r="O147" s="555" t="s">
        <v>1437</v>
      </c>
      <c r="P147" s="555" t="s">
        <v>1437</v>
      </c>
      <c r="Q147" s="555" t="s">
        <v>1437</v>
      </c>
      <c r="R147" s="555" t="s">
        <v>1437</v>
      </c>
      <c r="S147" s="555" t="s">
        <v>1437</v>
      </c>
      <c r="T147" s="555" t="s">
        <v>1437</v>
      </c>
      <c r="U147" s="555" t="s">
        <v>1437</v>
      </c>
      <c r="V147" s="555" t="s">
        <v>1437</v>
      </c>
      <c r="W147" s="555" t="s">
        <v>1437</v>
      </c>
      <c r="X147" s="555" t="s">
        <v>1437</v>
      </c>
      <c r="Y147" s="555" t="s">
        <v>1437</v>
      </c>
      <c r="Z147" s="555" t="s">
        <v>1437</v>
      </c>
      <c r="AA147" s="555" t="s">
        <v>1437</v>
      </c>
      <c r="AB147" s="555" t="s">
        <v>1437</v>
      </c>
      <c r="AC147" s="555" t="s">
        <v>1437</v>
      </c>
      <c r="AD147" s="555" t="s">
        <v>1437</v>
      </c>
      <c r="AE147" s="555" t="s">
        <v>1437</v>
      </c>
      <c r="AF147" s="555" t="s">
        <v>1437</v>
      </c>
      <c r="AG147" s="555" t="s">
        <v>1437</v>
      </c>
      <c r="AH147" s="555" t="s">
        <v>1437</v>
      </c>
      <c r="AI147" s="555" t="s">
        <v>1437</v>
      </c>
      <c r="AJ147" s="555" t="s">
        <v>1437</v>
      </c>
      <c r="AK147" s="555" t="s">
        <v>1437</v>
      </c>
      <c r="AL147" s="555" t="s">
        <v>1437</v>
      </c>
      <c r="AM147" s="555" t="s">
        <v>225</v>
      </c>
      <c r="AN147" s="555" t="s">
        <v>225</v>
      </c>
      <c r="AO147" s="555" t="s">
        <v>225</v>
      </c>
      <c r="AP147" s="555" t="s">
        <v>225</v>
      </c>
      <c r="AQ147" s="555" t="s">
        <v>225</v>
      </c>
      <c r="AR147" s="555" t="s">
        <v>225</v>
      </c>
      <c r="AS147" s="555" t="s">
        <v>225</v>
      </c>
      <c r="AT147" s="555" t="s">
        <v>225</v>
      </c>
      <c r="AU147" s="555" t="s">
        <v>225</v>
      </c>
      <c r="AV147" s="555" t="s">
        <v>225</v>
      </c>
      <c r="AW147" s="555" t="s">
        <v>225</v>
      </c>
      <c r="AX147" s="555" t="s">
        <v>225</v>
      </c>
      <c r="AY147" s="556" t="s">
        <v>3778</v>
      </c>
      <c r="AZ147" s="564"/>
      <c r="BA147" s="565"/>
      <c r="BB147" s="565"/>
      <c r="BC147" s="565"/>
      <c r="BD147" s="566"/>
    </row>
    <row r="148" spans="1:56" ht="14.4" x14ac:dyDescent="0.3">
      <c r="A148" s="576">
        <v>705553</v>
      </c>
      <c r="B148" s="549" t="s">
        <v>247</v>
      </c>
      <c r="C148" s="555" t="s">
        <v>175</v>
      </c>
      <c r="D148" s="555" t="s">
        <v>175</v>
      </c>
      <c r="E148" s="555" t="s">
        <v>175</v>
      </c>
      <c r="F148" s="555" t="s">
        <v>175</v>
      </c>
      <c r="G148" s="555" t="s">
        <v>177</v>
      </c>
      <c r="H148" s="555" t="s">
        <v>175</v>
      </c>
      <c r="I148" s="555" t="s">
        <v>177</v>
      </c>
      <c r="J148" s="555" t="s">
        <v>175</v>
      </c>
      <c r="K148" s="555" t="s">
        <v>175</v>
      </c>
      <c r="L148" s="555" t="s">
        <v>175</v>
      </c>
      <c r="M148" s="555" t="s">
        <v>175</v>
      </c>
      <c r="N148" s="555" t="s">
        <v>177</v>
      </c>
      <c r="O148" s="555" t="s">
        <v>175</v>
      </c>
      <c r="P148" s="555" t="s">
        <v>175</v>
      </c>
      <c r="Q148" s="555" t="s">
        <v>175</v>
      </c>
      <c r="R148" s="555" t="s">
        <v>175</v>
      </c>
      <c r="S148" s="555" t="s">
        <v>177</v>
      </c>
      <c r="T148" s="555" t="s">
        <v>175</v>
      </c>
      <c r="U148" s="555" t="s">
        <v>175</v>
      </c>
      <c r="V148" s="555" t="s">
        <v>177</v>
      </c>
      <c r="W148" s="555" t="s">
        <v>177</v>
      </c>
      <c r="X148" s="555" t="s">
        <v>175</v>
      </c>
      <c r="Y148" s="555" t="s">
        <v>175</v>
      </c>
      <c r="Z148" s="555" t="s">
        <v>175</v>
      </c>
      <c r="AA148" s="555" t="s">
        <v>177</v>
      </c>
      <c r="AB148" s="555" t="s">
        <v>177</v>
      </c>
      <c r="AC148" s="555" t="s">
        <v>177</v>
      </c>
      <c r="AD148" s="555" t="s">
        <v>177</v>
      </c>
      <c r="AE148" s="555" t="s">
        <v>177</v>
      </c>
      <c r="AF148" s="555" t="s">
        <v>177</v>
      </c>
      <c r="AG148" s="555"/>
      <c r="AH148" s="555"/>
      <c r="AI148" s="555"/>
      <c r="AJ148" s="555"/>
      <c r="AK148" s="555"/>
      <c r="AL148" s="555"/>
      <c r="AM148" s="555"/>
      <c r="AN148" s="555"/>
      <c r="AO148" s="555"/>
      <c r="AP148" s="555"/>
      <c r="AQ148" s="555"/>
      <c r="AR148" s="555"/>
      <c r="AS148" s="555"/>
      <c r="AT148" s="555"/>
      <c r="AU148" s="555"/>
      <c r="AV148" s="555"/>
      <c r="AW148" s="555"/>
      <c r="AX148" s="555"/>
      <c r="AY148" s="556">
        <v>0</v>
      </c>
      <c r="AZ148" s="559"/>
      <c r="BA148" s="562"/>
      <c r="BB148" s="559"/>
    </row>
    <row r="149" spans="1:56" ht="15.75" customHeight="1" x14ac:dyDescent="0.65">
      <c r="A149" s="578">
        <v>705571</v>
      </c>
      <c r="B149" s="550" t="s">
        <v>245</v>
      </c>
      <c r="C149" s="579" t="s">
        <v>1437</v>
      </c>
      <c r="D149" s="579" t="s">
        <v>1437</v>
      </c>
      <c r="E149" s="579" t="s">
        <v>1437</v>
      </c>
      <c r="F149" s="579" t="s">
        <v>1437</v>
      </c>
      <c r="G149" s="579" t="s">
        <v>1437</v>
      </c>
      <c r="H149" s="579" t="s">
        <v>1437</v>
      </c>
      <c r="I149" s="579" t="s">
        <v>1437</v>
      </c>
      <c r="J149" s="579" t="s">
        <v>1437</v>
      </c>
      <c r="K149" s="579" t="s">
        <v>1437</v>
      </c>
      <c r="L149" s="579" t="s">
        <v>1437</v>
      </c>
      <c r="M149" s="579" t="s">
        <v>1437</v>
      </c>
      <c r="N149" s="579" t="s">
        <v>1437</v>
      </c>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79"/>
      <c r="AL149" s="579"/>
      <c r="AM149" s="579"/>
      <c r="AN149" s="579"/>
      <c r="AO149" s="579"/>
      <c r="AP149" s="579"/>
      <c r="AQ149" s="579"/>
      <c r="AR149" s="579"/>
      <c r="AS149" s="579"/>
      <c r="AT149" s="579"/>
      <c r="AU149" s="579"/>
      <c r="AV149" s="579"/>
      <c r="AW149" s="579"/>
      <c r="AX149" s="579"/>
      <c r="AY149" s="556" t="s">
        <v>3778</v>
      </c>
      <c r="AZ149" s="559"/>
      <c r="BA149" s="562"/>
      <c r="BB149" s="559"/>
    </row>
    <row r="150" spans="1:56" ht="14.4" x14ac:dyDescent="0.3">
      <c r="A150" s="576">
        <v>705583</v>
      </c>
      <c r="B150" s="549" t="s">
        <v>398</v>
      </c>
      <c r="C150" s="555" t="s">
        <v>177</v>
      </c>
      <c r="D150" s="555" t="s">
        <v>175</v>
      </c>
      <c r="E150" s="555" t="s">
        <v>175</v>
      </c>
      <c r="F150" s="555" t="s">
        <v>177</v>
      </c>
      <c r="G150" s="555" t="s">
        <v>175</v>
      </c>
      <c r="H150" s="555" t="s">
        <v>177</v>
      </c>
      <c r="I150" s="555" t="s">
        <v>175</v>
      </c>
      <c r="J150" s="555" t="s">
        <v>175</v>
      </c>
      <c r="K150" s="555" t="s">
        <v>175</v>
      </c>
      <c r="L150" s="555" t="s">
        <v>175</v>
      </c>
      <c r="M150" s="555" t="s">
        <v>175</v>
      </c>
      <c r="N150" s="555" t="s">
        <v>175</v>
      </c>
      <c r="O150" s="555" t="s">
        <v>175</v>
      </c>
      <c r="P150" s="555" t="s">
        <v>177</v>
      </c>
      <c r="Q150" s="555" t="s">
        <v>175</v>
      </c>
      <c r="R150" s="555" t="s">
        <v>177</v>
      </c>
      <c r="S150" s="555" t="s">
        <v>175</v>
      </c>
      <c r="T150" s="555" t="s">
        <v>177</v>
      </c>
      <c r="U150" s="555" t="s">
        <v>175</v>
      </c>
      <c r="V150" s="555" t="s">
        <v>177</v>
      </c>
      <c r="W150" s="555" t="s">
        <v>176</v>
      </c>
      <c r="X150" s="555" t="s">
        <v>175</v>
      </c>
      <c r="Y150" s="555" t="s">
        <v>176</v>
      </c>
      <c r="Z150" s="555" t="s">
        <v>176</v>
      </c>
      <c r="AA150" s="555" t="s">
        <v>175</v>
      </c>
      <c r="AB150" s="555" t="s">
        <v>175</v>
      </c>
      <c r="AC150" s="555" t="s">
        <v>177</v>
      </c>
      <c r="AD150" s="555" t="s">
        <v>175</v>
      </c>
      <c r="AE150" s="555" t="s">
        <v>177</v>
      </c>
      <c r="AF150" s="555" t="s">
        <v>175</v>
      </c>
      <c r="AG150" s="555" t="s">
        <v>177</v>
      </c>
      <c r="AH150" s="555" t="s">
        <v>177</v>
      </c>
      <c r="AI150" s="555" t="s">
        <v>177</v>
      </c>
      <c r="AJ150" s="555" t="s">
        <v>175</v>
      </c>
      <c r="AK150" s="555" t="s">
        <v>175</v>
      </c>
      <c r="AL150" s="555" t="s">
        <v>177</v>
      </c>
      <c r="AM150" s="555" t="s">
        <v>175</v>
      </c>
      <c r="AN150" s="555" t="s">
        <v>177</v>
      </c>
      <c r="AO150" s="555" t="s">
        <v>175</v>
      </c>
      <c r="AP150" s="555" t="s">
        <v>177</v>
      </c>
      <c r="AQ150" s="555" t="s">
        <v>177</v>
      </c>
      <c r="AR150" s="555" t="s">
        <v>177</v>
      </c>
      <c r="AS150" s="555" t="s">
        <v>177</v>
      </c>
      <c r="AT150" s="555" t="s">
        <v>177</v>
      </c>
      <c r="AU150" s="555" t="s">
        <v>177</v>
      </c>
      <c r="AV150" s="555" t="s">
        <v>177</v>
      </c>
      <c r="AW150" s="555" t="s">
        <v>176</v>
      </c>
      <c r="AX150" s="555" t="s">
        <v>177</v>
      </c>
      <c r="AY150" s="556">
        <v>0</v>
      </c>
      <c r="AZ150" s="559"/>
      <c r="BA150" s="562"/>
      <c r="BB150" s="559"/>
    </row>
    <row r="151" spans="1:56" ht="14.4" x14ac:dyDescent="0.3">
      <c r="A151" s="576">
        <v>705609</v>
      </c>
      <c r="B151" s="549" t="s">
        <v>247</v>
      </c>
      <c r="C151" s="555" t="s">
        <v>177</v>
      </c>
      <c r="D151" s="555" t="s">
        <v>177</v>
      </c>
      <c r="E151" s="555" t="s">
        <v>177</v>
      </c>
      <c r="F151" s="555" t="s">
        <v>177</v>
      </c>
      <c r="G151" s="555" t="s">
        <v>177</v>
      </c>
      <c r="H151" s="555" t="s">
        <v>175</v>
      </c>
      <c r="I151" s="555" t="s">
        <v>175</v>
      </c>
      <c r="J151" s="555" t="s">
        <v>175</v>
      </c>
      <c r="K151" s="555" t="s">
        <v>175</v>
      </c>
      <c r="L151" s="555" t="s">
        <v>175</v>
      </c>
      <c r="M151" s="555" t="s">
        <v>175</v>
      </c>
      <c r="N151" s="555" t="s">
        <v>175</v>
      </c>
      <c r="O151" s="555" t="s">
        <v>175</v>
      </c>
      <c r="P151" s="555" t="s">
        <v>177</v>
      </c>
      <c r="Q151" s="555" t="s">
        <v>175</v>
      </c>
      <c r="R151" s="555" t="s">
        <v>175</v>
      </c>
      <c r="S151" s="555" t="s">
        <v>175</v>
      </c>
      <c r="T151" s="555" t="s">
        <v>175</v>
      </c>
      <c r="U151" s="555" t="s">
        <v>177</v>
      </c>
      <c r="V151" s="555" t="s">
        <v>177</v>
      </c>
      <c r="W151" s="555" t="s">
        <v>177</v>
      </c>
      <c r="X151" s="555" t="s">
        <v>177</v>
      </c>
      <c r="Y151" s="555" t="s">
        <v>177</v>
      </c>
      <c r="Z151" s="555" t="s">
        <v>175</v>
      </c>
      <c r="AA151" s="555" t="s">
        <v>175</v>
      </c>
      <c r="AB151" s="555" t="s">
        <v>177</v>
      </c>
      <c r="AC151" s="555" t="s">
        <v>175</v>
      </c>
      <c r="AD151" s="555" t="s">
        <v>175</v>
      </c>
      <c r="AE151" s="555" t="s">
        <v>175</v>
      </c>
      <c r="AF151" s="555" t="s">
        <v>177</v>
      </c>
      <c r="AG151" s="555" t="s">
        <v>177</v>
      </c>
      <c r="AH151" s="555" t="s">
        <v>175</v>
      </c>
      <c r="AI151" s="555" t="s">
        <v>177</v>
      </c>
      <c r="AJ151" s="555" t="s">
        <v>177</v>
      </c>
      <c r="AK151" s="555" t="s">
        <v>175</v>
      </c>
      <c r="AL151" s="555" t="s">
        <v>177</v>
      </c>
      <c r="AM151" s="555"/>
      <c r="AN151" s="555"/>
      <c r="AO151" s="555"/>
      <c r="AP151" s="555"/>
      <c r="AQ151" s="555"/>
      <c r="AR151" s="555"/>
      <c r="AS151" s="555"/>
      <c r="AT151" s="555"/>
      <c r="AU151" s="555"/>
      <c r="AV151" s="555"/>
      <c r="AW151" s="555"/>
      <c r="AX151" s="555"/>
      <c r="AY151" s="556">
        <v>0</v>
      </c>
      <c r="AZ151" s="559"/>
      <c r="BA151" s="562"/>
      <c r="BB151" s="559"/>
    </row>
    <row r="152" spans="1:56" ht="21.6" x14ac:dyDescent="0.65">
      <c r="A152" s="578">
        <v>705615</v>
      </c>
      <c r="B152" s="550" t="s">
        <v>246</v>
      </c>
      <c r="C152" s="579" t="s">
        <v>1437</v>
      </c>
      <c r="D152" s="579" t="s">
        <v>1437</v>
      </c>
      <c r="E152" s="579" t="s">
        <v>1437</v>
      </c>
      <c r="F152" s="579" t="s">
        <v>1437</v>
      </c>
      <c r="G152" s="579" t="s">
        <v>1437</v>
      </c>
      <c r="H152" s="579" t="s">
        <v>1437</v>
      </c>
      <c r="I152" s="579" t="s">
        <v>1437</v>
      </c>
      <c r="J152" s="579" t="s">
        <v>1437</v>
      </c>
      <c r="K152" s="579" t="s">
        <v>1437</v>
      </c>
      <c r="L152" s="579" t="s">
        <v>1437</v>
      </c>
      <c r="M152" s="579" t="s">
        <v>1437</v>
      </c>
      <c r="N152" s="579" t="s">
        <v>1437</v>
      </c>
      <c r="O152" s="579" t="s">
        <v>1437</v>
      </c>
      <c r="P152" s="579" t="s">
        <v>1437</v>
      </c>
      <c r="Q152" s="579" t="s">
        <v>1437</v>
      </c>
      <c r="R152" s="579" t="s">
        <v>1437</v>
      </c>
      <c r="S152" s="579" t="s">
        <v>1437</v>
      </c>
      <c r="T152" s="579" t="s">
        <v>1437</v>
      </c>
      <c r="U152" s="579" t="s">
        <v>1437</v>
      </c>
      <c r="V152" s="579" t="s">
        <v>1437</v>
      </c>
      <c r="W152" s="579" t="s">
        <v>1437</v>
      </c>
      <c r="X152" s="579" t="s">
        <v>1437</v>
      </c>
      <c r="Y152" s="579" t="s">
        <v>1437</v>
      </c>
      <c r="Z152" s="579" t="s">
        <v>1437</v>
      </c>
      <c r="AA152" s="579" t="s">
        <v>225</v>
      </c>
      <c r="AB152" s="579" t="s">
        <v>225</v>
      </c>
      <c r="AC152" s="579" t="s">
        <v>225</v>
      </c>
      <c r="AD152" s="579" t="s">
        <v>225</v>
      </c>
      <c r="AE152" s="579" t="s">
        <v>225</v>
      </c>
      <c r="AF152" s="579" t="s">
        <v>225</v>
      </c>
      <c r="AG152" s="579" t="s">
        <v>225</v>
      </c>
      <c r="AH152" s="579" t="s">
        <v>225</v>
      </c>
      <c r="AI152" s="579" t="s">
        <v>225</v>
      </c>
      <c r="AJ152" s="579" t="s">
        <v>225</v>
      </c>
      <c r="AK152" s="579" t="s">
        <v>225</v>
      </c>
      <c r="AL152" s="579" t="s">
        <v>225</v>
      </c>
      <c r="AM152" s="579" t="s">
        <v>225</v>
      </c>
      <c r="AN152" s="579" t="s">
        <v>225</v>
      </c>
      <c r="AO152" s="579" t="s">
        <v>225</v>
      </c>
      <c r="AP152" s="579" t="s">
        <v>225</v>
      </c>
      <c r="AQ152" s="579" t="s">
        <v>225</v>
      </c>
      <c r="AR152" s="579" t="s">
        <v>225</v>
      </c>
      <c r="AS152" s="579" t="s">
        <v>225</v>
      </c>
      <c r="AT152" s="579" t="s">
        <v>225</v>
      </c>
      <c r="AU152" s="579" t="s">
        <v>225</v>
      </c>
      <c r="AV152" s="579" t="s">
        <v>225</v>
      </c>
      <c r="AW152" s="579" t="s">
        <v>225</v>
      </c>
      <c r="AX152" s="579" t="s">
        <v>225</v>
      </c>
      <c r="AY152" s="556" t="s">
        <v>3778</v>
      </c>
      <c r="AZ152" s="564"/>
      <c r="BA152" s="565"/>
      <c r="BB152" s="565"/>
      <c r="BC152" s="565"/>
      <c r="BD152" s="566"/>
    </row>
    <row r="153" spans="1:56" ht="21.6" x14ac:dyDescent="0.65">
      <c r="A153" s="575">
        <v>705698</v>
      </c>
      <c r="B153" s="550" t="s">
        <v>224</v>
      </c>
      <c r="C153" s="555" t="s">
        <v>177</v>
      </c>
      <c r="D153" s="555" t="s">
        <v>177</v>
      </c>
      <c r="E153" s="555" t="s">
        <v>177</v>
      </c>
      <c r="F153" s="555" t="s">
        <v>177</v>
      </c>
      <c r="G153" s="555" t="s">
        <v>175</v>
      </c>
      <c r="H153" s="555" t="s">
        <v>175</v>
      </c>
      <c r="I153" s="555" t="s">
        <v>177</v>
      </c>
      <c r="J153" s="555" t="s">
        <v>177</v>
      </c>
      <c r="K153" s="555" t="s">
        <v>177</v>
      </c>
      <c r="L153" s="555" t="s">
        <v>177</v>
      </c>
      <c r="M153" s="555" t="s">
        <v>177</v>
      </c>
      <c r="N153" s="555" t="s">
        <v>177</v>
      </c>
      <c r="O153" s="555" t="s">
        <v>175</v>
      </c>
      <c r="P153" s="555" t="s">
        <v>177</v>
      </c>
      <c r="Q153" s="555" t="s">
        <v>177</v>
      </c>
      <c r="R153" s="555" t="s">
        <v>175</v>
      </c>
      <c r="S153" s="555" t="s">
        <v>175</v>
      </c>
      <c r="T153" s="555" t="s">
        <v>177</v>
      </c>
      <c r="U153" s="555" t="s">
        <v>175</v>
      </c>
      <c r="V153" s="555" t="s">
        <v>175</v>
      </c>
      <c r="W153" s="555" t="s">
        <v>175</v>
      </c>
      <c r="X153" s="555" t="s">
        <v>175</v>
      </c>
      <c r="Y153" s="555" t="s">
        <v>175</v>
      </c>
      <c r="Z153" s="555" t="s">
        <v>175</v>
      </c>
      <c r="AA153" s="555" t="s">
        <v>177</v>
      </c>
      <c r="AB153" s="555" t="s">
        <v>177</v>
      </c>
      <c r="AC153" s="555" t="s">
        <v>175</v>
      </c>
      <c r="AD153" s="555" t="s">
        <v>177</v>
      </c>
      <c r="AE153" s="555" t="s">
        <v>177</v>
      </c>
      <c r="AF153" s="555" t="s">
        <v>177</v>
      </c>
      <c r="AG153" s="555" t="s">
        <v>177</v>
      </c>
      <c r="AH153" s="555" t="s">
        <v>177</v>
      </c>
      <c r="AI153" s="555" t="s">
        <v>177</v>
      </c>
      <c r="AJ153" s="555" t="s">
        <v>177</v>
      </c>
      <c r="AK153" s="555" t="s">
        <v>177</v>
      </c>
      <c r="AL153" s="555" t="s">
        <v>177</v>
      </c>
      <c r="AM153" s="555" t="s">
        <v>176</v>
      </c>
      <c r="AN153" s="555" t="s">
        <v>176</v>
      </c>
      <c r="AO153" s="555" t="s">
        <v>176</v>
      </c>
      <c r="AP153" s="555" t="s">
        <v>176</v>
      </c>
      <c r="AQ153" s="555" t="s">
        <v>176</v>
      </c>
      <c r="AR153" s="555" t="s">
        <v>176</v>
      </c>
      <c r="AS153" s="555"/>
      <c r="AT153" s="555"/>
      <c r="AU153" s="555"/>
      <c r="AV153" s="555"/>
      <c r="AW153" s="555"/>
      <c r="AX153" s="555"/>
      <c r="AY153" s="556">
        <v>0</v>
      </c>
      <c r="AZ153" s="559"/>
      <c r="BA153" s="562"/>
      <c r="BB153" s="559"/>
    </row>
    <row r="154" spans="1:56" ht="35.4" x14ac:dyDescent="0.25">
      <c r="A154" s="576">
        <v>705730</v>
      </c>
      <c r="B154" s="549" t="s">
        <v>247</v>
      </c>
      <c r="C154" s="555" t="s">
        <v>177</v>
      </c>
      <c r="D154" s="555" t="s">
        <v>175</v>
      </c>
      <c r="E154" s="555" t="s">
        <v>177</v>
      </c>
      <c r="F154" s="555" t="s">
        <v>177</v>
      </c>
      <c r="G154" s="555" t="s">
        <v>175</v>
      </c>
      <c r="H154" s="555" t="s">
        <v>175</v>
      </c>
      <c r="I154" s="555" t="s">
        <v>177</v>
      </c>
      <c r="J154" s="555" t="s">
        <v>175</v>
      </c>
      <c r="K154" s="555" t="s">
        <v>175</v>
      </c>
      <c r="L154" s="555" t="s">
        <v>177</v>
      </c>
      <c r="M154" s="555" t="s">
        <v>177</v>
      </c>
      <c r="N154" s="555" t="s">
        <v>175</v>
      </c>
      <c r="O154" s="555" t="s">
        <v>177</v>
      </c>
      <c r="P154" s="555" t="s">
        <v>177</v>
      </c>
      <c r="Q154" s="555" t="s">
        <v>175</v>
      </c>
      <c r="R154" s="555" t="s">
        <v>175</v>
      </c>
      <c r="S154" s="555" t="s">
        <v>175</v>
      </c>
      <c r="T154" s="555" t="s">
        <v>175</v>
      </c>
      <c r="U154" s="555" t="s">
        <v>175</v>
      </c>
      <c r="V154" s="555" t="s">
        <v>177</v>
      </c>
      <c r="W154" s="555" t="s">
        <v>175</v>
      </c>
      <c r="X154" s="555" t="s">
        <v>175</v>
      </c>
      <c r="Y154" s="555" t="s">
        <v>175</v>
      </c>
      <c r="Z154" s="555" t="s">
        <v>175</v>
      </c>
      <c r="AA154" s="555" t="s">
        <v>177</v>
      </c>
      <c r="AB154" s="555" t="s">
        <v>177</v>
      </c>
      <c r="AC154" s="555" t="s">
        <v>177</v>
      </c>
      <c r="AD154" s="555" t="s">
        <v>177</v>
      </c>
      <c r="AE154" s="555" t="s">
        <v>177</v>
      </c>
      <c r="AF154" s="555" t="s">
        <v>177</v>
      </c>
      <c r="AG154" s="555" t="s">
        <v>177</v>
      </c>
      <c r="AH154" s="555" t="s">
        <v>177</v>
      </c>
      <c r="AI154" s="555" t="s">
        <v>175</v>
      </c>
      <c r="AJ154" s="555" t="s">
        <v>177</v>
      </c>
      <c r="AK154" s="555" t="s">
        <v>175</v>
      </c>
      <c r="AL154" s="555" t="s">
        <v>175</v>
      </c>
      <c r="AM154" s="555"/>
      <c r="AN154" s="555"/>
      <c r="AO154" s="555"/>
      <c r="AP154" s="555"/>
      <c r="AQ154" s="555"/>
      <c r="AR154" s="555"/>
      <c r="AS154" s="555"/>
      <c r="AT154" s="555"/>
      <c r="AU154" s="555"/>
      <c r="AV154" s="555"/>
      <c r="AW154" s="555"/>
      <c r="AX154" s="555"/>
      <c r="AY154" s="556">
        <v>0</v>
      </c>
      <c r="AZ154" s="563"/>
    </row>
    <row r="155" spans="1:56" ht="14.4" x14ac:dyDescent="0.3">
      <c r="A155" s="576">
        <v>705732</v>
      </c>
      <c r="B155" s="549" t="s">
        <v>247</v>
      </c>
      <c r="C155" s="555" t="s">
        <v>175</v>
      </c>
      <c r="D155" s="555" t="s">
        <v>175</v>
      </c>
      <c r="E155" s="555" t="s">
        <v>175</v>
      </c>
      <c r="F155" s="555" t="s">
        <v>175</v>
      </c>
      <c r="G155" s="555" t="s">
        <v>175</v>
      </c>
      <c r="H155" s="555" t="s">
        <v>175</v>
      </c>
      <c r="I155" s="555" t="s">
        <v>175</v>
      </c>
      <c r="J155" s="555" t="s">
        <v>175</v>
      </c>
      <c r="K155" s="555" t="s">
        <v>175</v>
      </c>
      <c r="L155" s="555" t="s">
        <v>175</v>
      </c>
      <c r="M155" s="555" t="s">
        <v>177</v>
      </c>
      <c r="N155" s="555" t="s">
        <v>175</v>
      </c>
      <c r="O155" s="555" t="s">
        <v>175</v>
      </c>
      <c r="P155" s="555" t="s">
        <v>177</v>
      </c>
      <c r="Q155" s="555" t="s">
        <v>175</v>
      </c>
      <c r="R155" s="555" t="s">
        <v>175</v>
      </c>
      <c r="S155" s="555" t="s">
        <v>175</v>
      </c>
      <c r="T155" s="555" t="s">
        <v>177</v>
      </c>
      <c r="U155" s="555" t="s">
        <v>175</v>
      </c>
      <c r="V155" s="555" t="s">
        <v>175</v>
      </c>
      <c r="W155" s="555" t="s">
        <v>175</v>
      </c>
      <c r="X155" s="555" t="s">
        <v>175</v>
      </c>
      <c r="Y155" s="555" t="s">
        <v>175</v>
      </c>
      <c r="Z155" s="555" t="s">
        <v>175</v>
      </c>
      <c r="AA155" s="555" t="s">
        <v>175</v>
      </c>
      <c r="AB155" s="555" t="s">
        <v>175</v>
      </c>
      <c r="AC155" s="555" t="s">
        <v>177</v>
      </c>
      <c r="AD155" s="555" t="s">
        <v>175</v>
      </c>
      <c r="AE155" s="555" t="s">
        <v>177</v>
      </c>
      <c r="AF155" s="555" t="s">
        <v>175</v>
      </c>
      <c r="AG155" s="555" t="s">
        <v>175</v>
      </c>
      <c r="AH155" s="555" t="s">
        <v>177</v>
      </c>
      <c r="AI155" s="555" t="s">
        <v>177</v>
      </c>
      <c r="AJ155" s="555" t="s">
        <v>175</v>
      </c>
      <c r="AK155" s="555" t="s">
        <v>177</v>
      </c>
      <c r="AL155" s="555" t="s">
        <v>177</v>
      </c>
      <c r="AM155" s="555"/>
      <c r="AN155" s="555"/>
      <c r="AO155" s="555"/>
      <c r="AP155" s="555"/>
      <c r="AQ155" s="555"/>
      <c r="AR155" s="555"/>
      <c r="AS155" s="555"/>
      <c r="AT155" s="555"/>
      <c r="AU155" s="555"/>
      <c r="AV155" s="555"/>
      <c r="AW155" s="555"/>
      <c r="AX155" s="555"/>
      <c r="AY155" s="556">
        <v>0</v>
      </c>
      <c r="AZ155" s="559"/>
      <c r="BA155" s="562"/>
      <c r="BB155" s="559"/>
    </row>
    <row r="156" spans="1:56" ht="14.4" x14ac:dyDescent="0.3">
      <c r="A156" s="576">
        <v>705749</v>
      </c>
      <c r="B156" s="549" t="s">
        <v>400</v>
      </c>
      <c r="C156" s="555" t="s">
        <v>1437</v>
      </c>
      <c r="D156" s="555" t="s">
        <v>1437</v>
      </c>
      <c r="E156" s="555" t="s">
        <v>1437</v>
      </c>
      <c r="F156" s="555" t="s">
        <v>1437</v>
      </c>
      <c r="G156" s="555" t="s">
        <v>1437</v>
      </c>
      <c r="H156" s="555" t="s">
        <v>1437</v>
      </c>
      <c r="I156" s="555" t="s">
        <v>1437</v>
      </c>
      <c r="J156" s="555" t="s">
        <v>1437</v>
      </c>
      <c r="K156" s="555" t="s">
        <v>1437</v>
      </c>
      <c r="L156" s="555" t="s">
        <v>1437</v>
      </c>
      <c r="M156" s="555" t="s">
        <v>1437</v>
      </c>
      <c r="N156" s="555" t="s">
        <v>1437</v>
      </c>
      <c r="O156" s="555" t="s">
        <v>1437</v>
      </c>
      <c r="P156" s="555" t="s">
        <v>1437</v>
      </c>
      <c r="Q156" s="555" t="s">
        <v>1437</v>
      </c>
      <c r="R156" s="555" t="s">
        <v>1437</v>
      </c>
      <c r="S156" s="555" t="s">
        <v>1437</v>
      </c>
      <c r="T156" s="555" t="s">
        <v>1437</v>
      </c>
      <c r="U156" s="555" t="s">
        <v>1437</v>
      </c>
      <c r="V156" s="555" t="s">
        <v>1437</v>
      </c>
      <c r="W156" s="555" t="s">
        <v>1437</v>
      </c>
      <c r="X156" s="555" t="s">
        <v>1437</v>
      </c>
      <c r="Y156" s="555" t="s">
        <v>1437</v>
      </c>
      <c r="Z156" s="555" t="s">
        <v>1437</v>
      </c>
      <c r="AA156" s="555" t="s">
        <v>1437</v>
      </c>
      <c r="AB156" s="555" t="s">
        <v>1437</v>
      </c>
      <c r="AC156" s="555" t="s">
        <v>1437</v>
      </c>
      <c r="AD156" s="555" t="s">
        <v>1437</v>
      </c>
      <c r="AE156" s="555" t="s">
        <v>1437</v>
      </c>
      <c r="AF156" s="555" t="s">
        <v>1437</v>
      </c>
      <c r="AG156" s="555"/>
      <c r="AH156" s="555"/>
      <c r="AI156" s="555"/>
      <c r="AJ156" s="555"/>
      <c r="AK156" s="555"/>
      <c r="AL156" s="555"/>
      <c r="AM156" s="555"/>
      <c r="AN156" s="555"/>
      <c r="AO156" s="555"/>
      <c r="AP156" s="555"/>
      <c r="AQ156" s="555"/>
      <c r="AR156" s="555"/>
      <c r="AS156" s="555"/>
      <c r="AT156" s="555"/>
      <c r="AU156" s="555"/>
      <c r="AV156" s="555"/>
      <c r="AW156" s="555"/>
      <c r="AX156" s="555"/>
      <c r="AY156" s="556" t="s">
        <v>3778</v>
      </c>
      <c r="AZ156" s="559"/>
      <c r="BA156" s="562"/>
      <c r="BB156" s="559"/>
    </row>
    <row r="157" spans="1:56" ht="14.4" x14ac:dyDescent="0.3">
      <c r="A157" s="576">
        <v>705764</v>
      </c>
      <c r="B157" s="549" t="s">
        <v>398</v>
      </c>
      <c r="C157" s="555" t="s">
        <v>175</v>
      </c>
      <c r="D157" s="555" t="s">
        <v>175</v>
      </c>
      <c r="E157" s="555" t="s">
        <v>177</v>
      </c>
      <c r="F157" s="555" t="s">
        <v>175</v>
      </c>
      <c r="G157" s="555" t="s">
        <v>175</v>
      </c>
      <c r="H157" s="555" t="s">
        <v>177</v>
      </c>
      <c r="I157" s="555" t="s">
        <v>177</v>
      </c>
      <c r="J157" s="555" t="s">
        <v>177</v>
      </c>
      <c r="K157" s="555" t="s">
        <v>175</v>
      </c>
      <c r="L157" s="555" t="s">
        <v>177</v>
      </c>
      <c r="M157" s="555" t="s">
        <v>177</v>
      </c>
      <c r="N157" s="555" t="s">
        <v>177</v>
      </c>
      <c r="O157" s="555" t="s">
        <v>175</v>
      </c>
      <c r="P157" s="555" t="s">
        <v>177</v>
      </c>
      <c r="Q157" s="555" t="s">
        <v>175</v>
      </c>
      <c r="R157" s="555" t="s">
        <v>177</v>
      </c>
      <c r="S157" s="555" t="s">
        <v>177</v>
      </c>
      <c r="T157" s="555" t="s">
        <v>177</v>
      </c>
      <c r="U157" s="555" t="s">
        <v>177</v>
      </c>
      <c r="V157" s="555" t="s">
        <v>177</v>
      </c>
      <c r="W157" s="555" t="s">
        <v>175</v>
      </c>
      <c r="X157" s="555" t="s">
        <v>177</v>
      </c>
      <c r="Y157" s="555" t="s">
        <v>177</v>
      </c>
      <c r="Z157" s="555" t="s">
        <v>177</v>
      </c>
      <c r="AA157" s="555" t="s">
        <v>175</v>
      </c>
      <c r="AB157" s="555" t="s">
        <v>177</v>
      </c>
      <c r="AC157" s="555" t="s">
        <v>177</v>
      </c>
      <c r="AD157" s="555" t="s">
        <v>177</v>
      </c>
      <c r="AE157" s="555" t="s">
        <v>177</v>
      </c>
      <c r="AF157" s="555" t="s">
        <v>177</v>
      </c>
      <c r="AG157" s="555" t="s">
        <v>177</v>
      </c>
      <c r="AH157" s="555" t="s">
        <v>177</v>
      </c>
      <c r="AI157" s="555" t="s">
        <v>177</v>
      </c>
      <c r="AJ157" s="555" t="s">
        <v>177</v>
      </c>
      <c r="AK157" s="555" t="s">
        <v>175</v>
      </c>
      <c r="AL157" s="555" t="s">
        <v>175</v>
      </c>
      <c r="AM157" s="555" t="s">
        <v>175</v>
      </c>
      <c r="AN157" s="555" t="s">
        <v>175</v>
      </c>
      <c r="AO157" s="555" t="s">
        <v>175</v>
      </c>
      <c r="AP157" s="555" t="s">
        <v>175</v>
      </c>
      <c r="AQ157" s="555" t="s">
        <v>175</v>
      </c>
      <c r="AR157" s="555" t="s">
        <v>175</v>
      </c>
      <c r="AS157" s="555" t="s">
        <v>177</v>
      </c>
      <c r="AT157" s="555" t="s">
        <v>175</v>
      </c>
      <c r="AU157" s="555" t="s">
        <v>177</v>
      </c>
      <c r="AV157" s="555" t="s">
        <v>176</v>
      </c>
      <c r="AW157" s="555" t="s">
        <v>176</v>
      </c>
      <c r="AX157" s="555" t="s">
        <v>177</v>
      </c>
      <c r="AY157" s="556">
        <v>0</v>
      </c>
      <c r="AZ157" s="559"/>
      <c r="BA157" s="562"/>
      <c r="BB157" s="559"/>
    </row>
    <row r="158" spans="1:56" ht="14.4" x14ac:dyDescent="0.3">
      <c r="A158" s="576">
        <v>705785</v>
      </c>
      <c r="B158" s="549" t="s">
        <v>224</v>
      </c>
      <c r="C158" s="555" t="s">
        <v>175</v>
      </c>
      <c r="D158" s="555" t="s">
        <v>177</v>
      </c>
      <c r="E158" s="555" t="s">
        <v>175</v>
      </c>
      <c r="F158" s="555" t="s">
        <v>177</v>
      </c>
      <c r="G158" s="555" t="s">
        <v>175</v>
      </c>
      <c r="H158" s="555" t="s">
        <v>177</v>
      </c>
      <c r="I158" s="555" t="s">
        <v>175</v>
      </c>
      <c r="J158" s="555" t="s">
        <v>177</v>
      </c>
      <c r="K158" s="555" t="s">
        <v>175</v>
      </c>
      <c r="L158" s="555" t="s">
        <v>176</v>
      </c>
      <c r="M158" s="555" t="s">
        <v>177</v>
      </c>
      <c r="N158" s="555" t="s">
        <v>177</v>
      </c>
      <c r="O158" s="555" t="s">
        <v>177</v>
      </c>
      <c r="P158" s="555" t="s">
        <v>175</v>
      </c>
      <c r="Q158" s="555" t="s">
        <v>175</v>
      </c>
      <c r="R158" s="555" t="s">
        <v>175</v>
      </c>
      <c r="S158" s="555" t="s">
        <v>177</v>
      </c>
      <c r="T158" s="555" t="s">
        <v>177</v>
      </c>
      <c r="U158" s="555" t="s">
        <v>176</v>
      </c>
      <c r="V158" s="555" t="s">
        <v>177</v>
      </c>
      <c r="W158" s="555" t="s">
        <v>175</v>
      </c>
      <c r="X158" s="555" t="s">
        <v>177</v>
      </c>
      <c r="Y158" s="555" t="s">
        <v>177</v>
      </c>
      <c r="Z158" s="555" t="s">
        <v>177</v>
      </c>
      <c r="AA158" s="555" t="s">
        <v>177</v>
      </c>
      <c r="AB158" s="555" t="s">
        <v>177</v>
      </c>
      <c r="AC158" s="555" t="s">
        <v>175</v>
      </c>
      <c r="AD158" s="555" t="s">
        <v>177</v>
      </c>
      <c r="AE158" s="555" t="s">
        <v>177</v>
      </c>
      <c r="AF158" s="555" t="s">
        <v>177</v>
      </c>
      <c r="AG158" s="555" t="s">
        <v>177</v>
      </c>
      <c r="AH158" s="555" t="s">
        <v>177</v>
      </c>
      <c r="AI158" s="555" t="s">
        <v>177</v>
      </c>
      <c r="AJ158" s="555" t="s">
        <v>177</v>
      </c>
      <c r="AK158" s="555" t="s">
        <v>177</v>
      </c>
      <c r="AL158" s="555" t="s">
        <v>177</v>
      </c>
      <c r="AM158" s="555" t="s">
        <v>176</v>
      </c>
      <c r="AN158" s="555" t="s">
        <v>176</v>
      </c>
      <c r="AO158" s="555" t="s">
        <v>176</v>
      </c>
      <c r="AP158" s="555" t="s">
        <v>176</v>
      </c>
      <c r="AQ158" s="555" t="s">
        <v>176</v>
      </c>
      <c r="AR158" s="555" t="s">
        <v>176</v>
      </c>
      <c r="AS158" s="555"/>
      <c r="AT158" s="555"/>
      <c r="AU158" s="555"/>
      <c r="AV158" s="555"/>
      <c r="AW158" s="555"/>
      <c r="AX158" s="555"/>
      <c r="AY158" s="556">
        <v>0</v>
      </c>
      <c r="AZ158" s="559"/>
      <c r="BA158" s="562"/>
      <c r="BB158" s="559"/>
    </row>
    <row r="159" spans="1:56" ht="14.4" x14ac:dyDescent="0.3">
      <c r="A159" s="576">
        <v>705795</v>
      </c>
      <c r="B159" s="549" t="s">
        <v>247</v>
      </c>
      <c r="C159" s="555" t="s">
        <v>175</v>
      </c>
      <c r="D159" s="555" t="s">
        <v>175</v>
      </c>
      <c r="E159" s="555" t="s">
        <v>177</v>
      </c>
      <c r="F159" s="555" t="s">
        <v>175</v>
      </c>
      <c r="G159" s="555" t="s">
        <v>175</v>
      </c>
      <c r="H159" s="555" t="s">
        <v>175</v>
      </c>
      <c r="I159" s="555" t="s">
        <v>177</v>
      </c>
      <c r="J159" s="555" t="s">
        <v>177</v>
      </c>
      <c r="K159" s="555" t="s">
        <v>177</v>
      </c>
      <c r="L159" s="555" t="s">
        <v>177</v>
      </c>
      <c r="M159" s="555" t="s">
        <v>177</v>
      </c>
      <c r="N159" s="555" t="s">
        <v>176</v>
      </c>
      <c r="O159" s="555" t="s">
        <v>177</v>
      </c>
      <c r="P159" s="555" t="s">
        <v>177</v>
      </c>
      <c r="Q159" s="555" t="s">
        <v>177</v>
      </c>
      <c r="R159" s="555" t="s">
        <v>177</v>
      </c>
      <c r="S159" s="555" t="s">
        <v>177</v>
      </c>
      <c r="T159" s="555" t="s">
        <v>176</v>
      </c>
      <c r="U159" s="555" t="s">
        <v>176</v>
      </c>
      <c r="V159" s="555" t="s">
        <v>177</v>
      </c>
      <c r="W159" s="555" t="s">
        <v>177</v>
      </c>
      <c r="X159" s="555" t="s">
        <v>177</v>
      </c>
      <c r="Y159" s="555" t="s">
        <v>177</v>
      </c>
      <c r="Z159" s="555" t="s">
        <v>176</v>
      </c>
      <c r="AA159" s="555" t="s">
        <v>177</v>
      </c>
      <c r="AB159" s="555" t="s">
        <v>176</v>
      </c>
      <c r="AC159" s="555" t="s">
        <v>176</v>
      </c>
      <c r="AD159" s="555" t="s">
        <v>177</v>
      </c>
      <c r="AE159" s="555" t="s">
        <v>176</v>
      </c>
      <c r="AF159" s="555" t="s">
        <v>177</v>
      </c>
      <c r="AG159" s="555" t="s">
        <v>176</v>
      </c>
      <c r="AH159" s="555" t="s">
        <v>176</v>
      </c>
      <c r="AI159" s="555" t="s">
        <v>176</v>
      </c>
      <c r="AJ159" s="555" t="s">
        <v>177</v>
      </c>
      <c r="AK159" s="555" t="s">
        <v>176</v>
      </c>
      <c r="AL159" s="555" t="s">
        <v>177</v>
      </c>
      <c r="AM159" s="555"/>
      <c r="AN159" s="555"/>
      <c r="AO159" s="555"/>
      <c r="AP159" s="555"/>
      <c r="AQ159" s="555"/>
      <c r="AR159" s="555"/>
      <c r="AS159" s="555"/>
      <c r="AT159" s="555"/>
      <c r="AU159" s="555"/>
      <c r="AV159" s="555"/>
      <c r="AW159" s="555"/>
      <c r="AX159" s="555"/>
      <c r="AY159" s="556">
        <v>0</v>
      </c>
      <c r="AZ159" s="559"/>
      <c r="BA159" s="562"/>
      <c r="BB159" s="559"/>
    </row>
    <row r="160" spans="1:56" ht="14.4" x14ac:dyDescent="0.3">
      <c r="A160" s="576">
        <v>705797</v>
      </c>
      <c r="B160" s="549" t="s">
        <v>246</v>
      </c>
      <c r="C160" s="555" t="s">
        <v>177</v>
      </c>
      <c r="D160" s="555" t="s">
        <v>175</v>
      </c>
      <c r="E160" s="555" t="s">
        <v>177</v>
      </c>
      <c r="F160" s="555" t="s">
        <v>175</v>
      </c>
      <c r="G160" s="555" t="s">
        <v>175</v>
      </c>
      <c r="H160" s="555" t="s">
        <v>177</v>
      </c>
      <c r="I160" s="555" t="s">
        <v>175</v>
      </c>
      <c r="J160" s="555" t="s">
        <v>175</v>
      </c>
      <c r="K160" s="555" t="s">
        <v>175</v>
      </c>
      <c r="L160" s="555" t="s">
        <v>175</v>
      </c>
      <c r="M160" s="555" t="s">
        <v>175</v>
      </c>
      <c r="N160" s="555" t="s">
        <v>175</v>
      </c>
      <c r="O160" s="555" t="s">
        <v>176</v>
      </c>
      <c r="P160" s="555" t="s">
        <v>176</v>
      </c>
      <c r="Q160" s="555" t="s">
        <v>175</v>
      </c>
      <c r="R160" s="555" t="s">
        <v>175</v>
      </c>
      <c r="S160" s="555" t="s">
        <v>176</v>
      </c>
      <c r="T160" s="555" t="s">
        <v>176</v>
      </c>
      <c r="U160" s="555" t="s">
        <v>176</v>
      </c>
      <c r="V160" s="555" t="s">
        <v>176</v>
      </c>
      <c r="W160" s="555" t="s">
        <v>176</v>
      </c>
      <c r="X160" s="555" t="s">
        <v>176</v>
      </c>
      <c r="Y160" s="555" t="s">
        <v>176</v>
      </c>
      <c r="Z160" s="555" t="s">
        <v>176</v>
      </c>
      <c r="AA160" s="555"/>
      <c r="AB160" s="555"/>
      <c r="AC160" s="555"/>
      <c r="AD160" s="555"/>
      <c r="AE160" s="555"/>
      <c r="AF160" s="555"/>
      <c r="AG160" s="555"/>
      <c r="AH160" s="555"/>
      <c r="AI160" s="555"/>
      <c r="AJ160" s="555"/>
      <c r="AK160" s="555"/>
      <c r="AL160" s="555"/>
      <c r="AM160" s="555"/>
      <c r="AN160" s="555"/>
      <c r="AO160" s="555"/>
      <c r="AP160" s="555"/>
      <c r="AQ160" s="555"/>
      <c r="AR160" s="555"/>
      <c r="AS160" s="555"/>
      <c r="AT160" s="555"/>
      <c r="AU160" s="555"/>
      <c r="AV160" s="555"/>
      <c r="AW160" s="555"/>
      <c r="AX160" s="555"/>
      <c r="AY160" s="556">
        <v>0</v>
      </c>
      <c r="AZ160" s="564"/>
      <c r="BA160" s="565"/>
      <c r="BB160" s="565"/>
      <c r="BC160" s="565"/>
      <c r="BD160" s="566"/>
    </row>
    <row r="161" spans="1:56" ht="14.4" x14ac:dyDescent="0.3">
      <c r="A161" s="576">
        <v>705803</v>
      </c>
      <c r="B161" s="549" t="s">
        <v>247</v>
      </c>
      <c r="C161" s="555" t="s">
        <v>177</v>
      </c>
      <c r="D161" s="555" t="s">
        <v>175</v>
      </c>
      <c r="E161" s="555" t="s">
        <v>175</v>
      </c>
      <c r="F161" s="555" t="s">
        <v>177</v>
      </c>
      <c r="G161" s="555" t="s">
        <v>175</v>
      </c>
      <c r="H161" s="555" t="s">
        <v>177</v>
      </c>
      <c r="I161" s="555" t="s">
        <v>177</v>
      </c>
      <c r="J161" s="555" t="s">
        <v>177</v>
      </c>
      <c r="K161" s="555" t="s">
        <v>177</v>
      </c>
      <c r="L161" s="555" t="s">
        <v>177</v>
      </c>
      <c r="M161" s="555" t="s">
        <v>177</v>
      </c>
      <c r="N161" s="555" t="s">
        <v>177</v>
      </c>
      <c r="O161" s="555" t="s">
        <v>175</v>
      </c>
      <c r="P161" s="555" t="s">
        <v>177</v>
      </c>
      <c r="Q161" s="555" t="s">
        <v>175</v>
      </c>
      <c r="R161" s="555" t="s">
        <v>177</v>
      </c>
      <c r="S161" s="555" t="s">
        <v>175</v>
      </c>
      <c r="T161" s="555" t="s">
        <v>175</v>
      </c>
      <c r="U161" s="555" t="s">
        <v>177</v>
      </c>
      <c r="V161" s="555" t="s">
        <v>175</v>
      </c>
      <c r="W161" s="555" t="s">
        <v>177</v>
      </c>
      <c r="X161" s="555" t="s">
        <v>176</v>
      </c>
      <c r="Y161" s="555" t="s">
        <v>175</v>
      </c>
      <c r="Z161" s="555" t="s">
        <v>177</v>
      </c>
      <c r="AA161" s="555" t="s">
        <v>176</v>
      </c>
      <c r="AB161" s="555" t="s">
        <v>176</v>
      </c>
      <c r="AC161" s="555" t="s">
        <v>176</v>
      </c>
      <c r="AD161" s="555" t="s">
        <v>176</v>
      </c>
      <c r="AE161" s="555" t="s">
        <v>176</v>
      </c>
      <c r="AF161" s="555" t="s">
        <v>176</v>
      </c>
      <c r="AG161" s="555"/>
      <c r="AH161" s="555"/>
      <c r="AI161" s="555"/>
      <c r="AJ161" s="555"/>
      <c r="AK161" s="555"/>
      <c r="AL161" s="555"/>
      <c r="AM161" s="555"/>
      <c r="AN161" s="555"/>
      <c r="AO161" s="555"/>
      <c r="AP161" s="555"/>
      <c r="AQ161" s="555"/>
      <c r="AR161" s="555"/>
      <c r="AS161" s="555"/>
      <c r="AT161" s="555"/>
      <c r="AU161" s="555"/>
      <c r="AV161" s="555"/>
      <c r="AW161" s="555"/>
      <c r="AX161" s="555"/>
      <c r="AY161" s="556">
        <v>0</v>
      </c>
      <c r="AZ161" s="559"/>
      <c r="BA161" s="562"/>
      <c r="BB161" s="559"/>
    </row>
    <row r="162" spans="1:56" ht="21.6" x14ac:dyDescent="0.65">
      <c r="A162" s="578">
        <v>705809</v>
      </c>
      <c r="B162" s="550" t="s">
        <v>246</v>
      </c>
      <c r="C162" s="579" t="s">
        <v>1437</v>
      </c>
      <c r="D162" s="579" t="s">
        <v>1437</v>
      </c>
      <c r="E162" s="579" t="s">
        <v>1437</v>
      </c>
      <c r="F162" s="579" t="s">
        <v>1437</v>
      </c>
      <c r="G162" s="579" t="s">
        <v>1437</v>
      </c>
      <c r="H162" s="579" t="s">
        <v>1437</v>
      </c>
      <c r="I162" s="579" t="s">
        <v>1437</v>
      </c>
      <c r="J162" s="579" t="s">
        <v>1437</v>
      </c>
      <c r="K162" s="579" t="s">
        <v>1437</v>
      </c>
      <c r="L162" s="579" t="s">
        <v>1437</v>
      </c>
      <c r="M162" s="579" t="s">
        <v>1437</v>
      </c>
      <c r="N162" s="579" t="s">
        <v>1437</v>
      </c>
      <c r="O162" s="579" t="s">
        <v>1437</v>
      </c>
      <c r="P162" s="579" t="s">
        <v>1437</v>
      </c>
      <c r="Q162" s="579" t="s">
        <v>1437</v>
      </c>
      <c r="R162" s="579" t="s">
        <v>1437</v>
      </c>
      <c r="S162" s="579" t="s">
        <v>1437</v>
      </c>
      <c r="T162" s="579" t="s">
        <v>1437</v>
      </c>
      <c r="U162" s="579" t="s">
        <v>1437</v>
      </c>
      <c r="V162" s="579" t="s">
        <v>1437</v>
      </c>
      <c r="W162" s="579" t="s">
        <v>1437</v>
      </c>
      <c r="X162" s="579" t="s">
        <v>1437</v>
      </c>
      <c r="Y162" s="579" t="s">
        <v>1437</v>
      </c>
      <c r="Z162" s="579" t="s">
        <v>1437</v>
      </c>
      <c r="AA162" s="579"/>
      <c r="AB162" s="579"/>
      <c r="AC162" s="579"/>
      <c r="AD162" s="579"/>
      <c r="AE162" s="579"/>
      <c r="AF162" s="579"/>
      <c r="AG162" s="579"/>
      <c r="AH162" s="579"/>
      <c r="AI162" s="579"/>
      <c r="AJ162" s="579"/>
      <c r="AK162" s="579"/>
      <c r="AL162" s="579"/>
      <c r="AM162" s="579"/>
      <c r="AN162" s="579"/>
      <c r="AO162" s="579"/>
      <c r="AP162" s="579"/>
      <c r="AQ162" s="579"/>
      <c r="AR162" s="579"/>
      <c r="AS162" s="579"/>
      <c r="AT162" s="579"/>
      <c r="AU162" s="579"/>
      <c r="AV162" s="579"/>
      <c r="AW162" s="579"/>
      <c r="AX162" s="579"/>
      <c r="AY162" s="556" t="s">
        <v>3778</v>
      </c>
      <c r="AZ162" s="559"/>
      <c r="BA162" s="562"/>
      <c r="BB162" s="559"/>
    </row>
    <row r="163" spans="1:56" ht="14.4" x14ac:dyDescent="0.3">
      <c r="A163" s="576">
        <v>705817</v>
      </c>
      <c r="B163" s="549" t="s">
        <v>247</v>
      </c>
      <c r="C163" s="555" t="s">
        <v>1437</v>
      </c>
      <c r="D163" s="555" t="s">
        <v>1437</v>
      </c>
      <c r="E163" s="555" t="s">
        <v>1437</v>
      </c>
      <c r="F163" s="555" t="s">
        <v>1437</v>
      </c>
      <c r="G163" s="555" t="s">
        <v>1437</v>
      </c>
      <c r="H163" s="555" t="s">
        <v>1437</v>
      </c>
      <c r="I163" s="555" t="s">
        <v>1437</v>
      </c>
      <c r="J163" s="555" t="s">
        <v>1437</v>
      </c>
      <c r="K163" s="555" t="s">
        <v>1437</v>
      </c>
      <c r="L163" s="555" t="s">
        <v>1437</v>
      </c>
      <c r="M163" s="555" t="s">
        <v>1437</v>
      </c>
      <c r="N163" s="555" t="s">
        <v>1437</v>
      </c>
      <c r="O163" s="555" t="s">
        <v>1437</v>
      </c>
      <c r="P163" s="555" t="s">
        <v>1437</v>
      </c>
      <c r="Q163" s="555" t="s">
        <v>1437</v>
      </c>
      <c r="R163" s="555" t="s">
        <v>1437</v>
      </c>
      <c r="S163" s="555" t="s">
        <v>1437</v>
      </c>
      <c r="T163" s="555" t="s">
        <v>1437</v>
      </c>
      <c r="U163" s="555" t="s">
        <v>1437</v>
      </c>
      <c r="V163" s="555" t="s">
        <v>1437</v>
      </c>
      <c r="W163" s="555" t="s">
        <v>1437</v>
      </c>
      <c r="X163" s="555" t="s">
        <v>1437</v>
      </c>
      <c r="Y163" s="555" t="s">
        <v>1437</v>
      </c>
      <c r="Z163" s="555" t="s">
        <v>1437</v>
      </c>
      <c r="AA163" s="555" t="s">
        <v>1437</v>
      </c>
      <c r="AB163" s="555" t="s">
        <v>1437</v>
      </c>
      <c r="AC163" s="555" t="s">
        <v>1437</v>
      </c>
      <c r="AD163" s="555" t="s">
        <v>1437</v>
      </c>
      <c r="AE163" s="555" t="s">
        <v>1437</v>
      </c>
      <c r="AF163" s="555" t="s">
        <v>1437</v>
      </c>
      <c r="AG163" s="555"/>
      <c r="AH163" s="555"/>
      <c r="AI163" s="555"/>
      <c r="AJ163" s="555"/>
      <c r="AK163" s="555"/>
      <c r="AL163" s="555"/>
      <c r="AM163" s="555"/>
      <c r="AN163" s="555"/>
      <c r="AO163" s="555"/>
      <c r="AP163" s="555"/>
      <c r="AQ163" s="555"/>
      <c r="AR163" s="555"/>
      <c r="AS163" s="555"/>
      <c r="AT163" s="555"/>
      <c r="AU163" s="555"/>
      <c r="AV163" s="555"/>
      <c r="AW163" s="555"/>
      <c r="AX163" s="555"/>
      <c r="AY163" s="556" t="s">
        <v>3778</v>
      </c>
      <c r="AZ163" s="559"/>
      <c r="BA163" s="562"/>
      <c r="BB163" s="559"/>
    </row>
    <row r="164" spans="1:56" ht="14.4" x14ac:dyDescent="0.3">
      <c r="A164" s="576">
        <v>705820</v>
      </c>
      <c r="B164" s="549" t="s">
        <v>247</v>
      </c>
      <c r="C164" s="555" t="s">
        <v>175</v>
      </c>
      <c r="D164" s="555" t="s">
        <v>175</v>
      </c>
      <c r="E164" s="555" t="s">
        <v>175</v>
      </c>
      <c r="F164" s="555" t="s">
        <v>177</v>
      </c>
      <c r="G164" s="555" t="s">
        <v>175</v>
      </c>
      <c r="H164" s="555" t="s">
        <v>177</v>
      </c>
      <c r="I164" s="555" t="s">
        <v>177</v>
      </c>
      <c r="J164" s="555" t="s">
        <v>177</v>
      </c>
      <c r="K164" s="555" t="s">
        <v>175</v>
      </c>
      <c r="L164" s="555" t="s">
        <v>175</v>
      </c>
      <c r="M164" s="555" t="s">
        <v>177</v>
      </c>
      <c r="N164" s="555" t="s">
        <v>177</v>
      </c>
      <c r="O164" s="555" t="s">
        <v>175</v>
      </c>
      <c r="P164" s="555" t="s">
        <v>177</v>
      </c>
      <c r="Q164" s="555" t="s">
        <v>175</v>
      </c>
      <c r="R164" s="555" t="s">
        <v>175</v>
      </c>
      <c r="S164" s="555" t="s">
        <v>175</v>
      </c>
      <c r="T164" s="555" t="s">
        <v>177</v>
      </c>
      <c r="U164" s="555" t="s">
        <v>175</v>
      </c>
      <c r="V164" s="555" t="s">
        <v>175</v>
      </c>
      <c r="W164" s="555" t="s">
        <v>175</v>
      </c>
      <c r="X164" s="555" t="s">
        <v>177</v>
      </c>
      <c r="Y164" s="555" t="s">
        <v>177</v>
      </c>
      <c r="Z164" s="555" t="s">
        <v>177</v>
      </c>
      <c r="AA164" s="555" t="s">
        <v>177</v>
      </c>
      <c r="AB164" s="555" t="s">
        <v>175</v>
      </c>
      <c r="AC164" s="555" t="s">
        <v>175</v>
      </c>
      <c r="AD164" s="555" t="s">
        <v>177</v>
      </c>
      <c r="AE164" s="555" t="s">
        <v>177</v>
      </c>
      <c r="AF164" s="555" t="s">
        <v>175</v>
      </c>
      <c r="AG164" s="555" t="s">
        <v>177</v>
      </c>
      <c r="AH164" s="555" t="s">
        <v>176</v>
      </c>
      <c r="AI164" s="555" t="s">
        <v>176</v>
      </c>
      <c r="AJ164" s="555" t="s">
        <v>177</v>
      </c>
      <c r="AK164" s="555" t="s">
        <v>176</v>
      </c>
      <c r="AL164" s="555" t="s">
        <v>176</v>
      </c>
      <c r="AM164" s="555"/>
      <c r="AN164" s="555"/>
      <c r="AO164" s="555"/>
      <c r="AP164" s="555"/>
      <c r="AQ164" s="555"/>
      <c r="AR164" s="555"/>
      <c r="AS164" s="555"/>
      <c r="AT164" s="555"/>
      <c r="AU164" s="555"/>
      <c r="AV164" s="555"/>
      <c r="AW164" s="555"/>
      <c r="AX164" s="555"/>
      <c r="AY164" s="556">
        <v>0</v>
      </c>
      <c r="AZ164" s="559"/>
      <c r="BA164" s="562"/>
      <c r="BB164" s="559"/>
    </row>
    <row r="165" spans="1:56" ht="14.4" x14ac:dyDescent="0.3">
      <c r="A165" s="576">
        <v>705889</v>
      </c>
      <c r="B165" s="549" t="s">
        <v>398</v>
      </c>
      <c r="C165" s="555" t="s">
        <v>1437</v>
      </c>
      <c r="D165" s="555" t="s">
        <v>1437</v>
      </c>
      <c r="E165" s="555" t="s">
        <v>1437</v>
      </c>
      <c r="F165" s="555" t="s">
        <v>1437</v>
      </c>
      <c r="G165" s="555" t="s">
        <v>1437</v>
      </c>
      <c r="H165" s="555" t="s">
        <v>1437</v>
      </c>
      <c r="I165" s="555" t="s">
        <v>1437</v>
      </c>
      <c r="J165" s="555" t="s">
        <v>1437</v>
      </c>
      <c r="K165" s="555" t="s">
        <v>1437</v>
      </c>
      <c r="L165" s="555" t="s">
        <v>1437</v>
      </c>
      <c r="M165" s="555" t="s">
        <v>1437</v>
      </c>
      <c r="N165" s="555" t="s">
        <v>1437</v>
      </c>
      <c r="O165" s="555" t="s">
        <v>1437</v>
      </c>
      <c r="P165" s="555" t="s">
        <v>1437</v>
      </c>
      <c r="Q165" s="555" t="s">
        <v>1437</v>
      </c>
      <c r="R165" s="555" t="s">
        <v>1437</v>
      </c>
      <c r="S165" s="555" t="s">
        <v>1437</v>
      </c>
      <c r="T165" s="555" t="s">
        <v>1437</v>
      </c>
      <c r="U165" s="555" t="s">
        <v>1437</v>
      </c>
      <c r="V165" s="555" t="s">
        <v>1437</v>
      </c>
      <c r="W165" s="555" t="s">
        <v>1437</v>
      </c>
      <c r="X165" s="555" t="s">
        <v>1437</v>
      </c>
      <c r="Y165" s="555" t="s">
        <v>1437</v>
      </c>
      <c r="Z165" s="555" t="s">
        <v>1437</v>
      </c>
      <c r="AA165" s="555" t="s">
        <v>1437</v>
      </c>
      <c r="AB165" s="555" t="s">
        <v>1437</v>
      </c>
      <c r="AC165" s="555" t="s">
        <v>1437</v>
      </c>
      <c r="AD165" s="555" t="s">
        <v>1437</v>
      </c>
      <c r="AE165" s="555" t="s">
        <v>1437</v>
      </c>
      <c r="AF165" s="555" t="s">
        <v>1437</v>
      </c>
      <c r="AG165" s="555" t="s">
        <v>1437</v>
      </c>
      <c r="AH165" s="555" t="s">
        <v>1437</v>
      </c>
      <c r="AI165" s="555" t="s">
        <v>1437</v>
      </c>
      <c r="AJ165" s="555" t="s">
        <v>1437</v>
      </c>
      <c r="AK165" s="555" t="s">
        <v>1437</v>
      </c>
      <c r="AL165" s="555" t="s">
        <v>1437</v>
      </c>
      <c r="AM165" s="555" t="s">
        <v>1437</v>
      </c>
      <c r="AN165" s="555" t="s">
        <v>1437</v>
      </c>
      <c r="AO165" s="555" t="s">
        <v>1437</v>
      </c>
      <c r="AP165" s="555" t="s">
        <v>1437</v>
      </c>
      <c r="AQ165" s="555" t="s">
        <v>1437</v>
      </c>
      <c r="AR165" s="555" t="s">
        <v>1437</v>
      </c>
      <c r="AS165" s="555"/>
      <c r="AT165" s="555"/>
      <c r="AU165" s="555"/>
      <c r="AV165" s="555"/>
      <c r="AW165" s="555"/>
      <c r="AX165" s="555"/>
      <c r="AY165" s="556" t="s">
        <v>3778</v>
      </c>
      <c r="AZ165" s="559"/>
      <c r="BA165" s="562"/>
      <c r="BB165" s="559"/>
    </row>
    <row r="166" spans="1:56" ht="21.6" x14ac:dyDescent="0.65">
      <c r="A166" s="578">
        <v>705890</v>
      </c>
      <c r="B166" s="550" t="s">
        <v>247</v>
      </c>
      <c r="C166" s="579" t="s">
        <v>177</v>
      </c>
      <c r="D166" s="579" t="s">
        <v>177</v>
      </c>
      <c r="E166" s="579" t="s">
        <v>177</v>
      </c>
      <c r="F166" s="579" t="s">
        <v>177</v>
      </c>
      <c r="G166" s="579" t="s">
        <v>175</v>
      </c>
      <c r="H166" s="579" t="s">
        <v>177</v>
      </c>
      <c r="I166" s="579" t="s">
        <v>177</v>
      </c>
      <c r="J166" s="579" t="s">
        <v>177</v>
      </c>
      <c r="K166" s="579" t="s">
        <v>175</v>
      </c>
      <c r="L166" s="579" t="s">
        <v>177</v>
      </c>
      <c r="M166" s="579" t="s">
        <v>177</v>
      </c>
      <c r="N166" s="579" t="s">
        <v>177</v>
      </c>
      <c r="O166" s="579" t="s">
        <v>177</v>
      </c>
      <c r="P166" s="579" t="s">
        <v>177</v>
      </c>
      <c r="Q166" s="579" t="s">
        <v>177</v>
      </c>
      <c r="R166" s="579" t="s">
        <v>177</v>
      </c>
      <c r="S166" s="579" t="s">
        <v>175</v>
      </c>
      <c r="T166" s="579" t="s">
        <v>177</v>
      </c>
      <c r="U166" s="579" t="s">
        <v>177</v>
      </c>
      <c r="V166" s="579" t="s">
        <v>177</v>
      </c>
      <c r="W166" s="579" t="s">
        <v>177</v>
      </c>
      <c r="X166" s="579" t="s">
        <v>177</v>
      </c>
      <c r="Y166" s="579" t="s">
        <v>177</v>
      </c>
      <c r="Z166" s="579" t="s">
        <v>175</v>
      </c>
      <c r="AA166" s="579" t="s">
        <v>177</v>
      </c>
      <c r="AB166" s="579" t="s">
        <v>177</v>
      </c>
      <c r="AC166" s="579" t="s">
        <v>177</v>
      </c>
      <c r="AD166" s="579" t="s">
        <v>175</v>
      </c>
      <c r="AE166" s="579" t="s">
        <v>177</v>
      </c>
      <c r="AF166" s="579" t="s">
        <v>175</v>
      </c>
      <c r="AG166" s="579" t="s">
        <v>176</v>
      </c>
      <c r="AH166" s="579" t="s">
        <v>176</v>
      </c>
      <c r="AI166" s="579" t="s">
        <v>176</v>
      </c>
      <c r="AJ166" s="579" t="s">
        <v>176</v>
      </c>
      <c r="AK166" s="579" t="s">
        <v>176</v>
      </c>
      <c r="AL166" s="579" t="s">
        <v>176</v>
      </c>
      <c r="AM166" s="579"/>
      <c r="AN166" s="579"/>
      <c r="AO166" s="579"/>
      <c r="AP166" s="579"/>
      <c r="AQ166" s="579"/>
      <c r="AR166" s="579"/>
      <c r="AS166" s="579"/>
      <c r="AT166" s="579"/>
      <c r="AU166" s="579"/>
      <c r="AV166" s="579"/>
      <c r="AW166" s="579"/>
      <c r="AX166" s="579"/>
      <c r="AY166" s="556">
        <v>0</v>
      </c>
      <c r="AZ166" s="564"/>
      <c r="BA166" s="565"/>
      <c r="BB166" s="565"/>
      <c r="BC166" s="565"/>
      <c r="BD166" s="566"/>
    </row>
    <row r="167" spans="1:56" ht="14.4" x14ac:dyDescent="0.3">
      <c r="A167" s="576">
        <v>705903</v>
      </c>
      <c r="B167" s="549" t="s">
        <v>246</v>
      </c>
      <c r="C167" s="555" t="s">
        <v>175</v>
      </c>
      <c r="D167" s="555" t="s">
        <v>175</v>
      </c>
      <c r="E167" s="555" t="s">
        <v>175</v>
      </c>
      <c r="F167" s="555" t="s">
        <v>177</v>
      </c>
      <c r="G167" s="555" t="s">
        <v>175</v>
      </c>
      <c r="H167" s="555" t="s">
        <v>175</v>
      </c>
      <c r="I167" s="555" t="s">
        <v>177</v>
      </c>
      <c r="J167" s="555" t="s">
        <v>175</v>
      </c>
      <c r="K167" s="555" t="s">
        <v>177</v>
      </c>
      <c r="L167" s="555" t="s">
        <v>175</v>
      </c>
      <c r="M167" s="555" t="s">
        <v>177</v>
      </c>
      <c r="N167" s="555" t="s">
        <v>177</v>
      </c>
      <c r="O167" s="555" t="s">
        <v>175</v>
      </c>
      <c r="P167" s="555" t="s">
        <v>176</v>
      </c>
      <c r="Q167" s="555" t="s">
        <v>177</v>
      </c>
      <c r="R167" s="555" t="s">
        <v>176</v>
      </c>
      <c r="S167" s="555" t="s">
        <v>175</v>
      </c>
      <c r="T167" s="555" t="s">
        <v>176</v>
      </c>
      <c r="U167" s="555" t="s">
        <v>176</v>
      </c>
      <c r="V167" s="555" t="s">
        <v>176</v>
      </c>
      <c r="W167" s="555" t="s">
        <v>176</v>
      </c>
      <c r="X167" s="555" t="s">
        <v>176</v>
      </c>
      <c r="Y167" s="555" t="s">
        <v>175</v>
      </c>
      <c r="Z167" s="555" t="s">
        <v>175</v>
      </c>
      <c r="AA167" s="555"/>
      <c r="AB167" s="555"/>
      <c r="AC167" s="555"/>
      <c r="AD167" s="555"/>
      <c r="AE167" s="555"/>
      <c r="AF167" s="555"/>
      <c r="AG167" s="555"/>
      <c r="AH167" s="555"/>
      <c r="AI167" s="555"/>
      <c r="AJ167" s="555"/>
      <c r="AK167" s="555"/>
      <c r="AL167" s="555"/>
      <c r="AM167" s="555"/>
      <c r="AN167" s="555"/>
      <c r="AO167" s="555"/>
      <c r="AP167" s="555"/>
      <c r="AQ167" s="555"/>
      <c r="AR167" s="555"/>
      <c r="AS167" s="555"/>
      <c r="AT167" s="555"/>
      <c r="AU167" s="555"/>
      <c r="AV167" s="555"/>
      <c r="AW167" s="555"/>
      <c r="AX167" s="555"/>
      <c r="AY167" s="556">
        <v>0</v>
      </c>
      <c r="AZ167" s="559"/>
      <c r="BA167" s="562"/>
      <c r="BB167" s="559"/>
    </row>
    <row r="168" spans="1:56" ht="21.6" x14ac:dyDescent="0.65">
      <c r="A168" s="578">
        <v>705913</v>
      </c>
      <c r="B168" s="550" t="s">
        <v>247</v>
      </c>
      <c r="C168" s="579" t="s">
        <v>177</v>
      </c>
      <c r="D168" s="579" t="s">
        <v>177</v>
      </c>
      <c r="E168" s="579" t="s">
        <v>177</v>
      </c>
      <c r="F168" s="579" t="s">
        <v>177</v>
      </c>
      <c r="G168" s="579" t="s">
        <v>175</v>
      </c>
      <c r="H168" s="579" t="s">
        <v>177</v>
      </c>
      <c r="I168" s="579" t="s">
        <v>176</v>
      </c>
      <c r="J168" s="579" t="s">
        <v>177</v>
      </c>
      <c r="K168" s="579" t="s">
        <v>177</v>
      </c>
      <c r="L168" s="579" t="s">
        <v>177</v>
      </c>
      <c r="M168" s="579" t="s">
        <v>177</v>
      </c>
      <c r="N168" s="579" t="s">
        <v>177</v>
      </c>
      <c r="O168" s="579" t="s">
        <v>176</v>
      </c>
      <c r="P168" s="579" t="s">
        <v>175</v>
      </c>
      <c r="Q168" s="579" t="s">
        <v>177</v>
      </c>
      <c r="R168" s="579" t="s">
        <v>177</v>
      </c>
      <c r="S168" s="579" t="s">
        <v>175</v>
      </c>
      <c r="T168" s="579" t="s">
        <v>177</v>
      </c>
      <c r="U168" s="579" t="s">
        <v>177</v>
      </c>
      <c r="V168" s="579" t="s">
        <v>177</v>
      </c>
      <c r="W168" s="579" t="s">
        <v>175</v>
      </c>
      <c r="X168" s="579" t="s">
        <v>176</v>
      </c>
      <c r="Y168" s="579" t="s">
        <v>177</v>
      </c>
      <c r="Z168" s="579" t="s">
        <v>177</v>
      </c>
      <c r="AA168" s="579" t="s">
        <v>177</v>
      </c>
      <c r="AB168" s="579" t="s">
        <v>177</v>
      </c>
      <c r="AC168" s="579" t="s">
        <v>177</v>
      </c>
      <c r="AD168" s="579" t="s">
        <v>177</v>
      </c>
      <c r="AE168" s="579" t="s">
        <v>177</v>
      </c>
      <c r="AF168" s="579" t="s">
        <v>177</v>
      </c>
      <c r="AG168" s="579" t="s">
        <v>176</v>
      </c>
      <c r="AH168" s="579" t="s">
        <v>177</v>
      </c>
      <c r="AI168" s="579" t="s">
        <v>177</v>
      </c>
      <c r="AJ168" s="579" t="s">
        <v>177</v>
      </c>
      <c r="AK168" s="579" t="s">
        <v>177</v>
      </c>
      <c r="AL168" s="579" t="s">
        <v>176</v>
      </c>
      <c r="AM168" s="579"/>
      <c r="AN168" s="579"/>
      <c r="AO168" s="579"/>
      <c r="AP168" s="579"/>
      <c r="AQ168" s="579"/>
      <c r="AR168" s="579"/>
      <c r="AS168" s="579"/>
      <c r="AT168" s="579"/>
      <c r="AU168" s="579"/>
      <c r="AV168" s="579"/>
      <c r="AW168" s="579"/>
      <c r="AX168" s="579"/>
      <c r="AY168" s="556">
        <v>0</v>
      </c>
      <c r="AZ168" s="559"/>
      <c r="BA168" s="562"/>
      <c r="BB168" s="559"/>
    </row>
    <row r="169" spans="1:56" ht="14.4" x14ac:dyDescent="0.3">
      <c r="A169" s="576">
        <v>705919</v>
      </c>
      <c r="B169" s="549" t="s">
        <v>398</v>
      </c>
      <c r="C169" s="555" t="s">
        <v>175</v>
      </c>
      <c r="D169" s="555" t="s">
        <v>175</v>
      </c>
      <c r="E169" s="555" t="s">
        <v>175</v>
      </c>
      <c r="F169" s="555" t="s">
        <v>177</v>
      </c>
      <c r="G169" s="555" t="s">
        <v>175</v>
      </c>
      <c r="H169" s="555" t="s">
        <v>177</v>
      </c>
      <c r="I169" s="555" t="s">
        <v>177</v>
      </c>
      <c r="J169" s="555" t="s">
        <v>177</v>
      </c>
      <c r="K169" s="555" t="s">
        <v>177</v>
      </c>
      <c r="L169" s="555" t="s">
        <v>175</v>
      </c>
      <c r="M169" s="555" t="s">
        <v>177</v>
      </c>
      <c r="N169" s="555" t="s">
        <v>175</v>
      </c>
      <c r="O169" s="555" t="s">
        <v>177</v>
      </c>
      <c r="P169" s="555" t="s">
        <v>175</v>
      </c>
      <c r="Q169" s="555" t="s">
        <v>175</v>
      </c>
      <c r="R169" s="555" t="s">
        <v>175</v>
      </c>
      <c r="S169" s="555" t="s">
        <v>175</v>
      </c>
      <c r="T169" s="555" t="s">
        <v>177</v>
      </c>
      <c r="U169" s="555" t="s">
        <v>175</v>
      </c>
      <c r="V169" s="555" t="s">
        <v>175</v>
      </c>
      <c r="W169" s="555" t="s">
        <v>175</v>
      </c>
      <c r="X169" s="555" t="s">
        <v>177</v>
      </c>
      <c r="Y169" s="555" t="s">
        <v>175</v>
      </c>
      <c r="Z169" s="555" t="s">
        <v>177</v>
      </c>
      <c r="AA169" s="555" t="s">
        <v>177</v>
      </c>
      <c r="AB169" s="555" t="s">
        <v>177</v>
      </c>
      <c r="AC169" s="555" t="s">
        <v>177</v>
      </c>
      <c r="AD169" s="555" t="s">
        <v>177</v>
      </c>
      <c r="AE169" s="555" t="s">
        <v>177</v>
      </c>
      <c r="AF169" s="555" t="s">
        <v>177</v>
      </c>
      <c r="AG169" s="555" t="s">
        <v>175</v>
      </c>
      <c r="AH169" s="555" t="s">
        <v>177</v>
      </c>
      <c r="AI169" s="555" t="s">
        <v>175</v>
      </c>
      <c r="AJ169" s="555" t="s">
        <v>177</v>
      </c>
      <c r="AK169" s="555" t="s">
        <v>175</v>
      </c>
      <c r="AL169" s="555" t="s">
        <v>177</v>
      </c>
      <c r="AM169" s="555" t="s">
        <v>177</v>
      </c>
      <c r="AN169" s="555" t="s">
        <v>175</v>
      </c>
      <c r="AO169" s="555" t="s">
        <v>177</v>
      </c>
      <c r="AP169" s="555" t="s">
        <v>177</v>
      </c>
      <c r="AQ169" s="555" t="s">
        <v>175</v>
      </c>
      <c r="AR169" s="555" t="s">
        <v>175</v>
      </c>
      <c r="AS169" s="555" t="s">
        <v>177</v>
      </c>
      <c r="AT169" s="555" t="s">
        <v>177</v>
      </c>
      <c r="AU169" s="555" t="s">
        <v>177</v>
      </c>
      <c r="AV169" s="555" t="s">
        <v>177</v>
      </c>
      <c r="AW169" s="555" t="s">
        <v>177</v>
      </c>
      <c r="AX169" s="555" t="s">
        <v>177</v>
      </c>
      <c r="AY169" s="556">
        <v>0</v>
      </c>
      <c r="AZ169" s="564"/>
      <c r="BA169" s="565"/>
      <c r="BB169" s="565"/>
      <c r="BC169" s="565"/>
      <c r="BD169" s="566"/>
    </row>
    <row r="170" spans="1:56" ht="14.4" x14ac:dyDescent="0.3">
      <c r="A170" s="576">
        <v>705934</v>
      </c>
      <c r="B170" s="549" t="s">
        <v>224</v>
      </c>
      <c r="C170" s="555" t="s">
        <v>177</v>
      </c>
      <c r="D170" s="555" t="s">
        <v>177</v>
      </c>
      <c r="E170" s="555" t="s">
        <v>177</v>
      </c>
      <c r="F170" s="555" t="s">
        <v>177</v>
      </c>
      <c r="G170" s="555" t="s">
        <v>177</v>
      </c>
      <c r="H170" s="555" t="s">
        <v>175</v>
      </c>
      <c r="I170" s="555" t="s">
        <v>177</v>
      </c>
      <c r="J170" s="555" t="s">
        <v>177</v>
      </c>
      <c r="K170" s="555" t="s">
        <v>177</v>
      </c>
      <c r="L170" s="555" t="s">
        <v>175</v>
      </c>
      <c r="M170" s="555" t="s">
        <v>177</v>
      </c>
      <c r="N170" s="555" t="s">
        <v>177</v>
      </c>
      <c r="O170" s="555" t="s">
        <v>175</v>
      </c>
      <c r="P170" s="555" t="s">
        <v>177</v>
      </c>
      <c r="Q170" s="555" t="s">
        <v>175</v>
      </c>
      <c r="R170" s="555" t="s">
        <v>175</v>
      </c>
      <c r="S170" s="555" t="s">
        <v>175</v>
      </c>
      <c r="T170" s="555" t="s">
        <v>176</v>
      </c>
      <c r="U170" s="555" t="s">
        <v>177</v>
      </c>
      <c r="V170" s="555" t="s">
        <v>175</v>
      </c>
      <c r="W170" s="555" t="s">
        <v>175</v>
      </c>
      <c r="X170" s="555" t="s">
        <v>175</v>
      </c>
      <c r="Y170" s="555" t="s">
        <v>177</v>
      </c>
      <c r="Z170" s="555" t="s">
        <v>175</v>
      </c>
      <c r="AA170" s="555" t="s">
        <v>177</v>
      </c>
      <c r="AB170" s="555" t="s">
        <v>177</v>
      </c>
      <c r="AC170" s="555" t="s">
        <v>177</v>
      </c>
      <c r="AD170" s="555" t="s">
        <v>175</v>
      </c>
      <c r="AE170" s="555" t="s">
        <v>175</v>
      </c>
      <c r="AF170" s="555" t="s">
        <v>177</v>
      </c>
      <c r="AG170" s="555" t="s">
        <v>177</v>
      </c>
      <c r="AH170" s="555" t="s">
        <v>175</v>
      </c>
      <c r="AI170" s="555" t="s">
        <v>177</v>
      </c>
      <c r="AJ170" s="555" t="s">
        <v>177</v>
      </c>
      <c r="AK170" s="555" t="s">
        <v>175</v>
      </c>
      <c r="AL170" s="555" t="s">
        <v>177</v>
      </c>
      <c r="AM170" s="555" t="s">
        <v>176</v>
      </c>
      <c r="AN170" s="555" t="s">
        <v>176</v>
      </c>
      <c r="AO170" s="555" t="s">
        <v>176</v>
      </c>
      <c r="AP170" s="555" t="s">
        <v>176</v>
      </c>
      <c r="AQ170" s="555" t="s">
        <v>176</v>
      </c>
      <c r="AR170" s="555" t="s">
        <v>176</v>
      </c>
      <c r="AS170" s="555"/>
      <c r="AT170" s="555"/>
      <c r="AU170" s="555"/>
      <c r="AV170" s="555"/>
      <c r="AW170" s="555"/>
      <c r="AX170" s="555"/>
      <c r="AY170" s="556">
        <v>0</v>
      </c>
      <c r="AZ170" s="559"/>
      <c r="BA170" s="562"/>
      <c r="BB170" s="559"/>
    </row>
    <row r="171" spans="1:56" ht="14.4" x14ac:dyDescent="0.3">
      <c r="A171" s="576">
        <v>705942</v>
      </c>
      <c r="B171" s="549" t="s">
        <v>247</v>
      </c>
      <c r="C171" s="555" t="s">
        <v>177</v>
      </c>
      <c r="D171" s="555" t="s">
        <v>177</v>
      </c>
      <c r="E171" s="555" t="s">
        <v>177</v>
      </c>
      <c r="F171" s="555" t="s">
        <v>177</v>
      </c>
      <c r="G171" s="555" t="s">
        <v>177</v>
      </c>
      <c r="H171" s="555" t="s">
        <v>177</v>
      </c>
      <c r="I171" s="555" t="s">
        <v>175</v>
      </c>
      <c r="J171" s="555" t="s">
        <v>177</v>
      </c>
      <c r="K171" s="555" t="s">
        <v>175</v>
      </c>
      <c r="L171" s="555" t="s">
        <v>177</v>
      </c>
      <c r="M171" s="555" t="s">
        <v>175</v>
      </c>
      <c r="N171" s="555" t="s">
        <v>175</v>
      </c>
      <c r="O171" s="555" t="s">
        <v>176</v>
      </c>
      <c r="P171" s="555" t="s">
        <v>177</v>
      </c>
      <c r="Q171" s="555" t="s">
        <v>175</v>
      </c>
      <c r="R171" s="555" t="s">
        <v>175</v>
      </c>
      <c r="S171" s="555" t="s">
        <v>175</v>
      </c>
      <c r="T171" s="555" t="s">
        <v>175</v>
      </c>
      <c r="U171" s="555" t="s">
        <v>176</v>
      </c>
      <c r="V171" s="555" t="s">
        <v>176</v>
      </c>
      <c r="W171" s="555" t="s">
        <v>177</v>
      </c>
      <c r="X171" s="555" t="s">
        <v>176</v>
      </c>
      <c r="Y171" s="555" t="s">
        <v>177</v>
      </c>
      <c r="Z171" s="555" t="s">
        <v>177</v>
      </c>
      <c r="AA171" s="555" t="s">
        <v>176</v>
      </c>
      <c r="AB171" s="555" t="s">
        <v>176</v>
      </c>
      <c r="AC171" s="555" t="s">
        <v>176</v>
      </c>
      <c r="AD171" s="555" t="s">
        <v>176</v>
      </c>
      <c r="AE171" s="555" t="s">
        <v>176</v>
      </c>
      <c r="AF171" s="555" t="s">
        <v>176</v>
      </c>
      <c r="AG171" s="555" t="s">
        <v>176</v>
      </c>
      <c r="AH171" s="555" t="s">
        <v>176</v>
      </c>
      <c r="AI171" s="555" t="s">
        <v>176</v>
      </c>
      <c r="AJ171" s="555" t="s">
        <v>176</v>
      </c>
      <c r="AK171" s="555" t="s">
        <v>176</v>
      </c>
      <c r="AL171" s="555" t="s">
        <v>176</v>
      </c>
      <c r="AM171" s="555" t="s">
        <v>225</v>
      </c>
      <c r="AN171" s="555" t="s">
        <v>225</v>
      </c>
      <c r="AO171" s="555" t="s">
        <v>225</v>
      </c>
      <c r="AP171" s="555" t="s">
        <v>225</v>
      </c>
      <c r="AQ171" s="555" t="s">
        <v>225</v>
      </c>
      <c r="AR171" s="555" t="s">
        <v>225</v>
      </c>
      <c r="AS171" s="555" t="s">
        <v>225</v>
      </c>
      <c r="AT171" s="555" t="s">
        <v>225</v>
      </c>
      <c r="AU171" s="555" t="s">
        <v>225</v>
      </c>
      <c r="AV171" s="555" t="s">
        <v>225</v>
      </c>
      <c r="AW171" s="555" t="s">
        <v>225</v>
      </c>
      <c r="AX171" s="555" t="s">
        <v>225</v>
      </c>
      <c r="AY171" s="556">
        <v>0</v>
      </c>
      <c r="AZ171" s="564"/>
      <c r="BA171" s="565"/>
      <c r="BB171" s="565"/>
      <c r="BC171" s="565"/>
      <c r="BD171" s="566"/>
    </row>
    <row r="172" spans="1:56" ht="14.4" x14ac:dyDescent="0.3">
      <c r="A172" s="576">
        <v>705946</v>
      </c>
      <c r="B172" s="549" t="s">
        <v>398</v>
      </c>
      <c r="C172" s="555" t="s">
        <v>177</v>
      </c>
      <c r="D172" s="555" t="s">
        <v>177</v>
      </c>
      <c r="E172" s="555" t="s">
        <v>177</v>
      </c>
      <c r="F172" s="555" t="s">
        <v>177</v>
      </c>
      <c r="G172" s="555" t="s">
        <v>177</v>
      </c>
      <c r="H172" s="555" t="s">
        <v>177</v>
      </c>
      <c r="I172" s="555" t="s">
        <v>177</v>
      </c>
      <c r="J172" s="555" t="s">
        <v>177</v>
      </c>
      <c r="K172" s="555" t="s">
        <v>177</v>
      </c>
      <c r="L172" s="555" t="s">
        <v>176</v>
      </c>
      <c r="M172" s="555" t="s">
        <v>177</v>
      </c>
      <c r="N172" s="555" t="s">
        <v>177</v>
      </c>
      <c r="O172" s="555" t="s">
        <v>177</v>
      </c>
      <c r="P172" s="555" t="s">
        <v>177</v>
      </c>
      <c r="Q172" s="555" t="s">
        <v>177</v>
      </c>
      <c r="R172" s="555" t="s">
        <v>177</v>
      </c>
      <c r="S172" s="555" t="s">
        <v>177</v>
      </c>
      <c r="T172" s="555" t="s">
        <v>177</v>
      </c>
      <c r="U172" s="555" t="s">
        <v>177</v>
      </c>
      <c r="V172" s="555" t="s">
        <v>177</v>
      </c>
      <c r="W172" s="555" t="s">
        <v>177</v>
      </c>
      <c r="X172" s="555" t="s">
        <v>177</v>
      </c>
      <c r="Y172" s="555" t="s">
        <v>177</v>
      </c>
      <c r="Z172" s="555" t="s">
        <v>177</v>
      </c>
      <c r="AA172" s="555" t="s">
        <v>177</v>
      </c>
      <c r="AB172" s="555" t="s">
        <v>177</v>
      </c>
      <c r="AC172" s="555" t="s">
        <v>175</v>
      </c>
      <c r="AD172" s="555" t="s">
        <v>177</v>
      </c>
      <c r="AE172" s="555" t="s">
        <v>177</v>
      </c>
      <c r="AF172" s="555" t="s">
        <v>177</v>
      </c>
      <c r="AG172" s="555" t="s">
        <v>177</v>
      </c>
      <c r="AH172" s="555" t="s">
        <v>177</v>
      </c>
      <c r="AI172" s="555" t="s">
        <v>177</v>
      </c>
      <c r="AJ172" s="555" t="s">
        <v>177</v>
      </c>
      <c r="AK172" s="555" t="s">
        <v>177</v>
      </c>
      <c r="AL172" s="555" t="s">
        <v>177</v>
      </c>
      <c r="AM172" s="555" t="s">
        <v>177</v>
      </c>
      <c r="AN172" s="555" t="s">
        <v>177</v>
      </c>
      <c r="AO172" s="555" t="s">
        <v>177</v>
      </c>
      <c r="AP172" s="555" t="s">
        <v>177</v>
      </c>
      <c r="AQ172" s="555" t="s">
        <v>177</v>
      </c>
      <c r="AR172" s="555" t="s">
        <v>177</v>
      </c>
      <c r="AS172" s="555"/>
      <c r="AT172" s="555"/>
      <c r="AU172" s="555"/>
      <c r="AV172" s="555"/>
      <c r="AW172" s="555"/>
      <c r="AX172" s="555"/>
      <c r="AY172" s="556">
        <v>0</v>
      </c>
      <c r="AZ172" s="559"/>
      <c r="BA172" s="562"/>
      <c r="BB172" s="559"/>
    </row>
    <row r="173" spans="1:56" ht="14.4" x14ac:dyDescent="0.3">
      <c r="A173" s="576">
        <v>705958</v>
      </c>
      <c r="B173" s="549" t="s">
        <v>246</v>
      </c>
      <c r="C173" s="555" t="s">
        <v>1437</v>
      </c>
      <c r="D173" s="555" t="s">
        <v>1437</v>
      </c>
      <c r="E173" s="555" t="s">
        <v>1437</v>
      </c>
      <c r="F173" s="555" t="s">
        <v>1437</v>
      </c>
      <c r="G173" s="555" t="s">
        <v>1437</v>
      </c>
      <c r="H173" s="555" t="s">
        <v>1437</v>
      </c>
      <c r="I173" s="555" t="s">
        <v>1437</v>
      </c>
      <c r="J173" s="555" t="s">
        <v>1437</v>
      </c>
      <c r="K173" s="555" t="s">
        <v>1437</v>
      </c>
      <c r="L173" s="555" t="s">
        <v>1437</v>
      </c>
      <c r="M173" s="555" t="s">
        <v>1437</v>
      </c>
      <c r="N173" s="555" t="s">
        <v>1437</v>
      </c>
      <c r="O173" s="555" t="s">
        <v>1437</v>
      </c>
      <c r="P173" s="555" t="s">
        <v>1437</v>
      </c>
      <c r="Q173" s="555" t="s">
        <v>1437</v>
      </c>
      <c r="R173" s="555" t="s">
        <v>1437</v>
      </c>
      <c r="S173" s="555" t="s">
        <v>1437</v>
      </c>
      <c r="T173" s="555" t="s">
        <v>1437</v>
      </c>
      <c r="U173" s="555" t="s">
        <v>1437</v>
      </c>
      <c r="V173" s="555" t="s">
        <v>1437</v>
      </c>
      <c r="W173" s="555" t="s">
        <v>1437</v>
      </c>
      <c r="X173" s="555" t="s">
        <v>1437</v>
      </c>
      <c r="Y173" s="555" t="s">
        <v>1437</v>
      </c>
      <c r="Z173" s="555" t="s">
        <v>1437</v>
      </c>
      <c r="AA173" s="555"/>
      <c r="AB173" s="555"/>
      <c r="AC173" s="555"/>
      <c r="AD173" s="555"/>
      <c r="AE173" s="555"/>
      <c r="AF173" s="555"/>
      <c r="AG173" s="555"/>
      <c r="AH173" s="555"/>
      <c r="AI173" s="555"/>
      <c r="AJ173" s="555"/>
      <c r="AK173" s="555"/>
      <c r="AL173" s="555"/>
      <c r="AM173" s="555"/>
      <c r="AN173" s="555"/>
      <c r="AO173" s="555"/>
      <c r="AP173" s="555"/>
      <c r="AQ173" s="555"/>
      <c r="AR173" s="555"/>
      <c r="AS173" s="555"/>
      <c r="AT173" s="555"/>
      <c r="AU173" s="555"/>
      <c r="AV173" s="555"/>
      <c r="AW173" s="555"/>
      <c r="AX173" s="555"/>
      <c r="AY173" s="556" t="s">
        <v>3778</v>
      </c>
      <c r="AZ173" s="559"/>
      <c r="BA173" s="562"/>
      <c r="BB173" s="559"/>
    </row>
    <row r="174" spans="1:56" ht="14.4" x14ac:dyDescent="0.3">
      <c r="A174" s="576">
        <v>705966</v>
      </c>
      <c r="B174" s="549" t="s">
        <v>247</v>
      </c>
      <c r="C174" s="555" t="s">
        <v>175</v>
      </c>
      <c r="D174" s="555" t="s">
        <v>175</v>
      </c>
      <c r="E174" s="555" t="s">
        <v>175</v>
      </c>
      <c r="F174" s="555" t="s">
        <v>175</v>
      </c>
      <c r="G174" s="555" t="s">
        <v>175</v>
      </c>
      <c r="H174" s="555" t="s">
        <v>175</v>
      </c>
      <c r="I174" s="555" t="s">
        <v>175</v>
      </c>
      <c r="J174" s="555" t="s">
        <v>175</v>
      </c>
      <c r="K174" s="555" t="s">
        <v>175</v>
      </c>
      <c r="L174" s="555" t="s">
        <v>175</v>
      </c>
      <c r="M174" s="555" t="s">
        <v>175</v>
      </c>
      <c r="N174" s="555" t="s">
        <v>175</v>
      </c>
      <c r="O174" s="555" t="s">
        <v>175</v>
      </c>
      <c r="P174" s="555" t="s">
        <v>175</v>
      </c>
      <c r="Q174" s="555" t="s">
        <v>175</v>
      </c>
      <c r="R174" s="555" t="s">
        <v>175</v>
      </c>
      <c r="S174" s="555" t="s">
        <v>175</v>
      </c>
      <c r="T174" s="555" t="s">
        <v>177</v>
      </c>
      <c r="U174" s="555" t="s">
        <v>175</v>
      </c>
      <c r="V174" s="555" t="s">
        <v>175</v>
      </c>
      <c r="W174" s="555" t="s">
        <v>177</v>
      </c>
      <c r="X174" s="555" t="s">
        <v>177</v>
      </c>
      <c r="Y174" s="555" t="s">
        <v>175</v>
      </c>
      <c r="Z174" s="555" t="s">
        <v>175</v>
      </c>
      <c r="AA174" s="555" t="s">
        <v>177</v>
      </c>
      <c r="AB174" s="555" t="s">
        <v>177</v>
      </c>
      <c r="AC174" s="555" t="s">
        <v>176</v>
      </c>
      <c r="AD174" s="555" t="s">
        <v>176</v>
      </c>
      <c r="AE174" s="555" t="s">
        <v>177</v>
      </c>
      <c r="AF174" s="555" t="s">
        <v>175</v>
      </c>
      <c r="AG174" s="555" t="s">
        <v>177</v>
      </c>
      <c r="AH174" s="555" t="s">
        <v>176</v>
      </c>
      <c r="AI174" s="555" t="s">
        <v>175</v>
      </c>
      <c r="AJ174" s="555" t="s">
        <v>176</v>
      </c>
      <c r="AK174" s="555" t="s">
        <v>175</v>
      </c>
      <c r="AL174" s="555" t="s">
        <v>177</v>
      </c>
      <c r="AM174" s="555"/>
      <c r="AN174" s="555"/>
      <c r="AO174" s="555"/>
      <c r="AP174" s="555"/>
      <c r="AQ174" s="555"/>
      <c r="AR174" s="555"/>
      <c r="AS174" s="555"/>
      <c r="AT174" s="555"/>
      <c r="AU174" s="555"/>
      <c r="AV174" s="555"/>
      <c r="AW174" s="555"/>
      <c r="AX174" s="555"/>
      <c r="AY174" s="556">
        <v>0</v>
      </c>
      <c r="AZ174" s="559"/>
      <c r="BA174" s="562"/>
    </row>
    <row r="175" spans="1:56" ht="14.4" x14ac:dyDescent="0.3">
      <c r="A175" s="576">
        <v>706011</v>
      </c>
      <c r="B175" s="549" t="s">
        <v>246</v>
      </c>
      <c r="C175" s="555" t="s">
        <v>1437</v>
      </c>
      <c r="D175" s="555" t="s">
        <v>1437</v>
      </c>
      <c r="E175" s="555" t="s">
        <v>1437</v>
      </c>
      <c r="F175" s="555" t="s">
        <v>1437</v>
      </c>
      <c r="G175" s="555" t="s">
        <v>1437</v>
      </c>
      <c r="H175" s="555" t="s">
        <v>1437</v>
      </c>
      <c r="I175" s="555" t="s">
        <v>1437</v>
      </c>
      <c r="J175" s="555" t="s">
        <v>1437</v>
      </c>
      <c r="K175" s="555" t="s">
        <v>1437</v>
      </c>
      <c r="L175" s="555" t="s">
        <v>1437</v>
      </c>
      <c r="M175" s="555" t="s">
        <v>1437</v>
      </c>
      <c r="N175" s="555" t="s">
        <v>1437</v>
      </c>
      <c r="O175" s="555" t="s">
        <v>1437</v>
      </c>
      <c r="P175" s="555" t="s">
        <v>1437</v>
      </c>
      <c r="Q175" s="555" t="s">
        <v>1437</v>
      </c>
      <c r="R175" s="555" t="s">
        <v>1437</v>
      </c>
      <c r="S175" s="555" t="s">
        <v>1437</v>
      </c>
      <c r="T175" s="555" t="s">
        <v>1437</v>
      </c>
      <c r="U175" s="555" t="s">
        <v>1437</v>
      </c>
      <c r="V175" s="555" t="s">
        <v>1437</v>
      </c>
      <c r="W175" s="555" t="s">
        <v>1437</v>
      </c>
      <c r="X175" s="555" t="s">
        <v>1437</v>
      </c>
      <c r="Y175" s="555" t="s">
        <v>1437</v>
      </c>
      <c r="Z175" s="555" t="s">
        <v>1437</v>
      </c>
      <c r="AA175" s="555"/>
      <c r="AB175" s="555"/>
      <c r="AC175" s="555"/>
      <c r="AD175" s="555"/>
      <c r="AE175" s="555"/>
      <c r="AF175" s="555"/>
      <c r="AG175" s="555"/>
      <c r="AH175" s="555"/>
      <c r="AI175" s="555"/>
      <c r="AJ175" s="555"/>
      <c r="AK175" s="555"/>
      <c r="AL175" s="555"/>
      <c r="AM175" s="555"/>
      <c r="AN175" s="555"/>
      <c r="AO175" s="555"/>
      <c r="AP175" s="555"/>
      <c r="AQ175" s="555"/>
      <c r="AR175" s="555"/>
      <c r="AS175" s="555"/>
      <c r="AT175" s="555"/>
      <c r="AU175" s="555"/>
      <c r="AV175" s="555"/>
      <c r="AW175" s="555"/>
      <c r="AX175" s="555"/>
      <c r="AY175" s="556" t="s">
        <v>3778</v>
      </c>
      <c r="AZ175" s="559"/>
      <c r="BA175" s="562"/>
      <c r="BB175" s="559"/>
    </row>
    <row r="176" spans="1:56" ht="21.6" x14ac:dyDescent="0.65">
      <c r="A176" s="578">
        <v>706035</v>
      </c>
      <c r="B176" s="550" t="s">
        <v>247</v>
      </c>
      <c r="C176" s="579" t="s">
        <v>175</v>
      </c>
      <c r="D176" s="579" t="s">
        <v>175</v>
      </c>
      <c r="E176" s="579" t="s">
        <v>175</v>
      </c>
      <c r="F176" s="579" t="s">
        <v>177</v>
      </c>
      <c r="G176" s="579" t="s">
        <v>175</v>
      </c>
      <c r="H176" s="579" t="s">
        <v>175</v>
      </c>
      <c r="I176" s="579" t="s">
        <v>177</v>
      </c>
      <c r="J176" s="579" t="s">
        <v>177</v>
      </c>
      <c r="K176" s="579" t="s">
        <v>175</v>
      </c>
      <c r="L176" s="579" t="s">
        <v>175</v>
      </c>
      <c r="M176" s="579" t="s">
        <v>177</v>
      </c>
      <c r="N176" s="579" t="s">
        <v>175</v>
      </c>
      <c r="O176" s="579" t="s">
        <v>175</v>
      </c>
      <c r="P176" s="579" t="s">
        <v>177</v>
      </c>
      <c r="Q176" s="579" t="s">
        <v>175</v>
      </c>
      <c r="R176" s="579" t="s">
        <v>175</v>
      </c>
      <c r="S176" s="579" t="s">
        <v>175</v>
      </c>
      <c r="T176" s="579" t="s">
        <v>177</v>
      </c>
      <c r="U176" s="579" t="s">
        <v>175</v>
      </c>
      <c r="V176" s="579" t="s">
        <v>175</v>
      </c>
      <c r="W176" s="579" t="s">
        <v>175</v>
      </c>
      <c r="X176" s="579" t="s">
        <v>175</v>
      </c>
      <c r="Y176" s="579" t="s">
        <v>175</v>
      </c>
      <c r="Z176" s="579" t="s">
        <v>175</v>
      </c>
      <c r="AA176" s="579" t="s">
        <v>177</v>
      </c>
      <c r="AB176" s="579" t="s">
        <v>175</v>
      </c>
      <c r="AC176" s="579" t="s">
        <v>175</v>
      </c>
      <c r="AD176" s="579" t="s">
        <v>175</v>
      </c>
      <c r="AE176" s="579" t="s">
        <v>175</v>
      </c>
      <c r="AF176" s="579" t="s">
        <v>177</v>
      </c>
      <c r="AG176" s="579" t="s">
        <v>177</v>
      </c>
      <c r="AH176" s="579" t="s">
        <v>177</v>
      </c>
      <c r="AI176" s="579" t="s">
        <v>175</v>
      </c>
      <c r="AJ176" s="579" t="s">
        <v>177</v>
      </c>
      <c r="AK176" s="579" t="s">
        <v>175</v>
      </c>
      <c r="AL176" s="579" t="s">
        <v>177</v>
      </c>
      <c r="AM176" s="579"/>
      <c r="AN176" s="579"/>
      <c r="AO176" s="579"/>
      <c r="AP176" s="579"/>
      <c r="AQ176" s="579"/>
      <c r="AR176" s="579"/>
      <c r="AS176" s="579"/>
      <c r="AT176" s="579"/>
      <c r="AU176" s="579"/>
      <c r="AV176" s="579"/>
      <c r="AW176" s="579"/>
      <c r="AX176" s="579"/>
      <c r="AY176" s="556">
        <v>0</v>
      </c>
      <c r="AZ176" s="564"/>
      <c r="BA176" s="565"/>
      <c r="BB176" s="565"/>
      <c r="BC176" s="565"/>
      <c r="BD176" s="566"/>
    </row>
    <row r="177" spans="1:56" ht="21.6" x14ac:dyDescent="0.65">
      <c r="A177" s="578">
        <v>706044</v>
      </c>
      <c r="B177" s="550" t="s">
        <v>246</v>
      </c>
      <c r="C177" s="579" t="s">
        <v>1437</v>
      </c>
      <c r="D177" s="579" t="s">
        <v>1437</v>
      </c>
      <c r="E177" s="579" t="s">
        <v>1437</v>
      </c>
      <c r="F177" s="579" t="s">
        <v>1437</v>
      </c>
      <c r="G177" s="579" t="s">
        <v>1437</v>
      </c>
      <c r="H177" s="579" t="s">
        <v>1437</v>
      </c>
      <c r="I177" s="579" t="s">
        <v>1437</v>
      </c>
      <c r="J177" s="579" t="s">
        <v>1437</v>
      </c>
      <c r="K177" s="579" t="s">
        <v>1437</v>
      </c>
      <c r="L177" s="579" t="s">
        <v>1437</v>
      </c>
      <c r="M177" s="579" t="s">
        <v>1437</v>
      </c>
      <c r="N177" s="579" t="s">
        <v>1437</v>
      </c>
      <c r="O177" s="579" t="s">
        <v>1437</v>
      </c>
      <c r="P177" s="579" t="s">
        <v>1437</v>
      </c>
      <c r="Q177" s="579" t="s">
        <v>1437</v>
      </c>
      <c r="R177" s="579" t="s">
        <v>1437</v>
      </c>
      <c r="S177" s="579" t="s">
        <v>1437</v>
      </c>
      <c r="T177" s="579" t="s">
        <v>1437</v>
      </c>
      <c r="U177" s="579" t="s">
        <v>1437</v>
      </c>
      <c r="V177" s="579" t="s">
        <v>1437</v>
      </c>
      <c r="W177" s="579" t="s">
        <v>1437</v>
      </c>
      <c r="X177" s="579" t="s">
        <v>1437</v>
      </c>
      <c r="Y177" s="579" t="s">
        <v>1437</v>
      </c>
      <c r="Z177" s="579" t="s">
        <v>1437</v>
      </c>
      <c r="AA177" s="579"/>
      <c r="AB177" s="579"/>
      <c r="AC177" s="579"/>
      <c r="AD177" s="579"/>
      <c r="AE177" s="579"/>
      <c r="AF177" s="579"/>
      <c r="AG177" s="579"/>
      <c r="AH177" s="579"/>
      <c r="AI177" s="579"/>
      <c r="AJ177" s="579"/>
      <c r="AK177" s="579"/>
      <c r="AL177" s="579"/>
      <c r="AM177" s="579"/>
      <c r="AN177" s="579"/>
      <c r="AO177" s="579"/>
      <c r="AP177" s="579"/>
      <c r="AQ177" s="579"/>
      <c r="AR177" s="579"/>
      <c r="AS177" s="579"/>
      <c r="AT177" s="579"/>
      <c r="AU177" s="579"/>
      <c r="AV177" s="579"/>
      <c r="AW177" s="579"/>
      <c r="AX177" s="579"/>
      <c r="AY177" s="556" t="s">
        <v>3778</v>
      </c>
      <c r="AZ177" s="564"/>
      <c r="BA177" s="565"/>
      <c r="BB177" s="565"/>
      <c r="BC177" s="565"/>
      <c r="BD177" s="566"/>
    </row>
    <row r="178" spans="1:56" ht="14.4" x14ac:dyDescent="0.3">
      <c r="A178" s="576">
        <v>706093</v>
      </c>
      <c r="B178" s="549" t="s">
        <v>247</v>
      </c>
      <c r="C178" s="555" t="s">
        <v>177</v>
      </c>
      <c r="D178" s="555" t="s">
        <v>177</v>
      </c>
      <c r="E178" s="555" t="s">
        <v>177</v>
      </c>
      <c r="F178" s="555" t="s">
        <v>177</v>
      </c>
      <c r="G178" s="555" t="s">
        <v>175</v>
      </c>
      <c r="H178" s="555" t="s">
        <v>175</v>
      </c>
      <c r="I178" s="555" t="s">
        <v>177</v>
      </c>
      <c r="J178" s="555" t="s">
        <v>177</v>
      </c>
      <c r="K178" s="555" t="s">
        <v>175</v>
      </c>
      <c r="L178" s="555" t="s">
        <v>175</v>
      </c>
      <c r="M178" s="555" t="s">
        <v>177</v>
      </c>
      <c r="N178" s="555" t="s">
        <v>177</v>
      </c>
      <c r="O178" s="555" t="s">
        <v>175</v>
      </c>
      <c r="P178" s="555" t="s">
        <v>177</v>
      </c>
      <c r="Q178" s="555" t="s">
        <v>177</v>
      </c>
      <c r="R178" s="555" t="s">
        <v>177</v>
      </c>
      <c r="S178" s="555" t="s">
        <v>175</v>
      </c>
      <c r="T178" s="555" t="s">
        <v>177</v>
      </c>
      <c r="U178" s="555" t="s">
        <v>177</v>
      </c>
      <c r="V178" s="555" t="s">
        <v>176</v>
      </c>
      <c r="W178" s="555" t="s">
        <v>175</v>
      </c>
      <c r="X178" s="555" t="s">
        <v>177</v>
      </c>
      <c r="Y178" s="555" t="s">
        <v>177</v>
      </c>
      <c r="Z178" s="555" t="s">
        <v>177</v>
      </c>
      <c r="AA178" s="555" t="s">
        <v>176</v>
      </c>
      <c r="AB178" s="555" t="s">
        <v>176</v>
      </c>
      <c r="AC178" s="555" t="s">
        <v>176</v>
      </c>
      <c r="AD178" s="555" t="s">
        <v>176</v>
      </c>
      <c r="AE178" s="555" t="s">
        <v>176</v>
      </c>
      <c r="AF178" s="555" t="s">
        <v>177</v>
      </c>
      <c r="AG178" s="555"/>
      <c r="AH178" s="555"/>
      <c r="AI178" s="555"/>
      <c r="AJ178" s="555"/>
      <c r="AK178" s="555"/>
      <c r="AL178" s="555"/>
      <c r="AM178" s="555"/>
      <c r="AN178" s="555"/>
      <c r="AO178" s="555"/>
      <c r="AP178" s="555"/>
      <c r="AQ178" s="555"/>
      <c r="AR178" s="555"/>
      <c r="AS178" s="555"/>
      <c r="AT178" s="555"/>
      <c r="AU178" s="555"/>
      <c r="AV178" s="555"/>
      <c r="AW178" s="555"/>
      <c r="AX178" s="555"/>
      <c r="AY178" s="556">
        <v>0</v>
      </c>
      <c r="AZ178" s="559"/>
      <c r="BA178" s="562"/>
      <c r="BB178" s="559"/>
    </row>
    <row r="179" spans="1:56" ht="14.4" x14ac:dyDescent="0.3">
      <c r="A179" s="576">
        <v>706117</v>
      </c>
      <c r="B179" s="549" t="s">
        <v>245</v>
      </c>
      <c r="C179" s="555" t="s">
        <v>1437</v>
      </c>
      <c r="D179" s="555" t="s">
        <v>1437</v>
      </c>
      <c r="E179" s="555" t="s">
        <v>1437</v>
      </c>
      <c r="F179" s="555" t="s">
        <v>1437</v>
      </c>
      <c r="G179" s="555" t="s">
        <v>1437</v>
      </c>
      <c r="H179" s="555" t="s">
        <v>1437</v>
      </c>
      <c r="I179" s="555" t="s">
        <v>1437</v>
      </c>
      <c r="J179" s="555" t="s">
        <v>1437</v>
      </c>
      <c r="K179" s="555" t="s">
        <v>1437</v>
      </c>
      <c r="L179" s="555" t="s">
        <v>1437</v>
      </c>
      <c r="M179" s="555" t="s">
        <v>1437</v>
      </c>
      <c r="N179" s="555" t="s">
        <v>1437</v>
      </c>
      <c r="O179" s="555"/>
      <c r="P179" s="555"/>
      <c r="Q179" s="555"/>
      <c r="R179" s="555"/>
      <c r="S179" s="555"/>
      <c r="T179" s="555"/>
      <c r="U179" s="555"/>
      <c r="V179" s="555"/>
      <c r="W179" s="555"/>
      <c r="X179" s="555"/>
      <c r="Y179" s="555"/>
      <c r="Z179" s="555"/>
      <c r="AA179" s="555"/>
      <c r="AB179" s="555"/>
      <c r="AC179" s="555"/>
      <c r="AD179" s="555"/>
      <c r="AE179" s="555"/>
      <c r="AF179" s="555"/>
      <c r="AG179" s="555"/>
      <c r="AH179" s="555"/>
      <c r="AI179" s="555"/>
      <c r="AJ179" s="555"/>
      <c r="AK179" s="555"/>
      <c r="AL179" s="555"/>
      <c r="AM179" s="555"/>
      <c r="AN179" s="555"/>
      <c r="AO179" s="555"/>
      <c r="AP179" s="555"/>
      <c r="AQ179" s="555"/>
      <c r="AR179" s="555"/>
      <c r="AS179" s="555"/>
      <c r="AT179" s="555"/>
      <c r="AU179" s="555"/>
      <c r="AV179" s="555"/>
      <c r="AW179" s="555"/>
      <c r="AX179" s="555"/>
      <c r="AY179" s="556" t="s">
        <v>3778</v>
      </c>
      <c r="AZ179" s="559"/>
      <c r="BA179" s="562"/>
      <c r="BB179" s="559"/>
    </row>
    <row r="180" spans="1:56" ht="14.4" x14ac:dyDescent="0.3">
      <c r="A180" s="576">
        <v>706119</v>
      </c>
      <c r="B180" s="549" t="s">
        <v>247</v>
      </c>
      <c r="C180" s="555" t="s">
        <v>177</v>
      </c>
      <c r="D180" s="555" t="s">
        <v>175</v>
      </c>
      <c r="E180" s="555" t="s">
        <v>175</v>
      </c>
      <c r="F180" s="555" t="s">
        <v>177</v>
      </c>
      <c r="G180" s="555" t="s">
        <v>175</v>
      </c>
      <c r="H180" s="555" t="s">
        <v>175</v>
      </c>
      <c r="I180" s="555" t="s">
        <v>177</v>
      </c>
      <c r="J180" s="555" t="s">
        <v>177</v>
      </c>
      <c r="K180" s="555" t="s">
        <v>177</v>
      </c>
      <c r="L180" s="555" t="s">
        <v>175</v>
      </c>
      <c r="M180" s="555" t="s">
        <v>175</v>
      </c>
      <c r="N180" s="555" t="s">
        <v>175</v>
      </c>
      <c r="O180" s="555" t="s">
        <v>175</v>
      </c>
      <c r="P180" s="555" t="s">
        <v>175</v>
      </c>
      <c r="Q180" s="555" t="s">
        <v>177</v>
      </c>
      <c r="R180" s="555" t="s">
        <v>175</v>
      </c>
      <c r="S180" s="555" t="s">
        <v>175</v>
      </c>
      <c r="T180" s="555" t="s">
        <v>176</v>
      </c>
      <c r="U180" s="555" t="s">
        <v>177</v>
      </c>
      <c r="V180" s="555" t="s">
        <v>177</v>
      </c>
      <c r="W180" s="555" t="s">
        <v>175</v>
      </c>
      <c r="X180" s="555" t="s">
        <v>177</v>
      </c>
      <c r="Y180" s="555" t="s">
        <v>175</v>
      </c>
      <c r="Z180" s="555" t="s">
        <v>175</v>
      </c>
      <c r="AA180" s="555" t="s">
        <v>175</v>
      </c>
      <c r="AB180" s="555" t="s">
        <v>175</v>
      </c>
      <c r="AC180" s="555" t="s">
        <v>176</v>
      </c>
      <c r="AD180" s="555" t="s">
        <v>175</v>
      </c>
      <c r="AE180" s="555" t="s">
        <v>177</v>
      </c>
      <c r="AF180" s="555" t="s">
        <v>177</v>
      </c>
      <c r="AG180" s="555" t="s">
        <v>177</v>
      </c>
      <c r="AH180" s="555" t="s">
        <v>177</v>
      </c>
      <c r="AI180" s="555" t="s">
        <v>177</v>
      </c>
      <c r="AJ180" s="555" t="s">
        <v>177</v>
      </c>
      <c r="AK180" s="555" t="s">
        <v>177</v>
      </c>
      <c r="AL180" s="555" t="s">
        <v>177</v>
      </c>
      <c r="AM180" s="555"/>
      <c r="AN180" s="555"/>
      <c r="AO180" s="555"/>
      <c r="AP180" s="555"/>
      <c r="AQ180" s="555"/>
      <c r="AR180" s="555"/>
      <c r="AS180" s="555"/>
      <c r="AT180" s="555"/>
      <c r="AU180" s="555"/>
      <c r="AV180" s="555"/>
      <c r="AW180" s="555"/>
      <c r="AX180" s="555"/>
      <c r="AY180" s="556">
        <v>0</v>
      </c>
      <c r="AZ180" s="559"/>
      <c r="BA180" s="562"/>
    </row>
    <row r="181" spans="1:56" ht="14.4" x14ac:dyDescent="0.3">
      <c r="A181" s="576">
        <v>706137</v>
      </c>
      <c r="B181" s="549" t="s">
        <v>245</v>
      </c>
      <c r="C181" s="555" t="s">
        <v>1437</v>
      </c>
      <c r="D181" s="555" t="s">
        <v>1437</v>
      </c>
      <c r="E181" s="555" t="s">
        <v>1437</v>
      </c>
      <c r="F181" s="555" t="s">
        <v>1437</v>
      </c>
      <c r="G181" s="555" t="s">
        <v>1437</v>
      </c>
      <c r="H181" s="555" t="s">
        <v>1437</v>
      </c>
      <c r="I181" s="555" t="s">
        <v>1437</v>
      </c>
      <c r="J181" s="555" t="s">
        <v>1437</v>
      </c>
      <c r="K181" s="555" t="s">
        <v>1437</v>
      </c>
      <c r="L181" s="555" t="s">
        <v>1437</v>
      </c>
      <c r="M181" s="555" t="s">
        <v>1437</v>
      </c>
      <c r="N181" s="555" t="s">
        <v>1437</v>
      </c>
      <c r="O181" s="555"/>
      <c r="P181" s="555"/>
      <c r="Q181" s="555"/>
      <c r="R181" s="555"/>
      <c r="S181" s="555"/>
      <c r="T181" s="555"/>
      <c r="U181" s="555"/>
      <c r="V181" s="555"/>
      <c r="W181" s="555"/>
      <c r="X181" s="555"/>
      <c r="Y181" s="555"/>
      <c r="Z181" s="555"/>
      <c r="AA181" s="555"/>
      <c r="AB181" s="555"/>
      <c r="AC181" s="555"/>
      <c r="AD181" s="555"/>
      <c r="AE181" s="555"/>
      <c r="AF181" s="555"/>
      <c r="AG181" s="555"/>
      <c r="AH181" s="555"/>
      <c r="AI181" s="555"/>
      <c r="AJ181" s="555"/>
      <c r="AK181" s="555"/>
      <c r="AL181" s="555"/>
      <c r="AM181" s="555"/>
      <c r="AN181" s="555"/>
      <c r="AO181" s="555"/>
      <c r="AP181" s="555"/>
      <c r="AQ181" s="555"/>
      <c r="AR181" s="555"/>
      <c r="AS181" s="555"/>
      <c r="AT181" s="555"/>
      <c r="AU181" s="555"/>
      <c r="AV181" s="555"/>
      <c r="AW181" s="555"/>
      <c r="AX181" s="555"/>
      <c r="AY181" s="556" t="s">
        <v>3778</v>
      </c>
      <c r="AZ181" s="559"/>
      <c r="BA181" s="562"/>
      <c r="BB181" s="559"/>
    </row>
    <row r="182" spans="1:56" ht="14.4" x14ac:dyDescent="0.3">
      <c r="A182" s="576">
        <v>706148</v>
      </c>
      <c r="B182" s="549" t="s">
        <v>224</v>
      </c>
      <c r="C182" s="555" t="s">
        <v>175</v>
      </c>
      <c r="D182" s="555" t="s">
        <v>175</v>
      </c>
      <c r="E182" s="555" t="s">
        <v>175</v>
      </c>
      <c r="F182" s="555" t="s">
        <v>175</v>
      </c>
      <c r="G182" s="555" t="s">
        <v>175</v>
      </c>
      <c r="H182" s="555" t="s">
        <v>175</v>
      </c>
      <c r="I182" s="555" t="s">
        <v>175</v>
      </c>
      <c r="J182" s="555" t="s">
        <v>175</v>
      </c>
      <c r="K182" s="555" t="s">
        <v>175</v>
      </c>
      <c r="L182" s="555" t="s">
        <v>175</v>
      </c>
      <c r="M182" s="555" t="s">
        <v>175</v>
      </c>
      <c r="N182" s="555" t="s">
        <v>175</v>
      </c>
      <c r="O182" s="555" t="s">
        <v>175</v>
      </c>
      <c r="P182" s="555" t="s">
        <v>175</v>
      </c>
      <c r="Q182" s="555" t="s">
        <v>175</v>
      </c>
      <c r="R182" s="555" t="s">
        <v>175</v>
      </c>
      <c r="S182" s="555" t="s">
        <v>175</v>
      </c>
      <c r="T182" s="555" t="s">
        <v>175</v>
      </c>
      <c r="U182" s="555" t="s">
        <v>176</v>
      </c>
      <c r="V182" s="555" t="s">
        <v>175</v>
      </c>
      <c r="W182" s="555" t="s">
        <v>177</v>
      </c>
      <c r="X182" s="555" t="s">
        <v>177</v>
      </c>
      <c r="Y182" s="555" t="s">
        <v>177</v>
      </c>
      <c r="Z182" s="555" t="s">
        <v>175</v>
      </c>
      <c r="AA182" s="555" t="s">
        <v>177</v>
      </c>
      <c r="AB182" s="555" t="s">
        <v>177</v>
      </c>
      <c r="AC182" s="555" t="s">
        <v>175</v>
      </c>
      <c r="AD182" s="555" t="s">
        <v>175</v>
      </c>
      <c r="AE182" s="555" t="s">
        <v>175</v>
      </c>
      <c r="AF182" s="555" t="s">
        <v>175</v>
      </c>
      <c r="AG182" s="555" t="s">
        <v>177</v>
      </c>
      <c r="AH182" s="555" t="s">
        <v>177</v>
      </c>
      <c r="AI182" s="555" t="s">
        <v>177</v>
      </c>
      <c r="AJ182" s="555" t="s">
        <v>177</v>
      </c>
      <c r="AK182" s="555" t="s">
        <v>175</v>
      </c>
      <c r="AL182" s="555" t="s">
        <v>175</v>
      </c>
      <c r="AM182" s="555" t="s">
        <v>176</v>
      </c>
      <c r="AN182" s="555" t="s">
        <v>176</v>
      </c>
      <c r="AO182" s="555" t="s">
        <v>176</v>
      </c>
      <c r="AP182" s="555" t="s">
        <v>176</v>
      </c>
      <c r="AQ182" s="555" t="s">
        <v>176</v>
      </c>
      <c r="AR182" s="555" t="s">
        <v>176</v>
      </c>
      <c r="AS182" s="555"/>
      <c r="AT182" s="555"/>
      <c r="AU182" s="555"/>
      <c r="AV182" s="555"/>
      <c r="AW182" s="555"/>
      <c r="AX182" s="555"/>
      <c r="AY182" s="556">
        <v>0</v>
      </c>
      <c r="AZ182" s="559"/>
      <c r="BA182" s="562"/>
      <c r="BB182" s="559"/>
    </row>
    <row r="183" spans="1:56" ht="14.4" x14ac:dyDescent="0.3">
      <c r="A183" s="576">
        <v>706171</v>
      </c>
      <c r="B183" s="549" t="s">
        <v>245</v>
      </c>
      <c r="C183" s="555" t="s">
        <v>1437</v>
      </c>
      <c r="D183" s="555" t="s">
        <v>1437</v>
      </c>
      <c r="E183" s="555" t="s">
        <v>1437</v>
      </c>
      <c r="F183" s="555" t="s">
        <v>1437</v>
      </c>
      <c r="G183" s="555" t="s">
        <v>1437</v>
      </c>
      <c r="H183" s="555" t="s">
        <v>1437</v>
      </c>
      <c r="I183" s="555" t="s">
        <v>1437</v>
      </c>
      <c r="J183" s="555" t="s">
        <v>1437</v>
      </c>
      <c r="K183" s="555" t="s">
        <v>1437</v>
      </c>
      <c r="L183" s="555" t="s">
        <v>1437</v>
      </c>
      <c r="M183" s="555" t="s">
        <v>1437</v>
      </c>
      <c r="N183" s="555" t="s">
        <v>1437</v>
      </c>
      <c r="O183" s="555"/>
      <c r="P183" s="555"/>
      <c r="Q183" s="555"/>
      <c r="R183" s="555"/>
      <c r="S183" s="555"/>
      <c r="T183" s="555"/>
      <c r="U183" s="555"/>
      <c r="V183" s="555"/>
      <c r="W183" s="555"/>
      <c r="X183" s="555"/>
      <c r="Y183" s="555"/>
      <c r="Z183" s="555"/>
      <c r="AA183" s="555"/>
      <c r="AB183" s="555"/>
      <c r="AC183" s="555"/>
      <c r="AD183" s="555"/>
      <c r="AE183" s="555"/>
      <c r="AF183" s="555"/>
      <c r="AG183" s="555"/>
      <c r="AH183" s="555"/>
      <c r="AI183" s="555"/>
      <c r="AJ183" s="555"/>
      <c r="AK183" s="555"/>
      <c r="AL183" s="555"/>
      <c r="AM183" s="555"/>
      <c r="AN183" s="555"/>
      <c r="AO183" s="555"/>
      <c r="AP183" s="555"/>
      <c r="AQ183" s="555"/>
      <c r="AR183" s="555"/>
      <c r="AS183" s="555"/>
      <c r="AT183" s="555"/>
      <c r="AU183" s="555"/>
      <c r="AV183" s="555"/>
      <c r="AW183" s="555"/>
      <c r="AX183" s="555"/>
      <c r="AY183" s="556" t="s">
        <v>3778</v>
      </c>
      <c r="AZ183" s="564"/>
      <c r="BA183" s="565"/>
      <c r="BB183" s="565"/>
      <c r="BC183" s="565"/>
      <c r="BD183" s="566"/>
    </row>
    <row r="184" spans="1:56" ht="21.6" x14ac:dyDescent="0.65">
      <c r="A184" s="578">
        <v>706178</v>
      </c>
      <c r="B184" s="550" t="s">
        <v>398</v>
      </c>
      <c r="C184" s="579" t="s">
        <v>177</v>
      </c>
      <c r="D184" s="579" t="s">
        <v>175</v>
      </c>
      <c r="E184" s="579" t="s">
        <v>175</v>
      </c>
      <c r="F184" s="579" t="s">
        <v>177</v>
      </c>
      <c r="G184" s="579" t="s">
        <v>175</v>
      </c>
      <c r="H184" s="579" t="s">
        <v>177</v>
      </c>
      <c r="I184" s="579" t="s">
        <v>175</v>
      </c>
      <c r="J184" s="579" t="s">
        <v>177</v>
      </c>
      <c r="K184" s="579" t="s">
        <v>177</v>
      </c>
      <c r="L184" s="579" t="s">
        <v>175</v>
      </c>
      <c r="M184" s="579" t="s">
        <v>177</v>
      </c>
      <c r="N184" s="579" t="s">
        <v>177</v>
      </c>
      <c r="O184" s="579" t="s">
        <v>177</v>
      </c>
      <c r="P184" s="579" t="s">
        <v>175</v>
      </c>
      <c r="Q184" s="579" t="s">
        <v>175</v>
      </c>
      <c r="R184" s="579" t="s">
        <v>177</v>
      </c>
      <c r="S184" s="579" t="s">
        <v>175</v>
      </c>
      <c r="T184" s="579" t="s">
        <v>177</v>
      </c>
      <c r="U184" s="579" t="s">
        <v>177</v>
      </c>
      <c r="V184" s="579" t="s">
        <v>175</v>
      </c>
      <c r="W184" s="579" t="s">
        <v>177</v>
      </c>
      <c r="X184" s="579" t="s">
        <v>175</v>
      </c>
      <c r="Y184" s="579" t="s">
        <v>177</v>
      </c>
      <c r="Z184" s="579" t="s">
        <v>177</v>
      </c>
      <c r="AA184" s="579" t="s">
        <v>177</v>
      </c>
      <c r="AB184" s="579" t="s">
        <v>177</v>
      </c>
      <c r="AC184" s="579" t="s">
        <v>177</v>
      </c>
      <c r="AD184" s="579" t="s">
        <v>177</v>
      </c>
      <c r="AE184" s="579" t="s">
        <v>177</v>
      </c>
      <c r="AF184" s="579" t="s">
        <v>177</v>
      </c>
      <c r="AG184" s="579" t="s">
        <v>177</v>
      </c>
      <c r="AH184" s="579" t="s">
        <v>177</v>
      </c>
      <c r="AI184" s="579" t="s">
        <v>177</v>
      </c>
      <c r="AJ184" s="579" t="s">
        <v>177</v>
      </c>
      <c r="AK184" s="579" t="s">
        <v>177</v>
      </c>
      <c r="AL184" s="579" t="s">
        <v>177</v>
      </c>
      <c r="AM184" s="579" t="s">
        <v>177</v>
      </c>
      <c r="AN184" s="579" t="s">
        <v>177</v>
      </c>
      <c r="AO184" s="579" t="s">
        <v>177</v>
      </c>
      <c r="AP184" s="579" t="s">
        <v>177</v>
      </c>
      <c r="AQ184" s="579" t="s">
        <v>177</v>
      </c>
      <c r="AR184" s="579" t="s">
        <v>177</v>
      </c>
      <c r="AS184" s="579" t="s">
        <v>177</v>
      </c>
      <c r="AT184" s="579" t="s">
        <v>177</v>
      </c>
      <c r="AU184" s="579" t="s">
        <v>177</v>
      </c>
      <c r="AV184" s="579" t="s">
        <v>177</v>
      </c>
      <c r="AW184" s="579" t="s">
        <v>177</v>
      </c>
      <c r="AX184" s="579" t="s">
        <v>177</v>
      </c>
      <c r="AY184" s="556">
        <v>0</v>
      </c>
      <c r="AZ184" s="559"/>
      <c r="BA184" s="562"/>
      <c r="BB184" s="559"/>
    </row>
    <row r="185" spans="1:56" ht="14.4" x14ac:dyDescent="0.3">
      <c r="A185" s="576">
        <v>706189</v>
      </c>
      <c r="B185" s="549" t="s">
        <v>246</v>
      </c>
      <c r="C185" s="555" t="s">
        <v>1437</v>
      </c>
      <c r="D185" s="555" t="s">
        <v>1437</v>
      </c>
      <c r="E185" s="555" t="s">
        <v>1437</v>
      </c>
      <c r="F185" s="555" t="s">
        <v>1437</v>
      </c>
      <c r="G185" s="555" t="s">
        <v>1437</v>
      </c>
      <c r="H185" s="555" t="s">
        <v>1437</v>
      </c>
      <c r="I185" s="555" t="s">
        <v>1437</v>
      </c>
      <c r="J185" s="555" t="s">
        <v>1437</v>
      </c>
      <c r="K185" s="555" t="s">
        <v>1437</v>
      </c>
      <c r="L185" s="555" t="s">
        <v>1437</v>
      </c>
      <c r="M185" s="555" t="s">
        <v>1437</v>
      </c>
      <c r="N185" s="555" t="s">
        <v>1437</v>
      </c>
      <c r="O185" s="555" t="s">
        <v>1437</v>
      </c>
      <c r="P185" s="555" t="s">
        <v>1437</v>
      </c>
      <c r="Q185" s="555" t="s">
        <v>1437</v>
      </c>
      <c r="R185" s="555" t="s">
        <v>1437</v>
      </c>
      <c r="S185" s="555" t="s">
        <v>1437</v>
      </c>
      <c r="T185" s="555" t="s">
        <v>1437</v>
      </c>
      <c r="U185" s="555" t="s">
        <v>1437</v>
      </c>
      <c r="V185" s="555" t="s">
        <v>1437</v>
      </c>
      <c r="W185" s="555" t="s">
        <v>1437</v>
      </c>
      <c r="X185" s="555" t="s">
        <v>1437</v>
      </c>
      <c r="Y185" s="555" t="s">
        <v>1437</v>
      </c>
      <c r="Z185" s="555" t="s">
        <v>1437</v>
      </c>
      <c r="AA185" s="555" t="s">
        <v>225</v>
      </c>
      <c r="AB185" s="555" t="s">
        <v>225</v>
      </c>
      <c r="AC185" s="555" t="s">
        <v>225</v>
      </c>
      <c r="AD185" s="555" t="s">
        <v>225</v>
      </c>
      <c r="AE185" s="555" t="s">
        <v>225</v>
      </c>
      <c r="AF185" s="555" t="s">
        <v>225</v>
      </c>
      <c r="AG185" s="555" t="s">
        <v>225</v>
      </c>
      <c r="AH185" s="555" t="s">
        <v>225</v>
      </c>
      <c r="AI185" s="555" t="s">
        <v>225</v>
      </c>
      <c r="AJ185" s="555" t="s">
        <v>225</v>
      </c>
      <c r="AK185" s="555" t="s">
        <v>225</v>
      </c>
      <c r="AL185" s="555" t="s">
        <v>225</v>
      </c>
      <c r="AM185" s="555" t="s">
        <v>225</v>
      </c>
      <c r="AN185" s="555" t="s">
        <v>225</v>
      </c>
      <c r="AO185" s="555" t="s">
        <v>225</v>
      </c>
      <c r="AP185" s="555" t="s">
        <v>225</v>
      </c>
      <c r="AQ185" s="555" t="s">
        <v>225</v>
      </c>
      <c r="AR185" s="555" t="s">
        <v>225</v>
      </c>
      <c r="AS185" s="555" t="s">
        <v>225</v>
      </c>
      <c r="AT185" s="555" t="s">
        <v>225</v>
      </c>
      <c r="AU185" s="555" t="s">
        <v>225</v>
      </c>
      <c r="AV185" s="555" t="s">
        <v>225</v>
      </c>
      <c r="AW185" s="555" t="s">
        <v>225</v>
      </c>
      <c r="AX185" s="555" t="s">
        <v>225</v>
      </c>
      <c r="AY185" s="556" t="s">
        <v>3778</v>
      </c>
      <c r="AZ185" s="564"/>
      <c r="BA185" s="565"/>
      <c r="BB185" s="565"/>
      <c r="BC185" s="565"/>
      <c r="BD185" s="566"/>
    </row>
    <row r="186" spans="1:56" ht="14.4" x14ac:dyDescent="0.3">
      <c r="A186" s="576">
        <v>706211</v>
      </c>
      <c r="B186" s="549" t="s">
        <v>247</v>
      </c>
      <c r="C186" s="555" t="s">
        <v>175</v>
      </c>
      <c r="D186" s="555" t="s">
        <v>177</v>
      </c>
      <c r="E186" s="555" t="s">
        <v>175</v>
      </c>
      <c r="F186" s="555" t="s">
        <v>177</v>
      </c>
      <c r="G186" s="555" t="s">
        <v>175</v>
      </c>
      <c r="H186" s="555" t="s">
        <v>175</v>
      </c>
      <c r="I186" s="555" t="s">
        <v>175</v>
      </c>
      <c r="J186" s="555" t="s">
        <v>175</v>
      </c>
      <c r="K186" s="555" t="s">
        <v>177</v>
      </c>
      <c r="L186" s="555" t="s">
        <v>176</v>
      </c>
      <c r="M186" s="555" t="s">
        <v>175</v>
      </c>
      <c r="N186" s="555" t="s">
        <v>175</v>
      </c>
      <c r="O186" s="555" t="s">
        <v>175</v>
      </c>
      <c r="P186" s="555" t="s">
        <v>177</v>
      </c>
      <c r="Q186" s="555" t="s">
        <v>177</v>
      </c>
      <c r="R186" s="555" t="s">
        <v>175</v>
      </c>
      <c r="S186" s="555" t="s">
        <v>175</v>
      </c>
      <c r="T186" s="555" t="s">
        <v>175</v>
      </c>
      <c r="U186" s="555" t="s">
        <v>177</v>
      </c>
      <c r="V186" s="555" t="s">
        <v>177</v>
      </c>
      <c r="W186" s="555" t="s">
        <v>175</v>
      </c>
      <c r="X186" s="555" t="s">
        <v>175</v>
      </c>
      <c r="Y186" s="555" t="s">
        <v>177</v>
      </c>
      <c r="Z186" s="555" t="s">
        <v>177</v>
      </c>
      <c r="AA186" s="555" t="s">
        <v>175</v>
      </c>
      <c r="AB186" s="555" t="s">
        <v>177</v>
      </c>
      <c r="AC186" s="555" t="s">
        <v>176</v>
      </c>
      <c r="AD186" s="555" t="s">
        <v>177</v>
      </c>
      <c r="AE186" s="555" t="s">
        <v>175</v>
      </c>
      <c r="AF186" s="555" t="s">
        <v>177</v>
      </c>
      <c r="AG186" s="555" t="s">
        <v>177</v>
      </c>
      <c r="AH186" s="555" t="s">
        <v>177</v>
      </c>
      <c r="AI186" s="555" t="s">
        <v>175</v>
      </c>
      <c r="AJ186" s="555" t="s">
        <v>175</v>
      </c>
      <c r="AK186" s="555" t="s">
        <v>175</v>
      </c>
      <c r="AL186" s="555" t="s">
        <v>175</v>
      </c>
      <c r="AM186" s="555"/>
      <c r="AN186" s="555"/>
      <c r="AO186" s="555"/>
      <c r="AP186" s="555"/>
      <c r="AQ186" s="555"/>
      <c r="AR186" s="555"/>
      <c r="AS186" s="555"/>
      <c r="AT186" s="555"/>
      <c r="AU186" s="555"/>
      <c r="AV186" s="555"/>
      <c r="AW186" s="555"/>
      <c r="AX186" s="555"/>
      <c r="AY186" s="556">
        <v>0</v>
      </c>
      <c r="AZ186" s="564"/>
      <c r="BA186" s="565"/>
      <c r="BB186" s="565"/>
      <c r="BC186" s="565"/>
      <c r="BD186" s="566"/>
    </row>
    <row r="187" spans="1:56" ht="21.6" x14ac:dyDescent="0.65">
      <c r="A187" s="578">
        <v>706237</v>
      </c>
      <c r="B187" s="550" t="s">
        <v>247</v>
      </c>
      <c r="C187" s="579" t="s">
        <v>177</v>
      </c>
      <c r="D187" s="579" t="s">
        <v>177</v>
      </c>
      <c r="E187" s="579" t="s">
        <v>177</v>
      </c>
      <c r="F187" s="579" t="s">
        <v>177</v>
      </c>
      <c r="G187" s="579" t="s">
        <v>175</v>
      </c>
      <c r="H187" s="579" t="s">
        <v>177</v>
      </c>
      <c r="I187" s="579" t="s">
        <v>177</v>
      </c>
      <c r="J187" s="579" t="s">
        <v>175</v>
      </c>
      <c r="K187" s="579" t="s">
        <v>177</v>
      </c>
      <c r="L187" s="579" t="s">
        <v>177</v>
      </c>
      <c r="M187" s="579" t="s">
        <v>175</v>
      </c>
      <c r="N187" s="579" t="s">
        <v>175</v>
      </c>
      <c r="O187" s="579" t="s">
        <v>177</v>
      </c>
      <c r="P187" s="579" t="s">
        <v>177</v>
      </c>
      <c r="Q187" s="579" t="s">
        <v>177</v>
      </c>
      <c r="R187" s="579" t="s">
        <v>175</v>
      </c>
      <c r="S187" s="579" t="s">
        <v>177</v>
      </c>
      <c r="T187" s="579" t="s">
        <v>175</v>
      </c>
      <c r="U187" s="579" t="s">
        <v>175</v>
      </c>
      <c r="V187" s="579" t="s">
        <v>177</v>
      </c>
      <c r="W187" s="579" t="s">
        <v>177</v>
      </c>
      <c r="X187" s="579" t="s">
        <v>177</v>
      </c>
      <c r="Y187" s="579" t="s">
        <v>177</v>
      </c>
      <c r="Z187" s="579" t="s">
        <v>177</v>
      </c>
      <c r="AA187" s="579" t="s">
        <v>176</v>
      </c>
      <c r="AB187" s="579" t="s">
        <v>176</v>
      </c>
      <c r="AC187" s="579" t="s">
        <v>176</v>
      </c>
      <c r="AD187" s="579" t="s">
        <v>176</v>
      </c>
      <c r="AE187" s="579" t="s">
        <v>176</v>
      </c>
      <c r="AF187" s="579" t="s">
        <v>176</v>
      </c>
      <c r="AG187" s="579" t="s">
        <v>176</v>
      </c>
      <c r="AH187" s="579" t="s">
        <v>176</v>
      </c>
      <c r="AI187" s="579" t="s">
        <v>176</v>
      </c>
      <c r="AJ187" s="579" t="s">
        <v>176</v>
      </c>
      <c r="AK187" s="579" t="s">
        <v>176</v>
      </c>
      <c r="AL187" s="579" t="s">
        <v>176</v>
      </c>
      <c r="AM187" s="579" t="s">
        <v>225</v>
      </c>
      <c r="AN187" s="579" t="s">
        <v>225</v>
      </c>
      <c r="AO187" s="579" t="s">
        <v>225</v>
      </c>
      <c r="AP187" s="579" t="s">
        <v>225</v>
      </c>
      <c r="AQ187" s="579" t="s">
        <v>225</v>
      </c>
      <c r="AR187" s="579" t="s">
        <v>225</v>
      </c>
      <c r="AS187" s="579" t="s">
        <v>225</v>
      </c>
      <c r="AT187" s="579" t="s">
        <v>225</v>
      </c>
      <c r="AU187" s="579" t="s">
        <v>225</v>
      </c>
      <c r="AV187" s="579" t="s">
        <v>225</v>
      </c>
      <c r="AW187" s="579" t="s">
        <v>225</v>
      </c>
      <c r="AX187" s="579" t="s">
        <v>225</v>
      </c>
      <c r="AY187" s="556">
        <v>0</v>
      </c>
      <c r="AZ187" s="564"/>
      <c r="BA187" s="565"/>
      <c r="BB187" s="565"/>
      <c r="BC187" s="565"/>
      <c r="BD187" s="566"/>
    </row>
    <row r="188" spans="1:56" ht="14.4" x14ac:dyDescent="0.3">
      <c r="A188" s="576">
        <v>706244</v>
      </c>
      <c r="B188" s="549" t="s">
        <v>246</v>
      </c>
      <c r="C188" s="555" t="s">
        <v>175</v>
      </c>
      <c r="D188" s="555" t="s">
        <v>177</v>
      </c>
      <c r="E188" s="555" t="s">
        <v>175</v>
      </c>
      <c r="F188" s="555" t="s">
        <v>177</v>
      </c>
      <c r="G188" s="555" t="s">
        <v>175</v>
      </c>
      <c r="H188" s="555" t="s">
        <v>177</v>
      </c>
      <c r="I188" s="555" t="s">
        <v>175</v>
      </c>
      <c r="J188" s="555" t="s">
        <v>175</v>
      </c>
      <c r="K188" s="555" t="s">
        <v>177</v>
      </c>
      <c r="L188" s="555" t="s">
        <v>177</v>
      </c>
      <c r="M188" s="555" t="s">
        <v>176</v>
      </c>
      <c r="N188" s="555" t="s">
        <v>176</v>
      </c>
      <c r="O188" s="555" t="s">
        <v>177</v>
      </c>
      <c r="P188" s="555" t="s">
        <v>177</v>
      </c>
      <c r="Q188" s="555" t="s">
        <v>177</v>
      </c>
      <c r="R188" s="555" t="s">
        <v>177</v>
      </c>
      <c r="S188" s="555" t="s">
        <v>177</v>
      </c>
      <c r="T188" s="555" t="s">
        <v>177</v>
      </c>
      <c r="U188" s="555" t="s">
        <v>176</v>
      </c>
      <c r="V188" s="555" t="s">
        <v>176</v>
      </c>
      <c r="W188" s="555" t="s">
        <v>176</v>
      </c>
      <c r="X188" s="555" t="s">
        <v>176</v>
      </c>
      <c r="Y188" s="555" t="s">
        <v>176</v>
      </c>
      <c r="Z188" s="555" t="s">
        <v>176</v>
      </c>
      <c r="AA188" s="555" t="s">
        <v>225</v>
      </c>
      <c r="AB188" s="555" t="s">
        <v>225</v>
      </c>
      <c r="AC188" s="555" t="s">
        <v>225</v>
      </c>
      <c r="AD188" s="555" t="s">
        <v>225</v>
      </c>
      <c r="AE188" s="555" t="s">
        <v>225</v>
      </c>
      <c r="AF188" s="555" t="s">
        <v>225</v>
      </c>
      <c r="AG188" s="555" t="s">
        <v>225</v>
      </c>
      <c r="AH188" s="555" t="s">
        <v>225</v>
      </c>
      <c r="AI188" s="555" t="s">
        <v>225</v>
      </c>
      <c r="AJ188" s="555" t="s">
        <v>225</v>
      </c>
      <c r="AK188" s="555" t="s">
        <v>225</v>
      </c>
      <c r="AL188" s="555" t="s">
        <v>225</v>
      </c>
      <c r="AM188" s="555" t="s">
        <v>225</v>
      </c>
      <c r="AN188" s="555" t="s">
        <v>225</v>
      </c>
      <c r="AO188" s="555" t="s">
        <v>225</v>
      </c>
      <c r="AP188" s="555" t="s">
        <v>225</v>
      </c>
      <c r="AQ188" s="555" t="s">
        <v>225</v>
      </c>
      <c r="AR188" s="555" t="s">
        <v>225</v>
      </c>
      <c r="AS188" s="555" t="s">
        <v>225</v>
      </c>
      <c r="AT188" s="555" t="s">
        <v>225</v>
      </c>
      <c r="AU188" s="555" t="s">
        <v>225</v>
      </c>
      <c r="AV188" s="555" t="s">
        <v>225</v>
      </c>
      <c r="AW188" s="555" t="s">
        <v>225</v>
      </c>
      <c r="AX188" s="555" t="s">
        <v>225</v>
      </c>
      <c r="AY188" s="556">
        <v>0</v>
      </c>
      <c r="AZ188" s="564"/>
      <c r="BA188" s="565"/>
      <c r="BB188" s="565"/>
      <c r="BC188" s="565"/>
      <c r="BD188" s="566"/>
    </row>
    <row r="189" spans="1:56" ht="21.6" x14ac:dyDescent="0.65">
      <c r="A189" s="578">
        <v>706258</v>
      </c>
      <c r="B189" s="550" t="s">
        <v>398</v>
      </c>
      <c r="C189" s="579" t="s">
        <v>175</v>
      </c>
      <c r="D189" s="579" t="s">
        <v>175</v>
      </c>
      <c r="E189" s="579" t="s">
        <v>175</v>
      </c>
      <c r="F189" s="579" t="s">
        <v>177</v>
      </c>
      <c r="G189" s="579" t="s">
        <v>175</v>
      </c>
      <c r="H189" s="579" t="s">
        <v>177</v>
      </c>
      <c r="I189" s="579" t="s">
        <v>175</v>
      </c>
      <c r="J189" s="579" t="s">
        <v>177</v>
      </c>
      <c r="K189" s="579" t="s">
        <v>175</v>
      </c>
      <c r="L189" s="579" t="s">
        <v>175</v>
      </c>
      <c r="M189" s="579" t="s">
        <v>175</v>
      </c>
      <c r="N189" s="579" t="s">
        <v>175</v>
      </c>
      <c r="O189" s="579" t="s">
        <v>175</v>
      </c>
      <c r="P189" s="579" t="s">
        <v>177</v>
      </c>
      <c r="Q189" s="579" t="s">
        <v>177</v>
      </c>
      <c r="R189" s="579" t="s">
        <v>175</v>
      </c>
      <c r="S189" s="579" t="s">
        <v>175</v>
      </c>
      <c r="T189" s="579" t="s">
        <v>177</v>
      </c>
      <c r="U189" s="579" t="s">
        <v>177</v>
      </c>
      <c r="V189" s="579" t="s">
        <v>175</v>
      </c>
      <c r="W189" s="579" t="s">
        <v>175</v>
      </c>
      <c r="X189" s="579" t="s">
        <v>175</v>
      </c>
      <c r="Y189" s="579" t="s">
        <v>177</v>
      </c>
      <c r="Z189" s="579" t="s">
        <v>175</v>
      </c>
      <c r="AA189" s="579" t="s">
        <v>175</v>
      </c>
      <c r="AB189" s="579" t="s">
        <v>175</v>
      </c>
      <c r="AC189" s="579" t="s">
        <v>175</v>
      </c>
      <c r="AD189" s="579" t="s">
        <v>177</v>
      </c>
      <c r="AE189" s="579" t="s">
        <v>175</v>
      </c>
      <c r="AF189" s="579" t="s">
        <v>177</v>
      </c>
      <c r="AG189" s="579" t="s">
        <v>177</v>
      </c>
      <c r="AH189" s="579" t="s">
        <v>177</v>
      </c>
      <c r="AI189" s="579" t="s">
        <v>177</v>
      </c>
      <c r="AJ189" s="579" t="s">
        <v>177</v>
      </c>
      <c r="AK189" s="579" t="s">
        <v>177</v>
      </c>
      <c r="AL189" s="579" t="s">
        <v>175</v>
      </c>
      <c r="AM189" s="579" t="s">
        <v>177</v>
      </c>
      <c r="AN189" s="579" t="s">
        <v>177</v>
      </c>
      <c r="AO189" s="579" t="s">
        <v>177</v>
      </c>
      <c r="AP189" s="579" t="s">
        <v>177</v>
      </c>
      <c r="AQ189" s="579" t="s">
        <v>177</v>
      </c>
      <c r="AR189" s="579" t="s">
        <v>177</v>
      </c>
      <c r="AS189" s="579" t="s">
        <v>176</v>
      </c>
      <c r="AT189" s="579" t="s">
        <v>176</v>
      </c>
      <c r="AU189" s="579" t="s">
        <v>176</v>
      </c>
      <c r="AV189" s="579" t="s">
        <v>176</v>
      </c>
      <c r="AW189" s="579" t="s">
        <v>176</v>
      </c>
      <c r="AX189" s="579" t="s">
        <v>176</v>
      </c>
      <c r="AY189" s="556">
        <v>0</v>
      </c>
      <c r="AZ189" s="559"/>
      <c r="BA189" s="562"/>
      <c r="BB189" s="559"/>
    </row>
    <row r="190" spans="1:56" ht="14.4" x14ac:dyDescent="0.3">
      <c r="A190" s="576">
        <v>706265</v>
      </c>
      <c r="B190" s="549" t="s">
        <v>224</v>
      </c>
      <c r="C190" s="555" t="s">
        <v>175</v>
      </c>
      <c r="D190" s="555" t="s">
        <v>175</v>
      </c>
      <c r="E190" s="555" t="s">
        <v>175</v>
      </c>
      <c r="F190" s="555" t="s">
        <v>177</v>
      </c>
      <c r="G190" s="555" t="s">
        <v>175</v>
      </c>
      <c r="H190" s="555" t="s">
        <v>177</v>
      </c>
      <c r="I190" s="555" t="s">
        <v>175</v>
      </c>
      <c r="J190" s="555" t="s">
        <v>177</v>
      </c>
      <c r="K190" s="555" t="s">
        <v>175</v>
      </c>
      <c r="L190" s="555" t="s">
        <v>177</v>
      </c>
      <c r="M190" s="555" t="s">
        <v>175</v>
      </c>
      <c r="N190" s="555" t="s">
        <v>175</v>
      </c>
      <c r="O190" s="555" t="s">
        <v>175</v>
      </c>
      <c r="P190" s="555" t="s">
        <v>177</v>
      </c>
      <c r="Q190" s="555" t="s">
        <v>177</v>
      </c>
      <c r="R190" s="555" t="s">
        <v>177</v>
      </c>
      <c r="S190" s="555" t="s">
        <v>175</v>
      </c>
      <c r="T190" s="555" t="s">
        <v>177</v>
      </c>
      <c r="U190" s="555" t="s">
        <v>175</v>
      </c>
      <c r="V190" s="555" t="s">
        <v>175</v>
      </c>
      <c r="W190" s="555" t="s">
        <v>175</v>
      </c>
      <c r="X190" s="555" t="s">
        <v>175</v>
      </c>
      <c r="Y190" s="555" t="s">
        <v>175</v>
      </c>
      <c r="Z190" s="555" t="s">
        <v>177</v>
      </c>
      <c r="AA190" s="555" t="s">
        <v>175</v>
      </c>
      <c r="AB190" s="555" t="s">
        <v>177</v>
      </c>
      <c r="AC190" s="555" t="s">
        <v>177</v>
      </c>
      <c r="AD190" s="555" t="s">
        <v>177</v>
      </c>
      <c r="AE190" s="555" t="s">
        <v>175</v>
      </c>
      <c r="AF190" s="555" t="s">
        <v>177</v>
      </c>
      <c r="AG190" s="555" t="s">
        <v>175</v>
      </c>
      <c r="AH190" s="555" t="s">
        <v>175</v>
      </c>
      <c r="AI190" s="555" t="s">
        <v>177</v>
      </c>
      <c r="AJ190" s="555" t="s">
        <v>177</v>
      </c>
      <c r="AK190" s="555" t="s">
        <v>175</v>
      </c>
      <c r="AL190" s="555" t="s">
        <v>175</v>
      </c>
      <c r="AM190" s="555" t="s">
        <v>176</v>
      </c>
      <c r="AN190" s="555" t="s">
        <v>176</v>
      </c>
      <c r="AO190" s="555" t="s">
        <v>176</v>
      </c>
      <c r="AP190" s="555" t="s">
        <v>176</v>
      </c>
      <c r="AQ190" s="555" t="s">
        <v>176</v>
      </c>
      <c r="AR190" s="555" t="s">
        <v>176</v>
      </c>
      <c r="AS190" s="555"/>
      <c r="AT190" s="555"/>
      <c r="AU190" s="555"/>
      <c r="AV190" s="555"/>
      <c r="AW190" s="555"/>
      <c r="AX190" s="555"/>
      <c r="AY190" s="556">
        <v>0</v>
      </c>
      <c r="AZ190" s="559"/>
      <c r="BA190" s="562"/>
      <c r="BB190" s="559"/>
    </row>
    <row r="191" spans="1:56" ht="14.4" x14ac:dyDescent="0.3">
      <c r="A191" s="576">
        <v>706272</v>
      </c>
      <c r="B191" s="549" t="s">
        <v>247</v>
      </c>
      <c r="C191" s="555" t="s">
        <v>177</v>
      </c>
      <c r="D191" s="555" t="s">
        <v>175</v>
      </c>
      <c r="E191" s="555" t="s">
        <v>175</v>
      </c>
      <c r="F191" s="555" t="s">
        <v>175</v>
      </c>
      <c r="G191" s="555" t="s">
        <v>177</v>
      </c>
      <c r="H191" s="555" t="s">
        <v>175</v>
      </c>
      <c r="I191" s="555" t="s">
        <v>175</v>
      </c>
      <c r="J191" s="555" t="s">
        <v>175</v>
      </c>
      <c r="K191" s="555" t="s">
        <v>175</v>
      </c>
      <c r="L191" s="555" t="s">
        <v>177</v>
      </c>
      <c r="M191" s="555" t="s">
        <v>175</v>
      </c>
      <c r="N191" s="555" t="s">
        <v>175</v>
      </c>
      <c r="O191" s="555" t="s">
        <v>175</v>
      </c>
      <c r="P191" s="555" t="s">
        <v>175</v>
      </c>
      <c r="Q191" s="555" t="s">
        <v>175</v>
      </c>
      <c r="R191" s="555" t="s">
        <v>177</v>
      </c>
      <c r="S191" s="555" t="s">
        <v>175</v>
      </c>
      <c r="T191" s="555" t="s">
        <v>177</v>
      </c>
      <c r="U191" s="555" t="s">
        <v>177</v>
      </c>
      <c r="V191" s="555" t="s">
        <v>175</v>
      </c>
      <c r="W191" s="555" t="s">
        <v>177</v>
      </c>
      <c r="X191" s="555" t="s">
        <v>177</v>
      </c>
      <c r="Y191" s="555" t="s">
        <v>175</v>
      </c>
      <c r="Z191" s="555" t="s">
        <v>177</v>
      </c>
      <c r="AA191" s="555" t="s">
        <v>177</v>
      </c>
      <c r="AB191" s="555" t="s">
        <v>177</v>
      </c>
      <c r="AC191" s="555" t="s">
        <v>176</v>
      </c>
      <c r="AD191" s="555" t="s">
        <v>177</v>
      </c>
      <c r="AE191" s="555" t="s">
        <v>175</v>
      </c>
      <c r="AF191" s="555" t="s">
        <v>177</v>
      </c>
      <c r="AG191" s="555" t="s">
        <v>177</v>
      </c>
      <c r="AH191" s="555" t="s">
        <v>177</v>
      </c>
      <c r="AI191" s="555" t="s">
        <v>177</v>
      </c>
      <c r="AJ191" s="555" t="s">
        <v>177</v>
      </c>
      <c r="AK191" s="555" t="s">
        <v>176</v>
      </c>
      <c r="AL191" s="555" t="s">
        <v>177</v>
      </c>
      <c r="AM191" s="555"/>
      <c r="AN191" s="555"/>
      <c r="AO191" s="555"/>
      <c r="AP191" s="555"/>
      <c r="AQ191" s="555"/>
      <c r="AR191" s="555"/>
      <c r="AS191" s="555"/>
      <c r="AT191" s="555"/>
      <c r="AU191" s="555"/>
      <c r="AV191" s="555"/>
      <c r="AW191" s="555"/>
      <c r="AX191" s="555"/>
      <c r="AY191" s="556">
        <v>0</v>
      </c>
      <c r="AZ191" s="559"/>
      <c r="BA191" s="562"/>
      <c r="BB191" s="559"/>
    </row>
    <row r="192" spans="1:56" ht="34.799999999999997" x14ac:dyDescent="0.3">
      <c r="A192" s="580">
        <v>706273</v>
      </c>
      <c r="B192" s="549" t="s">
        <v>398</v>
      </c>
      <c r="C192" s="555" t="s">
        <v>177</v>
      </c>
      <c r="D192" s="555" t="s">
        <v>177</v>
      </c>
      <c r="E192" s="555" t="s">
        <v>177</v>
      </c>
      <c r="F192" s="555" t="s">
        <v>177</v>
      </c>
      <c r="G192" s="555" t="s">
        <v>177</v>
      </c>
      <c r="H192" s="555" t="s">
        <v>177</v>
      </c>
      <c r="I192" s="555" t="s">
        <v>177</v>
      </c>
      <c r="J192" s="555" t="s">
        <v>177</v>
      </c>
      <c r="K192" s="555" t="s">
        <v>177</v>
      </c>
      <c r="L192" s="555" t="s">
        <v>177</v>
      </c>
      <c r="M192" s="555" t="s">
        <v>177</v>
      </c>
      <c r="N192" s="555" t="s">
        <v>177</v>
      </c>
      <c r="O192" s="555" t="s">
        <v>175</v>
      </c>
      <c r="P192" s="555" t="s">
        <v>177</v>
      </c>
      <c r="Q192" s="555" t="s">
        <v>177</v>
      </c>
      <c r="R192" s="555" t="s">
        <v>177</v>
      </c>
      <c r="S192" s="555" t="s">
        <v>177</v>
      </c>
      <c r="T192" s="555" t="s">
        <v>177</v>
      </c>
      <c r="U192" s="555" t="s">
        <v>175</v>
      </c>
      <c r="V192" s="555" t="s">
        <v>177</v>
      </c>
      <c r="W192" s="555" t="s">
        <v>177</v>
      </c>
      <c r="X192" s="555" t="s">
        <v>177</v>
      </c>
      <c r="Y192" s="555" t="s">
        <v>177</v>
      </c>
      <c r="Z192" s="555" t="s">
        <v>175</v>
      </c>
      <c r="AA192" s="555" t="s">
        <v>177</v>
      </c>
      <c r="AB192" s="555" t="s">
        <v>177</v>
      </c>
      <c r="AC192" s="555" t="s">
        <v>175</v>
      </c>
      <c r="AD192" s="555" t="s">
        <v>177</v>
      </c>
      <c r="AE192" s="555" t="s">
        <v>175</v>
      </c>
      <c r="AF192" s="555" t="s">
        <v>175</v>
      </c>
      <c r="AG192" s="555" t="s">
        <v>176</v>
      </c>
      <c r="AH192" s="555" t="s">
        <v>177</v>
      </c>
      <c r="AI192" s="555" t="s">
        <v>177</v>
      </c>
      <c r="AJ192" s="555" t="s">
        <v>175</v>
      </c>
      <c r="AK192" s="555" t="s">
        <v>177</v>
      </c>
      <c r="AL192" s="555" t="s">
        <v>175</v>
      </c>
      <c r="AM192" s="555" t="s">
        <v>177</v>
      </c>
      <c r="AN192" s="555" t="s">
        <v>176</v>
      </c>
      <c r="AO192" s="555" t="s">
        <v>176</v>
      </c>
      <c r="AP192" s="555" t="s">
        <v>176</v>
      </c>
      <c r="AQ192" s="555" t="s">
        <v>176</v>
      </c>
      <c r="AR192" s="555" t="s">
        <v>177</v>
      </c>
      <c r="AS192" s="555"/>
      <c r="AT192" s="555"/>
      <c r="AU192" s="555"/>
      <c r="AV192" s="555"/>
      <c r="AW192" s="555"/>
      <c r="AX192" s="555"/>
      <c r="AY192" s="556">
        <v>0</v>
      </c>
      <c r="AZ192" s="559"/>
      <c r="BA192" s="562"/>
      <c r="BB192" s="559"/>
    </row>
    <row r="193" spans="1:56" ht="21.6" x14ac:dyDescent="0.65">
      <c r="A193" s="575">
        <v>706274</v>
      </c>
      <c r="B193" s="550" t="s">
        <v>246</v>
      </c>
      <c r="C193" s="555" t="s">
        <v>177</v>
      </c>
      <c r="D193" s="555" t="s">
        <v>175</v>
      </c>
      <c r="E193" s="555" t="s">
        <v>175</v>
      </c>
      <c r="F193" s="555" t="s">
        <v>177</v>
      </c>
      <c r="G193" s="555" t="s">
        <v>175</v>
      </c>
      <c r="H193" s="555" t="s">
        <v>177</v>
      </c>
      <c r="I193" s="555" t="s">
        <v>177</v>
      </c>
      <c r="J193" s="555" t="s">
        <v>175</v>
      </c>
      <c r="K193" s="555" t="s">
        <v>177</v>
      </c>
      <c r="L193" s="555" t="s">
        <v>175</v>
      </c>
      <c r="M193" s="555" t="s">
        <v>177</v>
      </c>
      <c r="N193" s="555" t="s">
        <v>177</v>
      </c>
      <c r="O193" s="555" t="s">
        <v>177</v>
      </c>
      <c r="P193" s="555" t="s">
        <v>176</v>
      </c>
      <c r="Q193" s="555" t="s">
        <v>177</v>
      </c>
      <c r="R193" s="555" t="s">
        <v>177</v>
      </c>
      <c r="S193" s="555" t="s">
        <v>175</v>
      </c>
      <c r="T193" s="555" t="s">
        <v>177</v>
      </c>
      <c r="U193" s="555" t="s">
        <v>176</v>
      </c>
      <c r="V193" s="555" t="s">
        <v>177</v>
      </c>
      <c r="W193" s="555" t="s">
        <v>176</v>
      </c>
      <c r="X193" s="555" t="s">
        <v>177</v>
      </c>
      <c r="Y193" s="555" t="s">
        <v>177</v>
      </c>
      <c r="Z193" s="555" t="s">
        <v>177</v>
      </c>
      <c r="AA193" s="555"/>
      <c r="AB193" s="555"/>
      <c r="AC193" s="555"/>
      <c r="AD193" s="555"/>
      <c r="AE193" s="555"/>
      <c r="AF193" s="555"/>
      <c r="AG193" s="555"/>
      <c r="AH193" s="555"/>
      <c r="AI193" s="555"/>
      <c r="AJ193" s="555"/>
      <c r="AK193" s="555"/>
      <c r="AL193" s="555"/>
      <c r="AM193" s="555"/>
      <c r="AN193" s="555"/>
      <c r="AO193" s="555"/>
      <c r="AP193" s="555"/>
      <c r="AQ193" s="555"/>
      <c r="AR193" s="555"/>
      <c r="AS193" s="555"/>
      <c r="AT193" s="555"/>
      <c r="AU193" s="555"/>
      <c r="AV193" s="555"/>
      <c r="AW193" s="555"/>
      <c r="AX193" s="555"/>
      <c r="AY193" s="556">
        <v>0</v>
      </c>
      <c r="AZ193" s="564"/>
      <c r="BA193" s="565"/>
      <c r="BB193" s="565"/>
      <c r="BC193" s="565"/>
      <c r="BD193" s="566"/>
    </row>
    <row r="194" spans="1:56" ht="15.75" customHeight="1" x14ac:dyDescent="0.3">
      <c r="A194" s="576">
        <v>706296</v>
      </c>
      <c r="B194" s="549" t="s">
        <v>246</v>
      </c>
      <c r="C194" s="555" t="s">
        <v>1437</v>
      </c>
      <c r="D194" s="555" t="s">
        <v>1437</v>
      </c>
      <c r="E194" s="555" t="s">
        <v>1437</v>
      </c>
      <c r="F194" s="555" t="s">
        <v>1437</v>
      </c>
      <c r="G194" s="555" t="s">
        <v>1437</v>
      </c>
      <c r="H194" s="555" t="s">
        <v>1437</v>
      </c>
      <c r="I194" s="555" t="s">
        <v>1437</v>
      </c>
      <c r="J194" s="555" t="s">
        <v>1437</v>
      </c>
      <c r="K194" s="555" t="s">
        <v>1437</v>
      </c>
      <c r="L194" s="555" t="s">
        <v>1437</v>
      </c>
      <c r="M194" s="555" t="s">
        <v>1437</v>
      </c>
      <c r="N194" s="555" t="s">
        <v>1437</v>
      </c>
      <c r="O194" s="555" t="s">
        <v>1437</v>
      </c>
      <c r="P194" s="555" t="s">
        <v>1437</v>
      </c>
      <c r="Q194" s="555" t="s">
        <v>1437</v>
      </c>
      <c r="R194" s="555" t="s">
        <v>1437</v>
      </c>
      <c r="S194" s="555" t="s">
        <v>1437</v>
      </c>
      <c r="T194" s="555" t="s">
        <v>1437</v>
      </c>
      <c r="U194" s="555" t="s">
        <v>1437</v>
      </c>
      <c r="V194" s="555" t="s">
        <v>1437</v>
      </c>
      <c r="W194" s="555" t="s">
        <v>1437</v>
      </c>
      <c r="X194" s="555" t="s">
        <v>1437</v>
      </c>
      <c r="Y194" s="555" t="s">
        <v>1437</v>
      </c>
      <c r="Z194" s="555" t="s">
        <v>1437</v>
      </c>
      <c r="AA194" s="555"/>
      <c r="AB194" s="555"/>
      <c r="AC194" s="555"/>
      <c r="AD194" s="555"/>
      <c r="AE194" s="555"/>
      <c r="AF194" s="555"/>
      <c r="AG194" s="555"/>
      <c r="AH194" s="555"/>
      <c r="AI194" s="555"/>
      <c r="AJ194" s="555"/>
      <c r="AK194" s="555"/>
      <c r="AL194" s="555"/>
      <c r="AM194" s="555"/>
      <c r="AN194" s="555"/>
      <c r="AO194" s="555"/>
      <c r="AP194" s="555"/>
      <c r="AQ194" s="555"/>
      <c r="AR194" s="555"/>
      <c r="AS194" s="555"/>
      <c r="AT194" s="555"/>
      <c r="AU194" s="555"/>
      <c r="AV194" s="555"/>
      <c r="AW194" s="555"/>
      <c r="AX194" s="555"/>
      <c r="AY194" s="556" t="s">
        <v>3778</v>
      </c>
      <c r="AZ194" s="559"/>
      <c r="BA194" s="562"/>
    </row>
    <row r="195" spans="1:56" ht="21.6" x14ac:dyDescent="0.65">
      <c r="A195" s="578">
        <v>706313</v>
      </c>
      <c r="B195" s="550" t="s">
        <v>246</v>
      </c>
      <c r="C195" s="579" t="s">
        <v>1437</v>
      </c>
      <c r="D195" s="579" t="s">
        <v>1437</v>
      </c>
      <c r="E195" s="579" t="s">
        <v>1437</v>
      </c>
      <c r="F195" s="579" t="s">
        <v>1437</v>
      </c>
      <c r="G195" s="579" t="s">
        <v>1437</v>
      </c>
      <c r="H195" s="579" t="s">
        <v>1437</v>
      </c>
      <c r="I195" s="579" t="s">
        <v>1437</v>
      </c>
      <c r="J195" s="579" t="s">
        <v>1437</v>
      </c>
      <c r="K195" s="579" t="s">
        <v>1437</v>
      </c>
      <c r="L195" s="579" t="s">
        <v>1437</v>
      </c>
      <c r="M195" s="579" t="s">
        <v>1437</v>
      </c>
      <c r="N195" s="579" t="s">
        <v>1437</v>
      </c>
      <c r="O195" s="579" t="s">
        <v>1437</v>
      </c>
      <c r="P195" s="579" t="s">
        <v>1437</v>
      </c>
      <c r="Q195" s="579" t="s">
        <v>1437</v>
      </c>
      <c r="R195" s="579" t="s">
        <v>1437</v>
      </c>
      <c r="S195" s="579" t="s">
        <v>1437</v>
      </c>
      <c r="T195" s="579" t="s">
        <v>1437</v>
      </c>
      <c r="U195" s="579" t="s">
        <v>1437</v>
      </c>
      <c r="V195" s="579" t="s">
        <v>1437</v>
      </c>
      <c r="W195" s="579" t="s">
        <v>1437</v>
      </c>
      <c r="X195" s="579" t="s">
        <v>1437</v>
      </c>
      <c r="Y195" s="579" t="s">
        <v>1437</v>
      </c>
      <c r="Z195" s="579" t="s">
        <v>1437</v>
      </c>
      <c r="AA195" s="579"/>
      <c r="AB195" s="579"/>
      <c r="AC195" s="579"/>
      <c r="AD195" s="579"/>
      <c r="AE195" s="579"/>
      <c r="AF195" s="579"/>
      <c r="AG195" s="579"/>
      <c r="AH195" s="579"/>
      <c r="AI195" s="579"/>
      <c r="AJ195" s="579"/>
      <c r="AK195" s="579"/>
      <c r="AL195" s="579"/>
      <c r="AM195" s="579"/>
      <c r="AN195" s="579"/>
      <c r="AO195" s="579"/>
      <c r="AP195" s="579"/>
      <c r="AQ195" s="579"/>
      <c r="AR195" s="579"/>
      <c r="AS195" s="579"/>
      <c r="AT195" s="579"/>
      <c r="AU195" s="579"/>
      <c r="AV195" s="579"/>
      <c r="AW195" s="579"/>
      <c r="AX195" s="579"/>
      <c r="AY195" s="556" t="s">
        <v>3778</v>
      </c>
      <c r="AZ195" s="559"/>
      <c r="BA195" s="562"/>
      <c r="BB195" s="559"/>
    </row>
    <row r="196" spans="1:56" ht="14.4" x14ac:dyDescent="0.3">
      <c r="A196" s="576">
        <v>706316</v>
      </c>
      <c r="B196" s="549" t="s">
        <v>400</v>
      </c>
      <c r="C196" s="555" t="s">
        <v>177</v>
      </c>
      <c r="D196" s="555" t="s">
        <v>175</v>
      </c>
      <c r="E196" s="555" t="s">
        <v>175</v>
      </c>
      <c r="F196" s="555" t="s">
        <v>177</v>
      </c>
      <c r="G196" s="555" t="s">
        <v>175</v>
      </c>
      <c r="H196" s="555" t="s">
        <v>175</v>
      </c>
      <c r="I196" s="555" t="s">
        <v>175</v>
      </c>
      <c r="J196" s="555" t="s">
        <v>175</v>
      </c>
      <c r="K196" s="555" t="s">
        <v>175</v>
      </c>
      <c r="L196" s="555" t="s">
        <v>175</v>
      </c>
      <c r="M196" s="555" t="s">
        <v>175</v>
      </c>
      <c r="N196" s="555" t="s">
        <v>175</v>
      </c>
      <c r="O196" s="555" t="s">
        <v>175</v>
      </c>
      <c r="P196" s="555" t="s">
        <v>177</v>
      </c>
      <c r="Q196" s="555" t="s">
        <v>175</v>
      </c>
      <c r="R196" s="555" t="s">
        <v>175</v>
      </c>
      <c r="S196" s="555" t="s">
        <v>175</v>
      </c>
      <c r="T196" s="555" t="s">
        <v>175</v>
      </c>
      <c r="U196" s="555" t="s">
        <v>177</v>
      </c>
      <c r="V196" s="555" t="s">
        <v>175</v>
      </c>
      <c r="W196" s="555" t="s">
        <v>177</v>
      </c>
      <c r="X196" s="555" t="s">
        <v>177</v>
      </c>
      <c r="Y196" s="555" t="s">
        <v>177</v>
      </c>
      <c r="Z196" s="555" t="s">
        <v>177</v>
      </c>
      <c r="AA196" s="555" t="s">
        <v>176</v>
      </c>
      <c r="AB196" s="555" t="s">
        <v>176</v>
      </c>
      <c r="AC196" s="555" t="s">
        <v>176</v>
      </c>
      <c r="AD196" s="555" t="s">
        <v>176</v>
      </c>
      <c r="AE196" s="555" t="s">
        <v>176</v>
      </c>
      <c r="AF196" s="555" t="s">
        <v>176</v>
      </c>
      <c r="AG196" s="555"/>
      <c r="AH196" s="555"/>
      <c r="AI196" s="555"/>
      <c r="AJ196" s="555"/>
      <c r="AK196" s="555"/>
      <c r="AL196" s="555"/>
      <c r="AM196" s="555"/>
      <c r="AN196" s="555"/>
      <c r="AO196" s="555"/>
      <c r="AP196" s="555"/>
      <c r="AQ196" s="555"/>
      <c r="AR196" s="555"/>
      <c r="AS196" s="555"/>
      <c r="AT196" s="555"/>
      <c r="AU196" s="555"/>
      <c r="AV196" s="555"/>
      <c r="AW196" s="555"/>
      <c r="AX196" s="555"/>
      <c r="AY196" s="556">
        <v>0</v>
      </c>
      <c r="AZ196" s="559"/>
      <c r="BA196" s="562"/>
      <c r="BB196" s="559"/>
    </row>
    <row r="197" spans="1:56" ht="14.4" x14ac:dyDescent="0.3">
      <c r="A197" s="576">
        <v>706322</v>
      </c>
      <c r="B197" s="549" t="s">
        <v>398</v>
      </c>
      <c r="C197" s="555" t="s">
        <v>175</v>
      </c>
      <c r="D197" s="555" t="s">
        <v>175</v>
      </c>
      <c r="E197" s="555" t="s">
        <v>175</v>
      </c>
      <c r="F197" s="555" t="s">
        <v>177</v>
      </c>
      <c r="G197" s="555" t="s">
        <v>177</v>
      </c>
      <c r="H197" s="555" t="s">
        <v>177</v>
      </c>
      <c r="I197" s="555" t="s">
        <v>175</v>
      </c>
      <c r="J197" s="555" t="s">
        <v>177</v>
      </c>
      <c r="K197" s="555" t="s">
        <v>177</v>
      </c>
      <c r="L197" s="555" t="s">
        <v>175</v>
      </c>
      <c r="M197" s="555" t="s">
        <v>177</v>
      </c>
      <c r="N197" s="555" t="s">
        <v>177</v>
      </c>
      <c r="O197" s="555" t="s">
        <v>175</v>
      </c>
      <c r="P197" s="555" t="s">
        <v>175</v>
      </c>
      <c r="Q197" s="555" t="s">
        <v>177</v>
      </c>
      <c r="R197" s="555" t="s">
        <v>175</v>
      </c>
      <c r="S197" s="555" t="s">
        <v>175</v>
      </c>
      <c r="T197" s="555" t="s">
        <v>177</v>
      </c>
      <c r="U197" s="555" t="s">
        <v>175</v>
      </c>
      <c r="V197" s="555" t="s">
        <v>177</v>
      </c>
      <c r="W197" s="555" t="s">
        <v>175</v>
      </c>
      <c r="X197" s="555" t="s">
        <v>177</v>
      </c>
      <c r="Y197" s="555" t="s">
        <v>175</v>
      </c>
      <c r="Z197" s="555" t="s">
        <v>177</v>
      </c>
      <c r="AA197" s="555" t="s">
        <v>175</v>
      </c>
      <c r="AB197" s="555" t="s">
        <v>175</v>
      </c>
      <c r="AC197" s="555" t="s">
        <v>177</v>
      </c>
      <c r="AD197" s="555" t="s">
        <v>175</v>
      </c>
      <c r="AE197" s="555" t="s">
        <v>175</v>
      </c>
      <c r="AF197" s="555" t="s">
        <v>177</v>
      </c>
      <c r="AG197" s="555" t="s">
        <v>177</v>
      </c>
      <c r="AH197" s="555" t="s">
        <v>177</v>
      </c>
      <c r="AI197" s="555" t="s">
        <v>177</v>
      </c>
      <c r="AJ197" s="555" t="s">
        <v>175</v>
      </c>
      <c r="AK197" s="555" t="s">
        <v>175</v>
      </c>
      <c r="AL197" s="555" t="s">
        <v>175</v>
      </c>
      <c r="AM197" s="555" t="s">
        <v>176</v>
      </c>
      <c r="AN197" s="555" t="s">
        <v>177</v>
      </c>
      <c r="AO197" s="555" t="s">
        <v>177</v>
      </c>
      <c r="AP197" s="555" t="s">
        <v>177</v>
      </c>
      <c r="AQ197" s="555" t="s">
        <v>177</v>
      </c>
      <c r="AR197" s="555" t="s">
        <v>177</v>
      </c>
      <c r="AS197" s="555"/>
      <c r="AT197" s="555"/>
      <c r="AU197" s="555"/>
      <c r="AV197" s="555"/>
      <c r="AW197" s="555"/>
      <c r="AX197" s="555"/>
      <c r="AY197" s="556">
        <v>0</v>
      </c>
      <c r="AZ197" s="559"/>
      <c r="BA197" s="562"/>
    </row>
    <row r="198" spans="1:56" ht="14.4" x14ac:dyDescent="0.3">
      <c r="A198" s="576">
        <v>706331</v>
      </c>
      <c r="B198" s="549" t="s">
        <v>224</v>
      </c>
      <c r="C198" s="555" t="s">
        <v>177</v>
      </c>
      <c r="D198" s="555" t="s">
        <v>175</v>
      </c>
      <c r="E198" s="555" t="s">
        <v>175</v>
      </c>
      <c r="F198" s="555" t="s">
        <v>177</v>
      </c>
      <c r="G198" s="555" t="s">
        <v>175</v>
      </c>
      <c r="H198" s="555" t="s">
        <v>175</v>
      </c>
      <c r="I198" s="555" t="s">
        <v>175</v>
      </c>
      <c r="J198" s="555" t="s">
        <v>175</v>
      </c>
      <c r="K198" s="555" t="s">
        <v>175</v>
      </c>
      <c r="L198" s="555" t="s">
        <v>175</v>
      </c>
      <c r="M198" s="555" t="s">
        <v>175</v>
      </c>
      <c r="N198" s="555" t="s">
        <v>175</v>
      </c>
      <c r="O198" s="555" t="s">
        <v>175</v>
      </c>
      <c r="P198" s="555" t="s">
        <v>175</v>
      </c>
      <c r="Q198" s="555" t="s">
        <v>177</v>
      </c>
      <c r="R198" s="555" t="s">
        <v>175</v>
      </c>
      <c r="S198" s="555" t="s">
        <v>177</v>
      </c>
      <c r="T198" s="555" t="s">
        <v>175</v>
      </c>
      <c r="U198" s="555" t="s">
        <v>177</v>
      </c>
      <c r="V198" s="555" t="s">
        <v>177</v>
      </c>
      <c r="W198" s="555" t="s">
        <v>177</v>
      </c>
      <c r="X198" s="555" t="s">
        <v>175</v>
      </c>
      <c r="Y198" s="555" t="s">
        <v>177</v>
      </c>
      <c r="Z198" s="555" t="s">
        <v>177</v>
      </c>
      <c r="AA198" s="555" t="s">
        <v>177</v>
      </c>
      <c r="AB198" s="555" t="s">
        <v>175</v>
      </c>
      <c r="AC198" s="555" t="s">
        <v>177</v>
      </c>
      <c r="AD198" s="555" t="s">
        <v>175</v>
      </c>
      <c r="AE198" s="555" t="s">
        <v>175</v>
      </c>
      <c r="AF198" s="555" t="s">
        <v>177</v>
      </c>
      <c r="AG198" s="555" t="s">
        <v>175</v>
      </c>
      <c r="AH198" s="555" t="s">
        <v>175</v>
      </c>
      <c r="AI198" s="555" t="s">
        <v>175</v>
      </c>
      <c r="AJ198" s="555" t="s">
        <v>175</v>
      </c>
      <c r="AK198" s="555" t="s">
        <v>177</v>
      </c>
      <c r="AL198" s="555" t="s">
        <v>175</v>
      </c>
      <c r="AM198" s="555" t="s">
        <v>176</v>
      </c>
      <c r="AN198" s="555" t="s">
        <v>176</v>
      </c>
      <c r="AO198" s="555" t="s">
        <v>176</v>
      </c>
      <c r="AP198" s="555" t="s">
        <v>176</v>
      </c>
      <c r="AQ198" s="555" t="s">
        <v>176</v>
      </c>
      <c r="AR198" s="555" t="s">
        <v>176</v>
      </c>
      <c r="AS198" s="555"/>
      <c r="AT198" s="555"/>
      <c r="AU198" s="555"/>
      <c r="AV198" s="555"/>
      <c r="AW198" s="555"/>
      <c r="AX198" s="555"/>
      <c r="AY198" s="556">
        <v>0</v>
      </c>
      <c r="AZ198" s="559"/>
      <c r="BA198" s="562"/>
    </row>
    <row r="199" spans="1:56" ht="14.4" x14ac:dyDescent="0.3">
      <c r="A199" s="576">
        <v>706342</v>
      </c>
      <c r="B199" s="549" t="s">
        <v>398</v>
      </c>
      <c r="C199" s="555" t="s">
        <v>177</v>
      </c>
      <c r="D199" s="555" t="s">
        <v>177</v>
      </c>
      <c r="E199" s="555" t="s">
        <v>175</v>
      </c>
      <c r="F199" s="555" t="s">
        <v>177</v>
      </c>
      <c r="G199" s="555" t="s">
        <v>175</v>
      </c>
      <c r="H199" s="555" t="s">
        <v>177</v>
      </c>
      <c r="I199" s="555" t="s">
        <v>177</v>
      </c>
      <c r="J199" s="555" t="s">
        <v>175</v>
      </c>
      <c r="K199" s="555" t="s">
        <v>177</v>
      </c>
      <c r="L199" s="555" t="s">
        <v>175</v>
      </c>
      <c r="M199" s="555" t="s">
        <v>177</v>
      </c>
      <c r="N199" s="555" t="s">
        <v>177</v>
      </c>
      <c r="O199" s="555" t="s">
        <v>177</v>
      </c>
      <c r="P199" s="555" t="s">
        <v>177</v>
      </c>
      <c r="Q199" s="555" t="s">
        <v>177</v>
      </c>
      <c r="R199" s="555" t="s">
        <v>177</v>
      </c>
      <c r="S199" s="555" t="s">
        <v>175</v>
      </c>
      <c r="T199" s="555" t="s">
        <v>177</v>
      </c>
      <c r="U199" s="555" t="s">
        <v>175</v>
      </c>
      <c r="V199" s="555" t="s">
        <v>177</v>
      </c>
      <c r="W199" s="555" t="s">
        <v>177</v>
      </c>
      <c r="X199" s="555" t="s">
        <v>177</v>
      </c>
      <c r="Y199" s="555" t="s">
        <v>175</v>
      </c>
      <c r="Z199" s="555" t="s">
        <v>177</v>
      </c>
      <c r="AA199" s="555" t="s">
        <v>177</v>
      </c>
      <c r="AB199" s="555" t="s">
        <v>177</v>
      </c>
      <c r="AC199" s="555" t="s">
        <v>175</v>
      </c>
      <c r="AD199" s="555" t="s">
        <v>177</v>
      </c>
      <c r="AE199" s="555" t="s">
        <v>175</v>
      </c>
      <c r="AF199" s="555" t="s">
        <v>175</v>
      </c>
      <c r="AG199" s="555" t="s">
        <v>177</v>
      </c>
      <c r="AH199" s="555" t="s">
        <v>177</v>
      </c>
      <c r="AI199" s="555" t="s">
        <v>177</v>
      </c>
      <c r="AJ199" s="555" t="s">
        <v>177</v>
      </c>
      <c r="AK199" s="555" t="s">
        <v>177</v>
      </c>
      <c r="AL199" s="555" t="s">
        <v>177</v>
      </c>
      <c r="AM199" s="555" t="s">
        <v>177</v>
      </c>
      <c r="AN199" s="555" t="s">
        <v>177</v>
      </c>
      <c r="AO199" s="555" t="s">
        <v>177</v>
      </c>
      <c r="AP199" s="555" t="s">
        <v>177</v>
      </c>
      <c r="AQ199" s="555" t="s">
        <v>177</v>
      </c>
      <c r="AR199" s="555" t="s">
        <v>177</v>
      </c>
      <c r="AS199" s="555" t="s">
        <v>177</v>
      </c>
      <c r="AT199" s="555" t="s">
        <v>177</v>
      </c>
      <c r="AU199" s="555" t="s">
        <v>177</v>
      </c>
      <c r="AV199" s="555" t="s">
        <v>177</v>
      </c>
      <c r="AW199" s="555" t="s">
        <v>177</v>
      </c>
      <c r="AX199" s="555" t="s">
        <v>177</v>
      </c>
      <c r="AY199" s="556">
        <v>0</v>
      </c>
      <c r="AZ199" s="559"/>
      <c r="BA199" s="562"/>
      <c r="BB199" s="559"/>
    </row>
    <row r="200" spans="1:56" ht="21.6" x14ac:dyDescent="0.65">
      <c r="A200" s="578">
        <v>706346</v>
      </c>
      <c r="B200" s="550" t="s">
        <v>246</v>
      </c>
      <c r="C200" s="579" t="s">
        <v>1437</v>
      </c>
      <c r="D200" s="579" t="s">
        <v>1437</v>
      </c>
      <c r="E200" s="579" t="s">
        <v>1437</v>
      </c>
      <c r="F200" s="579" t="s">
        <v>1437</v>
      </c>
      <c r="G200" s="579" t="s">
        <v>1437</v>
      </c>
      <c r="H200" s="579" t="s">
        <v>1437</v>
      </c>
      <c r="I200" s="579" t="s">
        <v>1437</v>
      </c>
      <c r="J200" s="579" t="s">
        <v>1437</v>
      </c>
      <c r="K200" s="579" t="s">
        <v>1437</v>
      </c>
      <c r="L200" s="579" t="s">
        <v>1437</v>
      </c>
      <c r="M200" s="579" t="s">
        <v>1437</v>
      </c>
      <c r="N200" s="579" t="s">
        <v>1437</v>
      </c>
      <c r="O200" s="579" t="s">
        <v>1437</v>
      </c>
      <c r="P200" s="579" t="s">
        <v>1437</v>
      </c>
      <c r="Q200" s="579" t="s">
        <v>1437</v>
      </c>
      <c r="R200" s="579" t="s">
        <v>1437</v>
      </c>
      <c r="S200" s="579" t="s">
        <v>1437</v>
      </c>
      <c r="T200" s="579" t="s">
        <v>1437</v>
      </c>
      <c r="U200" s="579" t="s">
        <v>1437</v>
      </c>
      <c r="V200" s="579" t="s">
        <v>1437</v>
      </c>
      <c r="W200" s="579" t="s">
        <v>1437</v>
      </c>
      <c r="X200" s="579" t="s">
        <v>1437</v>
      </c>
      <c r="Y200" s="579" t="s">
        <v>1437</v>
      </c>
      <c r="Z200" s="579" t="s">
        <v>1437</v>
      </c>
      <c r="AA200" s="579"/>
      <c r="AB200" s="579"/>
      <c r="AC200" s="579"/>
      <c r="AD200" s="579"/>
      <c r="AE200" s="579"/>
      <c r="AF200" s="579"/>
      <c r="AG200" s="579"/>
      <c r="AH200" s="579"/>
      <c r="AI200" s="579"/>
      <c r="AJ200" s="579"/>
      <c r="AK200" s="579"/>
      <c r="AL200" s="579"/>
      <c r="AM200" s="579"/>
      <c r="AN200" s="579"/>
      <c r="AO200" s="579"/>
      <c r="AP200" s="579"/>
      <c r="AQ200" s="579"/>
      <c r="AR200" s="579"/>
      <c r="AS200" s="579"/>
      <c r="AT200" s="579"/>
      <c r="AU200" s="579"/>
      <c r="AV200" s="579"/>
      <c r="AW200" s="579"/>
      <c r="AX200" s="579"/>
      <c r="AY200" s="556" t="s">
        <v>3778</v>
      </c>
      <c r="AZ200" s="559"/>
      <c r="BA200" s="562"/>
      <c r="BB200" s="559"/>
    </row>
    <row r="201" spans="1:56" ht="21.6" x14ac:dyDescent="0.65">
      <c r="A201" s="575">
        <v>706354</v>
      </c>
      <c r="B201" s="550" t="s">
        <v>246</v>
      </c>
      <c r="C201" s="555" t="s">
        <v>1437</v>
      </c>
      <c r="D201" s="555" t="s">
        <v>1437</v>
      </c>
      <c r="E201" s="555" t="s">
        <v>1437</v>
      </c>
      <c r="F201" s="555" t="s">
        <v>1437</v>
      </c>
      <c r="G201" s="555" t="s">
        <v>1437</v>
      </c>
      <c r="H201" s="555" t="s">
        <v>1437</v>
      </c>
      <c r="I201" s="555" t="s">
        <v>1437</v>
      </c>
      <c r="J201" s="555" t="s">
        <v>1437</v>
      </c>
      <c r="K201" s="555" t="s">
        <v>1437</v>
      </c>
      <c r="L201" s="555" t="s">
        <v>1437</v>
      </c>
      <c r="M201" s="555" t="s">
        <v>1437</v>
      </c>
      <c r="N201" s="555" t="s">
        <v>1437</v>
      </c>
      <c r="O201" s="555" t="s">
        <v>1437</v>
      </c>
      <c r="P201" s="555" t="s">
        <v>1437</v>
      </c>
      <c r="Q201" s="555" t="s">
        <v>1437</v>
      </c>
      <c r="R201" s="555" t="s">
        <v>1437</v>
      </c>
      <c r="S201" s="555" t="s">
        <v>1437</v>
      </c>
      <c r="T201" s="555" t="s">
        <v>1437</v>
      </c>
      <c r="U201" s="555" t="s">
        <v>1437</v>
      </c>
      <c r="V201" s="555" t="s">
        <v>1437</v>
      </c>
      <c r="W201" s="555" t="s">
        <v>1437</v>
      </c>
      <c r="X201" s="555" t="s">
        <v>1437</v>
      </c>
      <c r="Y201" s="555" t="s">
        <v>1437</v>
      </c>
      <c r="Z201" s="555" t="s">
        <v>1437</v>
      </c>
      <c r="AA201" s="555"/>
      <c r="AB201" s="555"/>
      <c r="AC201" s="555"/>
      <c r="AD201" s="555"/>
      <c r="AE201" s="555"/>
      <c r="AF201" s="555"/>
      <c r="AG201" s="555"/>
      <c r="AH201" s="555"/>
      <c r="AI201" s="555"/>
      <c r="AJ201" s="555"/>
      <c r="AK201" s="555"/>
      <c r="AL201" s="555"/>
      <c r="AM201" s="555"/>
      <c r="AN201" s="555"/>
      <c r="AO201" s="555"/>
      <c r="AP201" s="555"/>
      <c r="AQ201" s="555"/>
      <c r="AR201" s="555"/>
      <c r="AS201" s="555"/>
      <c r="AT201" s="555"/>
      <c r="AU201" s="555"/>
      <c r="AV201" s="555"/>
      <c r="AW201" s="555"/>
      <c r="AX201" s="555"/>
      <c r="AY201" s="556" t="s">
        <v>3778</v>
      </c>
      <c r="AZ201" s="564"/>
      <c r="BA201" s="565"/>
      <c r="BB201" s="565"/>
      <c r="BC201" s="565"/>
      <c r="BD201" s="566"/>
    </row>
    <row r="202" spans="1:56" ht="14.4" x14ac:dyDescent="0.3">
      <c r="A202" s="576">
        <v>706359</v>
      </c>
      <c r="B202" s="549" t="s">
        <v>224</v>
      </c>
      <c r="C202" s="555" t="s">
        <v>177</v>
      </c>
      <c r="D202" s="555" t="s">
        <v>177</v>
      </c>
      <c r="E202" s="555" t="s">
        <v>175</v>
      </c>
      <c r="F202" s="555" t="s">
        <v>175</v>
      </c>
      <c r="G202" s="555" t="s">
        <v>175</v>
      </c>
      <c r="H202" s="555" t="s">
        <v>175</v>
      </c>
      <c r="I202" s="555" t="s">
        <v>177</v>
      </c>
      <c r="J202" s="555" t="s">
        <v>175</v>
      </c>
      <c r="K202" s="555" t="s">
        <v>177</v>
      </c>
      <c r="L202" s="555" t="s">
        <v>175</v>
      </c>
      <c r="M202" s="555" t="s">
        <v>177</v>
      </c>
      <c r="N202" s="555" t="s">
        <v>177</v>
      </c>
      <c r="O202" s="555" t="s">
        <v>175</v>
      </c>
      <c r="P202" s="555" t="s">
        <v>177</v>
      </c>
      <c r="Q202" s="555" t="s">
        <v>175</v>
      </c>
      <c r="R202" s="555" t="s">
        <v>175</v>
      </c>
      <c r="S202" s="555" t="s">
        <v>175</v>
      </c>
      <c r="T202" s="555" t="s">
        <v>175</v>
      </c>
      <c r="U202" s="555" t="s">
        <v>175</v>
      </c>
      <c r="V202" s="555" t="s">
        <v>175</v>
      </c>
      <c r="W202" s="555" t="s">
        <v>175</v>
      </c>
      <c r="X202" s="555" t="s">
        <v>175</v>
      </c>
      <c r="Y202" s="555" t="s">
        <v>175</v>
      </c>
      <c r="Z202" s="555" t="s">
        <v>175</v>
      </c>
      <c r="AA202" s="555" t="s">
        <v>175</v>
      </c>
      <c r="AB202" s="555" t="s">
        <v>177</v>
      </c>
      <c r="AC202" s="555" t="s">
        <v>175</v>
      </c>
      <c r="AD202" s="555" t="s">
        <v>175</v>
      </c>
      <c r="AE202" s="555" t="s">
        <v>175</v>
      </c>
      <c r="AF202" s="555" t="s">
        <v>177</v>
      </c>
      <c r="AG202" s="555" t="s">
        <v>177</v>
      </c>
      <c r="AH202" s="555" t="s">
        <v>177</v>
      </c>
      <c r="AI202" s="555" t="s">
        <v>177</v>
      </c>
      <c r="AJ202" s="555" t="s">
        <v>177</v>
      </c>
      <c r="AK202" s="555" t="s">
        <v>175</v>
      </c>
      <c r="AL202" s="555" t="s">
        <v>175</v>
      </c>
      <c r="AM202" s="555" t="s">
        <v>176</v>
      </c>
      <c r="AN202" s="555" t="s">
        <v>176</v>
      </c>
      <c r="AO202" s="555" t="s">
        <v>176</v>
      </c>
      <c r="AP202" s="555" t="s">
        <v>176</v>
      </c>
      <c r="AQ202" s="555" t="s">
        <v>176</v>
      </c>
      <c r="AR202" s="555" t="s">
        <v>176</v>
      </c>
      <c r="AS202" s="555"/>
      <c r="AT202" s="555"/>
      <c r="AU202" s="555"/>
      <c r="AV202" s="555"/>
      <c r="AW202" s="555"/>
      <c r="AX202" s="555"/>
      <c r="AY202" s="556">
        <v>0</v>
      </c>
      <c r="AZ202" s="559"/>
      <c r="BA202" s="562"/>
    </row>
    <row r="203" spans="1:56" ht="21.6" x14ac:dyDescent="0.65">
      <c r="A203" s="578">
        <v>706363</v>
      </c>
      <c r="B203" s="550" t="s">
        <v>246</v>
      </c>
      <c r="C203" s="579" t="s">
        <v>1437</v>
      </c>
      <c r="D203" s="579" t="s">
        <v>1437</v>
      </c>
      <c r="E203" s="579" t="s">
        <v>1437</v>
      </c>
      <c r="F203" s="579" t="s">
        <v>1437</v>
      </c>
      <c r="G203" s="579" t="s">
        <v>1437</v>
      </c>
      <c r="H203" s="579" t="s">
        <v>1437</v>
      </c>
      <c r="I203" s="579" t="s">
        <v>1437</v>
      </c>
      <c r="J203" s="579" t="s">
        <v>1437</v>
      </c>
      <c r="K203" s="579" t="s">
        <v>1437</v>
      </c>
      <c r="L203" s="579" t="s">
        <v>1437</v>
      </c>
      <c r="M203" s="579" t="s">
        <v>1437</v>
      </c>
      <c r="N203" s="579" t="s">
        <v>1437</v>
      </c>
      <c r="O203" s="579" t="s">
        <v>1437</v>
      </c>
      <c r="P203" s="579" t="s">
        <v>1437</v>
      </c>
      <c r="Q203" s="579" t="s">
        <v>1437</v>
      </c>
      <c r="R203" s="579" t="s">
        <v>1437</v>
      </c>
      <c r="S203" s="579" t="s">
        <v>1437</v>
      </c>
      <c r="T203" s="579" t="s">
        <v>1437</v>
      </c>
      <c r="U203" s="579" t="s">
        <v>1437</v>
      </c>
      <c r="V203" s="579" t="s">
        <v>1437</v>
      </c>
      <c r="W203" s="579" t="s">
        <v>1437</v>
      </c>
      <c r="X203" s="579" t="s">
        <v>1437</v>
      </c>
      <c r="Y203" s="579" t="s">
        <v>1437</v>
      </c>
      <c r="Z203" s="579" t="s">
        <v>1437</v>
      </c>
      <c r="AA203" s="579" t="s">
        <v>225</v>
      </c>
      <c r="AB203" s="579" t="s">
        <v>225</v>
      </c>
      <c r="AC203" s="579" t="s">
        <v>225</v>
      </c>
      <c r="AD203" s="579" t="s">
        <v>225</v>
      </c>
      <c r="AE203" s="579" t="s">
        <v>225</v>
      </c>
      <c r="AF203" s="579" t="s">
        <v>225</v>
      </c>
      <c r="AG203" s="579" t="s">
        <v>225</v>
      </c>
      <c r="AH203" s="579" t="s">
        <v>225</v>
      </c>
      <c r="AI203" s="579" t="s">
        <v>225</v>
      </c>
      <c r="AJ203" s="579" t="s">
        <v>225</v>
      </c>
      <c r="AK203" s="579" t="s">
        <v>225</v>
      </c>
      <c r="AL203" s="579" t="s">
        <v>225</v>
      </c>
      <c r="AM203" s="579" t="s">
        <v>225</v>
      </c>
      <c r="AN203" s="579" t="s">
        <v>225</v>
      </c>
      <c r="AO203" s="579" t="s">
        <v>225</v>
      </c>
      <c r="AP203" s="579" t="s">
        <v>225</v>
      </c>
      <c r="AQ203" s="579" t="s">
        <v>225</v>
      </c>
      <c r="AR203" s="579" t="s">
        <v>225</v>
      </c>
      <c r="AS203" s="579" t="s">
        <v>225</v>
      </c>
      <c r="AT203" s="579" t="s">
        <v>225</v>
      </c>
      <c r="AU203" s="579" t="s">
        <v>225</v>
      </c>
      <c r="AV203" s="579" t="s">
        <v>225</v>
      </c>
      <c r="AW203" s="579" t="s">
        <v>225</v>
      </c>
      <c r="AX203" s="579" t="s">
        <v>225</v>
      </c>
      <c r="AY203" s="556" t="s">
        <v>3778</v>
      </c>
      <c r="AZ203" s="564"/>
      <c r="BA203" s="565"/>
      <c r="BB203" s="565"/>
      <c r="BC203" s="565"/>
      <c r="BD203" s="566"/>
    </row>
    <row r="204" spans="1:56" ht="14.4" x14ac:dyDescent="0.3">
      <c r="A204" s="576">
        <v>706364</v>
      </c>
      <c r="B204" s="549" t="s">
        <v>399</v>
      </c>
      <c r="C204" s="555" t="s">
        <v>175</v>
      </c>
      <c r="D204" s="555" t="s">
        <v>177</v>
      </c>
      <c r="E204" s="555" t="s">
        <v>175</v>
      </c>
      <c r="F204" s="555" t="s">
        <v>175</v>
      </c>
      <c r="G204" s="555" t="s">
        <v>175</v>
      </c>
      <c r="H204" s="555" t="s">
        <v>175</v>
      </c>
      <c r="I204" s="555" t="s">
        <v>175</v>
      </c>
      <c r="J204" s="555" t="s">
        <v>175</v>
      </c>
      <c r="K204" s="555" t="s">
        <v>177</v>
      </c>
      <c r="L204" s="555" t="s">
        <v>175</v>
      </c>
      <c r="M204" s="555" t="s">
        <v>177</v>
      </c>
      <c r="N204" s="555" t="s">
        <v>177</v>
      </c>
      <c r="O204" s="555" t="s">
        <v>176</v>
      </c>
      <c r="P204" s="555" t="s">
        <v>176</v>
      </c>
      <c r="Q204" s="555" t="s">
        <v>176</v>
      </c>
      <c r="R204" s="555" t="s">
        <v>176</v>
      </c>
      <c r="S204" s="555" t="s">
        <v>176</v>
      </c>
      <c r="T204" s="555" t="s">
        <v>176</v>
      </c>
      <c r="U204" s="555"/>
      <c r="V204" s="555"/>
      <c r="W204" s="555"/>
      <c r="X204" s="555"/>
      <c r="Y204" s="555"/>
      <c r="Z204" s="555"/>
      <c r="AA204" s="555"/>
      <c r="AB204" s="555"/>
      <c r="AC204" s="555"/>
      <c r="AD204" s="555"/>
      <c r="AE204" s="555"/>
      <c r="AF204" s="555"/>
      <c r="AG204" s="555"/>
      <c r="AH204" s="555"/>
      <c r="AI204" s="555"/>
      <c r="AJ204" s="555"/>
      <c r="AK204" s="555"/>
      <c r="AL204" s="555"/>
      <c r="AM204" s="555"/>
      <c r="AN204" s="555"/>
      <c r="AO204" s="555"/>
      <c r="AP204" s="555"/>
      <c r="AQ204" s="555"/>
      <c r="AR204" s="555"/>
      <c r="AS204" s="555"/>
      <c r="AT204" s="555"/>
      <c r="AU204" s="555"/>
      <c r="AV204" s="555"/>
      <c r="AW204" s="555"/>
      <c r="AX204" s="555"/>
      <c r="AY204" s="556">
        <v>0</v>
      </c>
      <c r="AZ204" s="559"/>
      <c r="BA204" s="562"/>
      <c r="BB204" s="559"/>
    </row>
    <row r="205" spans="1:56" ht="14.4" x14ac:dyDescent="0.3">
      <c r="A205" s="576">
        <v>706382</v>
      </c>
      <c r="B205" s="549" t="s">
        <v>246</v>
      </c>
      <c r="C205" s="555" t="s">
        <v>175</v>
      </c>
      <c r="D205" s="555" t="s">
        <v>177</v>
      </c>
      <c r="E205" s="555" t="s">
        <v>175</v>
      </c>
      <c r="F205" s="555" t="s">
        <v>175</v>
      </c>
      <c r="G205" s="555" t="s">
        <v>175</v>
      </c>
      <c r="H205" s="555" t="s">
        <v>177</v>
      </c>
      <c r="I205" s="555" t="s">
        <v>176</v>
      </c>
      <c r="J205" s="555" t="s">
        <v>175</v>
      </c>
      <c r="K205" s="555" t="s">
        <v>177</v>
      </c>
      <c r="L205" s="555" t="s">
        <v>175</v>
      </c>
      <c r="M205" s="555" t="s">
        <v>175</v>
      </c>
      <c r="N205" s="555" t="s">
        <v>177</v>
      </c>
      <c r="O205" s="555" t="s">
        <v>177</v>
      </c>
      <c r="P205" s="555" t="s">
        <v>177</v>
      </c>
      <c r="Q205" s="555" t="s">
        <v>177</v>
      </c>
      <c r="R205" s="555" t="s">
        <v>176</v>
      </c>
      <c r="S205" s="555" t="s">
        <v>177</v>
      </c>
      <c r="T205" s="555" t="s">
        <v>177</v>
      </c>
      <c r="U205" s="555" t="s">
        <v>177</v>
      </c>
      <c r="V205" s="555" t="s">
        <v>175</v>
      </c>
      <c r="W205" s="555" t="s">
        <v>177</v>
      </c>
      <c r="X205" s="555" t="s">
        <v>177</v>
      </c>
      <c r="Y205" s="555" t="s">
        <v>176</v>
      </c>
      <c r="Z205" s="555" t="s">
        <v>177</v>
      </c>
      <c r="AA205" s="555"/>
      <c r="AB205" s="555"/>
      <c r="AC205" s="555"/>
      <c r="AD205" s="555"/>
      <c r="AE205" s="555"/>
      <c r="AF205" s="555"/>
      <c r="AG205" s="555"/>
      <c r="AH205" s="555"/>
      <c r="AI205" s="555"/>
      <c r="AJ205" s="555"/>
      <c r="AK205" s="555"/>
      <c r="AL205" s="555"/>
      <c r="AM205" s="555"/>
      <c r="AN205" s="555"/>
      <c r="AO205" s="555"/>
      <c r="AP205" s="555"/>
      <c r="AQ205" s="555"/>
      <c r="AR205" s="555"/>
      <c r="AS205" s="555"/>
      <c r="AT205" s="555"/>
      <c r="AU205" s="555"/>
      <c r="AV205" s="555"/>
      <c r="AW205" s="555"/>
      <c r="AX205" s="555"/>
      <c r="AY205" s="556">
        <v>0</v>
      </c>
      <c r="AZ205" s="564"/>
      <c r="BA205" s="565"/>
      <c r="BB205" s="565"/>
      <c r="BC205" s="565"/>
      <c r="BD205" s="566"/>
    </row>
    <row r="206" spans="1:56" ht="14.4" x14ac:dyDescent="0.3">
      <c r="A206" s="576">
        <v>706384</v>
      </c>
      <c r="B206" s="549" t="s">
        <v>224</v>
      </c>
      <c r="C206" s="555" t="s">
        <v>175</v>
      </c>
      <c r="D206" s="555" t="s">
        <v>175</v>
      </c>
      <c r="E206" s="555" t="s">
        <v>177</v>
      </c>
      <c r="F206" s="555" t="s">
        <v>177</v>
      </c>
      <c r="G206" s="555" t="s">
        <v>177</v>
      </c>
      <c r="H206" s="555" t="s">
        <v>175</v>
      </c>
      <c r="I206" s="555" t="s">
        <v>177</v>
      </c>
      <c r="J206" s="555" t="s">
        <v>177</v>
      </c>
      <c r="K206" s="555" t="s">
        <v>177</v>
      </c>
      <c r="L206" s="555" t="s">
        <v>177</v>
      </c>
      <c r="M206" s="555" t="s">
        <v>175</v>
      </c>
      <c r="N206" s="555" t="s">
        <v>175</v>
      </c>
      <c r="O206" s="555" t="s">
        <v>175</v>
      </c>
      <c r="P206" s="555" t="s">
        <v>177</v>
      </c>
      <c r="Q206" s="555" t="s">
        <v>175</v>
      </c>
      <c r="R206" s="555" t="s">
        <v>175</v>
      </c>
      <c r="S206" s="555" t="s">
        <v>177</v>
      </c>
      <c r="T206" s="555" t="s">
        <v>177</v>
      </c>
      <c r="U206" s="555" t="s">
        <v>177</v>
      </c>
      <c r="V206" s="555" t="s">
        <v>175</v>
      </c>
      <c r="W206" s="555" t="s">
        <v>175</v>
      </c>
      <c r="X206" s="555" t="s">
        <v>177</v>
      </c>
      <c r="Y206" s="555" t="s">
        <v>177</v>
      </c>
      <c r="Z206" s="555" t="s">
        <v>177</v>
      </c>
      <c r="AA206" s="555" t="s">
        <v>175</v>
      </c>
      <c r="AB206" s="555" t="s">
        <v>175</v>
      </c>
      <c r="AC206" s="555" t="s">
        <v>175</v>
      </c>
      <c r="AD206" s="555" t="s">
        <v>175</v>
      </c>
      <c r="AE206" s="555" t="s">
        <v>175</v>
      </c>
      <c r="AF206" s="555" t="s">
        <v>177</v>
      </c>
      <c r="AG206" s="555" t="s">
        <v>177</v>
      </c>
      <c r="AH206" s="555" t="s">
        <v>177</v>
      </c>
      <c r="AI206" s="555" t="s">
        <v>177</v>
      </c>
      <c r="AJ206" s="555" t="s">
        <v>177</v>
      </c>
      <c r="AK206" s="555" t="s">
        <v>177</v>
      </c>
      <c r="AL206" s="555" t="s">
        <v>175</v>
      </c>
      <c r="AM206" s="555" t="s">
        <v>176</v>
      </c>
      <c r="AN206" s="555" t="s">
        <v>176</v>
      </c>
      <c r="AO206" s="555" t="s">
        <v>176</v>
      </c>
      <c r="AP206" s="555" t="s">
        <v>176</v>
      </c>
      <c r="AQ206" s="555" t="s">
        <v>176</v>
      </c>
      <c r="AR206" s="555" t="s">
        <v>176</v>
      </c>
      <c r="AS206" s="555"/>
      <c r="AT206" s="555"/>
      <c r="AU206" s="555"/>
      <c r="AV206" s="555"/>
      <c r="AW206" s="555"/>
      <c r="AX206" s="555"/>
      <c r="AY206" s="556">
        <v>0</v>
      </c>
      <c r="AZ206" s="559"/>
      <c r="BA206" s="562"/>
      <c r="BB206" s="559"/>
    </row>
    <row r="207" spans="1:56" ht="14.4" x14ac:dyDescent="0.3">
      <c r="A207" s="576">
        <v>706389</v>
      </c>
      <c r="B207" s="549" t="s">
        <v>246</v>
      </c>
      <c r="C207" s="555" t="s">
        <v>175</v>
      </c>
      <c r="D207" s="555" t="s">
        <v>175</v>
      </c>
      <c r="E207" s="555" t="s">
        <v>175</v>
      </c>
      <c r="F207" s="555" t="s">
        <v>175</v>
      </c>
      <c r="G207" s="555" t="s">
        <v>175</v>
      </c>
      <c r="H207" s="555" t="s">
        <v>175</v>
      </c>
      <c r="I207" s="555" t="s">
        <v>175</v>
      </c>
      <c r="J207" s="555" t="s">
        <v>175</v>
      </c>
      <c r="K207" s="555" t="s">
        <v>177</v>
      </c>
      <c r="L207" s="555" t="s">
        <v>177</v>
      </c>
      <c r="M207" s="555" t="s">
        <v>175</v>
      </c>
      <c r="N207" s="555" t="s">
        <v>177</v>
      </c>
      <c r="O207" s="555" t="s">
        <v>176</v>
      </c>
      <c r="P207" s="555" t="s">
        <v>175</v>
      </c>
      <c r="Q207" s="555" t="s">
        <v>177</v>
      </c>
      <c r="R207" s="555" t="s">
        <v>175</v>
      </c>
      <c r="S207" s="555" t="s">
        <v>175</v>
      </c>
      <c r="T207" s="555" t="s">
        <v>177</v>
      </c>
      <c r="U207" s="555" t="s">
        <v>176</v>
      </c>
      <c r="V207" s="555" t="s">
        <v>176</v>
      </c>
      <c r="W207" s="555" t="s">
        <v>175</v>
      </c>
      <c r="X207" s="555" t="s">
        <v>177</v>
      </c>
      <c r="Y207" s="555" t="s">
        <v>177</v>
      </c>
      <c r="Z207" s="555" t="s">
        <v>176</v>
      </c>
      <c r="AA207" s="555"/>
      <c r="AB207" s="555"/>
      <c r="AC207" s="555"/>
      <c r="AD207" s="555"/>
      <c r="AE207" s="555"/>
      <c r="AF207" s="555"/>
      <c r="AG207" s="555"/>
      <c r="AH207" s="555"/>
      <c r="AI207" s="555"/>
      <c r="AJ207" s="555"/>
      <c r="AK207" s="555"/>
      <c r="AL207" s="555"/>
      <c r="AM207" s="555"/>
      <c r="AN207" s="555"/>
      <c r="AO207" s="555"/>
      <c r="AP207" s="555"/>
      <c r="AQ207" s="555"/>
      <c r="AR207" s="555"/>
      <c r="AS207" s="555"/>
      <c r="AT207" s="555"/>
      <c r="AU207" s="555"/>
      <c r="AV207" s="555"/>
      <c r="AW207" s="555"/>
      <c r="AX207" s="555"/>
      <c r="AY207" s="556">
        <v>0</v>
      </c>
      <c r="AZ207" s="559"/>
      <c r="BA207" s="562"/>
      <c r="BB207" s="559"/>
    </row>
    <row r="208" spans="1:56" ht="14.4" x14ac:dyDescent="0.3">
      <c r="A208" s="576">
        <v>706392</v>
      </c>
      <c r="B208" s="549" t="s">
        <v>247</v>
      </c>
      <c r="C208" s="555" t="s">
        <v>177</v>
      </c>
      <c r="D208" s="555" t="s">
        <v>177</v>
      </c>
      <c r="E208" s="555" t="s">
        <v>175</v>
      </c>
      <c r="F208" s="555" t="s">
        <v>175</v>
      </c>
      <c r="G208" s="555" t="s">
        <v>177</v>
      </c>
      <c r="H208" s="555" t="s">
        <v>175</v>
      </c>
      <c r="I208" s="555" t="s">
        <v>177</v>
      </c>
      <c r="J208" s="555" t="s">
        <v>177</v>
      </c>
      <c r="K208" s="555" t="s">
        <v>175</v>
      </c>
      <c r="L208" s="555" t="s">
        <v>175</v>
      </c>
      <c r="M208" s="555" t="s">
        <v>177</v>
      </c>
      <c r="N208" s="555" t="s">
        <v>177</v>
      </c>
      <c r="O208" s="555" t="s">
        <v>175</v>
      </c>
      <c r="P208" s="555" t="s">
        <v>177</v>
      </c>
      <c r="Q208" s="555" t="s">
        <v>177</v>
      </c>
      <c r="R208" s="555" t="s">
        <v>177</v>
      </c>
      <c r="S208" s="555" t="s">
        <v>177</v>
      </c>
      <c r="T208" s="555" t="s">
        <v>177</v>
      </c>
      <c r="U208" s="555" t="s">
        <v>177</v>
      </c>
      <c r="V208" s="555" t="s">
        <v>177</v>
      </c>
      <c r="W208" s="555" t="s">
        <v>177</v>
      </c>
      <c r="X208" s="555" t="s">
        <v>177</v>
      </c>
      <c r="Y208" s="555" t="s">
        <v>177</v>
      </c>
      <c r="Z208" s="555" t="s">
        <v>175</v>
      </c>
      <c r="AA208" s="555" t="s">
        <v>175</v>
      </c>
      <c r="AB208" s="555" t="s">
        <v>175</v>
      </c>
      <c r="AC208" s="555" t="s">
        <v>177</v>
      </c>
      <c r="AD208" s="555" t="s">
        <v>177</v>
      </c>
      <c r="AE208" s="555" t="s">
        <v>175</v>
      </c>
      <c r="AF208" s="555" t="s">
        <v>175</v>
      </c>
      <c r="AG208" s="555" t="s">
        <v>177</v>
      </c>
      <c r="AH208" s="555" t="s">
        <v>177</v>
      </c>
      <c r="AI208" s="555" t="s">
        <v>177</v>
      </c>
      <c r="AJ208" s="555" t="s">
        <v>177</v>
      </c>
      <c r="AK208" s="555" t="s">
        <v>177</v>
      </c>
      <c r="AL208" s="555" t="s">
        <v>177</v>
      </c>
      <c r="AM208" s="555"/>
      <c r="AN208" s="555"/>
      <c r="AO208" s="555"/>
      <c r="AP208" s="555"/>
      <c r="AQ208" s="555"/>
      <c r="AR208" s="555"/>
      <c r="AS208" s="555"/>
      <c r="AT208" s="555"/>
      <c r="AU208" s="555"/>
      <c r="AV208" s="555"/>
      <c r="AW208" s="555"/>
      <c r="AX208" s="555"/>
      <c r="AY208" s="556">
        <v>0</v>
      </c>
      <c r="AZ208" s="564"/>
      <c r="BA208" s="565"/>
      <c r="BB208" s="565"/>
      <c r="BC208" s="565"/>
      <c r="BD208" s="566"/>
    </row>
    <row r="209" spans="1:56" ht="21.6" x14ac:dyDescent="0.65">
      <c r="A209" s="575">
        <v>706396</v>
      </c>
      <c r="B209" s="550" t="s">
        <v>246</v>
      </c>
      <c r="C209" s="555" t="s">
        <v>177</v>
      </c>
      <c r="D209" s="555" t="s">
        <v>175</v>
      </c>
      <c r="E209" s="555" t="s">
        <v>175</v>
      </c>
      <c r="F209" s="555" t="s">
        <v>175</v>
      </c>
      <c r="G209" s="555" t="s">
        <v>175</v>
      </c>
      <c r="H209" s="555" t="s">
        <v>175</v>
      </c>
      <c r="I209" s="555" t="s">
        <v>175</v>
      </c>
      <c r="J209" s="555" t="s">
        <v>175</v>
      </c>
      <c r="K209" s="555" t="s">
        <v>175</v>
      </c>
      <c r="L209" s="555" t="s">
        <v>175</v>
      </c>
      <c r="M209" s="555" t="s">
        <v>175</v>
      </c>
      <c r="N209" s="555" t="s">
        <v>175</v>
      </c>
      <c r="O209" s="555" t="s">
        <v>176</v>
      </c>
      <c r="P209" s="555" t="s">
        <v>175</v>
      </c>
      <c r="Q209" s="555" t="s">
        <v>176</v>
      </c>
      <c r="R209" s="555" t="s">
        <v>177</v>
      </c>
      <c r="S209" s="555" t="s">
        <v>176</v>
      </c>
      <c r="T209" s="555" t="s">
        <v>175</v>
      </c>
      <c r="U209" s="555" t="s">
        <v>176</v>
      </c>
      <c r="V209" s="555" t="s">
        <v>176</v>
      </c>
      <c r="W209" s="555" t="s">
        <v>176</v>
      </c>
      <c r="X209" s="555" t="s">
        <v>176</v>
      </c>
      <c r="Y209" s="555" t="s">
        <v>176</v>
      </c>
      <c r="Z209" s="555" t="s">
        <v>177</v>
      </c>
      <c r="AA209" s="555"/>
      <c r="AB209" s="555"/>
      <c r="AC209" s="555"/>
      <c r="AD209" s="555"/>
      <c r="AE209" s="555"/>
      <c r="AF209" s="555"/>
      <c r="AG209" s="555"/>
      <c r="AH209" s="555"/>
      <c r="AI209" s="555"/>
      <c r="AJ209" s="555"/>
      <c r="AK209" s="555"/>
      <c r="AL209" s="555"/>
      <c r="AM209" s="555"/>
      <c r="AN209" s="555"/>
      <c r="AO209" s="555"/>
      <c r="AP209" s="555"/>
      <c r="AQ209" s="555"/>
      <c r="AR209" s="555"/>
      <c r="AS209" s="555"/>
      <c r="AT209" s="555"/>
      <c r="AU209" s="555"/>
      <c r="AV209" s="555"/>
      <c r="AW209" s="555"/>
      <c r="AX209" s="555"/>
      <c r="AY209" s="556">
        <v>0</v>
      </c>
      <c r="AZ209" s="559"/>
      <c r="BA209" s="562"/>
      <c r="BB209" s="559"/>
    </row>
    <row r="210" spans="1:56" ht="14.4" x14ac:dyDescent="0.3">
      <c r="A210" s="576">
        <v>706413</v>
      </c>
      <c r="B210" s="549" t="s">
        <v>245</v>
      </c>
      <c r="C210" s="555" t="s">
        <v>1437</v>
      </c>
      <c r="D210" s="555" t="s">
        <v>1437</v>
      </c>
      <c r="E210" s="555" t="s">
        <v>1437</v>
      </c>
      <c r="F210" s="555" t="s">
        <v>1437</v>
      </c>
      <c r="G210" s="555" t="s">
        <v>1437</v>
      </c>
      <c r="H210" s="555" t="s">
        <v>1437</v>
      </c>
      <c r="I210" s="555" t="s">
        <v>1437</v>
      </c>
      <c r="J210" s="555" t="s">
        <v>1437</v>
      </c>
      <c r="K210" s="555" t="s">
        <v>1437</v>
      </c>
      <c r="L210" s="555" t="s">
        <v>1437</v>
      </c>
      <c r="M210" s="555" t="s">
        <v>1437</v>
      </c>
      <c r="N210" s="555" t="s">
        <v>1437</v>
      </c>
      <c r="O210" s="555"/>
      <c r="P210" s="555"/>
      <c r="Q210" s="555"/>
      <c r="R210" s="555"/>
      <c r="S210" s="555"/>
      <c r="T210" s="555"/>
      <c r="U210" s="555"/>
      <c r="V210" s="555"/>
      <c r="W210" s="555"/>
      <c r="X210" s="555"/>
      <c r="Y210" s="555"/>
      <c r="Z210" s="555"/>
      <c r="AA210" s="555"/>
      <c r="AB210" s="555"/>
      <c r="AC210" s="555"/>
      <c r="AD210" s="555"/>
      <c r="AE210" s="555"/>
      <c r="AF210" s="555"/>
      <c r="AG210" s="555"/>
      <c r="AH210" s="555"/>
      <c r="AI210" s="555"/>
      <c r="AJ210" s="555"/>
      <c r="AK210" s="555"/>
      <c r="AL210" s="555"/>
      <c r="AM210" s="555"/>
      <c r="AN210" s="555"/>
      <c r="AO210" s="555"/>
      <c r="AP210" s="555"/>
      <c r="AQ210" s="555"/>
      <c r="AR210" s="555"/>
      <c r="AS210" s="555"/>
      <c r="AT210" s="555"/>
      <c r="AU210" s="555"/>
      <c r="AV210" s="555"/>
      <c r="AW210" s="555"/>
      <c r="AX210" s="555"/>
      <c r="AY210" s="556" t="s">
        <v>3778</v>
      </c>
      <c r="AZ210" s="559"/>
      <c r="BA210" s="562"/>
      <c r="BB210" s="559"/>
    </row>
    <row r="211" spans="1:56" ht="21.6" x14ac:dyDescent="0.65">
      <c r="A211" s="578">
        <v>706416</v>
      </c>
      <c r="B211" s="550" t="s">
        <v>398</v>
      </c>
      <c r="C211" s="579" t="s">
        <v>177</v>
      </c>
      <c r="D211" s="579" t="s">
        <v>177</v>
      </c>
      <c r="E211" s="579" t="s">
        <v>177</v>
      </c>
      <c r="F211" s="579" t="s">
        <v>177</v>
      </c>
      <c r="G211" s="579" t="s">
        <v>177</v>
      </c>
      <c r="H211" s="579" t="s">
        <v>175</v>
      </c>
      <c r="I211" s="579" t="s">
        <v>175</v>
      </c>
      <c r="J211" s="579" t="s">
        <v>177</v>
      </c>
      <c r="K211" s="579" t="s">
        <v>177</v>
      </c>
      <c r="L211" s="579" t="s">
        <v>177</v>
      </c>
      <c r="M211" s="579" t="s">
        <v>177</v>
      </c>
      <c r="N211" s="579" t="s">
        <v>177</v>
      </c>
      <c r="O211" s="579" t="s">
        <v>177</v>
      </c>
      <c r="P211" s="579" t="s">
        <v>177</v>
      </c>
      <c r="Q211" s="579" t="s">
        <v>177</v>
      </c>
      <c r="R211" s="579" t="s">
        <v>177</v>
      </c>
      <c r="S211" s="579" t="s">
        <v>177</v>
      </c>
      <c r="T211" s="579" t="s">
        <v>175</v>
      </c>
      <c r="U211" s="579" t="s">
        <v>177</v>
      </c>
      <c r="V211" s="579" t="s">
        <v>177</v>
      </c>
      <c r="W211" s="579" t="s">
        <v>177</v>
      </c>
      <c r="X211" s="579" t="s">
        <v>175</v>
      </c>
      <c r="Y211" s="579" t="s">
        <v>177</v>
      </c>
      <c r="Z211" s="579" t="s">
        <v>175</v>
      </c>
      <c r="AA211" s="579" t="s">
        <v>177</v>
      </c>
      <c r="AB211" s="579" t="s">
        <v>177</v>
      </c>
      <c r="AC211" s="579" t="s">
        <v>177</v>
      </c>
      <c r="AD211" s="579" t="s">
        <v>177</v>
      </c>
      <c r="AE211" s="579" t="s">
        <v>177</v>
      </c>
      <c r="AF211" s="579" t="s">
        <v>177</v>
      </c>
      <c r="AG211" s="579" t="s">
        <v>175</v>
      </c>
      <c r="AH211" s="579" t="s">
        <v>177</v>
      </c>
      <c r="AI211" s="579" t="s">
        <v>175</v>
      </c>
      <c r="AJ211" s="579" t="s">
        <v>175</v>
      </c>
      <c r="AK211" s="579" t="s">
        <v>175</v>
      </c>
      <c r="AL211" s="579" t="s">
        <v>175</v>
      </c>
      <c r="AM211" s="579" t="s">
        <v>175</v>
      </c>
      <c r="AN211" s="579" t="s">
        <v>175</v>
      </c>
      <c r="AO211" s="579" t="s">
        <v>175</v>
      </c>
      <c r="AP211" s="579" t="s">
        <v>175</v>
      </c>
      <c r="AQ211" s="579" t="s">
        <v>177</v>
      </c>
      <c r="AR211" s="579" t="s">
        <v>175</v>
      </c>
      <c r="AS211" s="579" t="s">
        <v>176</v>
      </c>
      <c r="AT211" s="579" t="s">
        <v>176</v>
      </c>
      <c r="AU211" s="579" t="s">
        <v>176</v>
      </c>
      <c r="AV211" s="579" t="s">
        <v>176</v>
      </c>
      <c r="AW211" s="579" t="s">
        <v>176</v>
      </c>
      <c r="AX211" s="579" t="s">
        <v>176</v>
      </c>
      <c r="AY211" s="556">
        <v>0</v>
      </c>
      <c r="AZ211" s="559"/>
      <c r="BA211" s="562"/>
    </row>
    <row r="212" spans="1:56" ht="14.4" x14ac:dyDescent="0.3">
      <c r="A212" s="576">
        <v>706426</v>
      </c>
      <c r="B212" s="549" t="s">
        <v>246</v>
      </c>
      <c r="C212" s="555" t="s">
        <v>1437</v>
      </c>
      <c r="D212" s="555" t="s">
        <v>1437</v>
      </c>
      <c r="E212" s="555" t="s">
        <v>1437</v>
      </c>
      <c r="F212" s="555" t="s">
        <v>1437</v>
      </c>
      <c r="G212" s="555" t="s">
        <v>1437</v>
      </c>
      <c r="H212" s="555" t="s">
        <v>1437</v>
      </c>
      <c r="I212" s="555" t="s">
        <v>1437</v>
      </c>
      <c r="J212" s="555" t="s">
        <v>1437</v>
      </c>
      <c r="K212" s="555" t="s">
        <v>1437</v>
      </c>
      <c r="L212" s="555" t="s">
        <v>1437</v>
      </c>
      <c r="M212" s="555" t="s">
        <v>1437</v>
      </c>
      <c r="N212" s="555" t="s">
        <v>1437</v>
      </c>
      <c r="O212" s="555" t="s">
        <v>1437</v>
      </c>
      <c r="P212" s="555" t="s">
        <v>1437</v>
      </c>
      <c r="Q212" s="555" t="s">
        <v>1437</v>
      </c>
      <c r="R212" s="555" t="s">
        <v>1437</v>
      </c>
      <c r="S212" s="555" t="s">
        <v>1437</v>
      </c>
      <c r="T212" s="555" t="s">
        <v>1437</v>
      </c>
      <c r="U212" s="555" t="s">
        <v>1437</v>
      </c>
      <c r="V212" s="555" t="s">
        <v>1437</v>
      </c>
      <c r="W212" s="555" t="s">
        <v>1437</v>
      </c>
      <c r="X212" s="555" t="s">
        <v>1437</v>
      </c>
      <c r="Y212" s="555" t="s">
        <v>1437</v>
      </c>
      <c r="Z212" s="555" t="s">
        <v>1437</v>
      </c>
      <c r="AA212" s="555"/>
      <c r="AB212" s="555"/>
      <c r="AC212" s="555"/>
      <c r="AD212" s="555"/>
      <c r="AE212" s="555"/>
      <c r="AF212" s="555"/>
      <c r="AG212" s="555"/>
      <c r="AH212" s="555"/>
      <c r="AI212" s="555"/>
      <c r="AJ212" s="555"/>
      <c r="AK212" s="555"/>
      <c r="AL212" s="555"/>
      <c r="AM212" s="555"/>
      <c r="AN212" s="555"/>
      <c r="AO212" s="555"/>
      <c r="AP212" s="555"/>
      <c r="AQ212" s="555"/>
      <c r="AR212" s="555"/>
      <c r="AS212" s="555"/>
      <c r="AT212" s="555"/>
      <c r="AU212" s="555"/>
      <c r="AV212" s="555"/>
      <c r="AW212" s="555"/>
      <c r="AX212" s="555"/>
      <c r="AY212" s="556" t="s">
        <v>3778</v>
      </c>
      <c r="AZ212" s="559"/>
      <c r="BA212" s="562"/>
      <c r="BB212" s="559"/>
    </row>
    <row r="213" spans="1:56" ht="14.4" x14ac:dyDescent="0.3">
      <c r="A213" s="576">
        <v>706433</v>
      </c>
      <c r="B213" s="549" t="s">
        <v>246</v>
      </c>
      <c r="C213" s="555" t="s">
        <v>1437</v>
      </c>
      <c r="D213" s="555" t="s">
        <v>1437</v>
      </c>
      <c r="E213" s="555" t="s">
        <v>1437</v>
      </c>
      <c r="F213" s="555" t="s">
        <v>1437</v>
      </c>
      <c r="G213" s="555" t="s">
        <v>1437</v>
      </c>
      <c r="H213" s="555" t="s">
        <v>1437</v>
      </c>
      <c r="I213" s="555" t="s">
        <v>1437</v>
      </c>
      <c r="J213" s="555" t="s">
        <v>1437</v>
      </c>
      <c r="K213" s="555" t="s">
        <v>1437</v>
      </c>
      <c r="L213" s="555" t="s">
        <v>1437</v>
      </c>
      <c r="M213" s="555" t="s">
        <v>1437</v>
      </c>
      <c r="N213" s="555" t="s">
        <v>1437</v>
      </c>
      <c r="O213" s="555" t="s">
        <v>1437</v>
      </c>
      <c r="P213" s="555" t="s">
        <v>1437</v>
      </c>
      <c r="Q213" s="555" t="s">
        <v>1437</v>
      </c>
      <c r="R213" s="555" t="s">
        <v>1437</v>
      </c>
      <c r="S213" s="555" t="s">
        <v>1437</v>
      </c>
      <c r="T213" s="555" t="s">
        <v>1437</v>
      </c>
      <c r="U213" s="555" t="s">
        <v>1437</v>
      </c>
      <c r="V213" s="555" t="s">
        <v>1437</v>
      </c>
      <c r="W213" s="555" t="s">
        <v>1437</v>
      </c>
      <c r="X213" s="555" t="s">
        <v>1437</v>
      </c>
      <c r="Y213" s="555" t="s">
        <v>1437</v>
      </c>
      <c r="Z213" s="555" t="s">
        <v>1437</v>
      </c>
      <c r="AA213" s="555"/>
      <c r="AB213" s="555"/>
      <c r="AC213" s="555"/>
      <c r="AD213" s="555"/>
      <c r="AE213" s="555"/>
      <c r="AF213" s="555"/>
      <c r="AG213" s="555"/>
      <c r="AH213" s="555"/>
      <c r="AI213" s="555"/>
      <c r="AJ213" s="555"/>
      <c r="AK213" s="555"/>
      <c r="AL213" s="555"/>
      <c r="AM213" s="555"/>
      <c r="AN213" s="555"/>
      <c r="AO213" s="555"/>
      <c r="AP213" s="555"/>
      <c r="AQ213" s="555"/>
      <c r="AR213" s="555"/>
      <c r="AS213" s="555"/>
      <c r="AT213" s="555"/>
      <c r="AU213" s="555"/>
      <c r="AV213" s="555"/>
      <c r="AW213" s="555"/>
      <c r="AX213" s="555"/>
      <c r="AY213" s="556" t="s">
        <v>3778</v>
      </c>
      <c r="AZ213" s="564"/>
      <c r="BA213" s="565"/>
      <c r="BB213" s="565"/>
      <c r="BC213" s="565"/>
      <c r="BD213" s="566"/>
    </row>
    <row r="214" spans="1:56" ht="14.4" x14ac:dyDescent="0.3">
      <c r="A214" s="576">
        <v>706439</v>
      </c>
      <c r="B214" s="549" t="s">
        <v>398</v>
      </c>
      <c r="C214" s="555" t="s">
        <v>177</v>
      </c>
      <c r="D214" s="555" t="s">
        <v>177</v>
      </c>
      <c r="E214" s="555" t="s">
        <v>177</v>
      </c>
      <c r="F214" s="555" t="s">
        <v>177</v>
      </c>
      <c r="G214" s="555" t="s">
        <v>175</v>
      </c>
      <c r="H214" s="555" t="s">
        <v>177</v>
      </c>
      <c r="I214" s="555" t="s">
        <v>175</v>
      </c>
      <c r="J214" s="555" t="s">
        <v>175</v>
      </c>
      <c r="K214" s="555" t="s">
        <v>175</v>
      </c>
      <c r="L214" s="555" t="s">
        <v>175</v>
      </c>
      <c r="M214" s="555" t="s">
        <v>175</v>
      </c>
      <c r="N214" s="555" t="s">
        <v>175</v>
      </c>
      <c r="O214" s="555" t="s">
        <v>175</v>
      </c>
      <c r="P214" s="555" t="s">
        <v>177</v>
      </c>
      <c r="Q214" s="555" t="s">
        <v>177</v>
      </c>
      <c r="R214" s="555" t="s">
        <v>175</v>
      </c>
      <c r="S214" s="555" t="s">
        <v>175</v>
      </c>
      <c r="T214" s="555" t="s">
        <v>177</v>
      </c>
      <c r="U214" s="555" t="s">
        <v>175</v>
      </c>
      <c r="V214" s="555" t="s">
        <v>175</v>
      </c>
      <c r="W214" s="555" t="s">
        <v>175</v>
      </c>
      <c r="X214" s="555" t="s">
        <v>177</v>
      </c>
      <c r="Y214" s="555" t="s">
        <v>177</v>
      </c>
      <c r="Z214" s="555" t="s">
        <v>177</v>
      </c>
      <c r="AA214" s="555" t="s">
        <v>177</v>
      </c>
      <c r="AB214" s="555" t="s">
        <v>177</v>
      </c>
      <c r="AC214" s="555" t="s">
        <v>175</v>
      </c>
      <c r="AD214" s="555" t="s">
        <v>177</v>
      </c>
      <c r="AE214" s="555" t="s">
        <v>177</v>
      </c>
      <c r="AF214" s="555" t="s">
        <v>177</v>
      </c>
      <c r="AG214" s="555" t="s">
        <v>177</v>
      </c>
      <c r="AH214" s="555" t="s">
        <v>177</v>
      </c>
      <c r="AI214" s="555" t="s">
        <v>177</v>
      </c>
      <c r="AJ214" s="555" t="s">
        <v>177</v>
      </c>
      <c r="AK214" s="555" t="s">
        <v>177</v>
      </c>
      <c r="AL214" s="555" t="s">
        <v>177</v>
      </c>
      <c r="AM214" s="555" t="s">
        <v>177</v>
      </c>
      <c r="AN214" s="555" t="s">
        <v>177</v>
      </c>
      <c r="AO214" s="555" t="s">
        <v>177</v>
      </c>
      <c r="AP214" s="555" t="s">
        <v>177</v>
      </c>
      <c r="AQ214" s="555" t="s">
        <v>177</v>
      </c>
      <c r="AR214" s="555" t="s">
        <v>177</v>
      </c>
      <c r="AS214" s="555"/>
      <c r="AT214" s="555"/>
      <c r="AU214" s="555"/>
      <c r="AV214" s="555"/>
      <c r="AW214" s="555"/>
      <c r="AX214" s="555"/>
      <c r="AY214" s="556">
        <v>0</v>
      </c>
      <c r="AZ214" s="559"/>
      <c r="BA214" s="562"/>
      <c r="BB214" s="559"/>
    </row>
    <row r="215" spans="1:56" ht="14.4" x14ac:dyDescent="0.3">
      <c r="A215" s="576">
        <v>706456</v>
      </c>
      <c r="B215" s="549" t="s">
        <v>398</v>
      </c>
      <c r="C215" s="555" t="s">
        <v>175</v>
      </c>
      <c r="D215" s="555" t="s">
        <v>177</v>
      </c>
      <c r="E215" s="555" t="s">
        <v>175</v>
      </c>
      <c r="F215" s="555" t="s">
        <v>177</v>
      </c>
      <c r="G215" s="555" t="s">
        <v>177</v>
      </c>
      <c r="H215" s="555" t="s">
        <v>177</v>
      </c>
      <c r="I215" s="555" t="s">
        <v>175</v>
      </c>
      <c r="J215" s="555" t="s">
        <v>177</v>
      </c>
      <c r="K215" s="555" t="s">
        <v>177</v>
      </c>
      <c r="L215" s="555" t="s">
        <v>175</v>
      </c>
      <c r="M215" s="555" t="s">
        <v>177</v>
      </c>
      <c r="N215" s="555" t="s">
        <v>177</v>
      </c>
      <c r="O215" s="555" t="s">
        <v>175</v>
      </c>
      <c r="P215" s="555" t="s">
        <v>177</v>
      </c>
      <c r="Q215" s="555" t="s">
        <v>177</v>
      </c>
      <c r="R215" s="555" t="s">
        <v>177</v>
      </c>
      <c r="S215" s="555" t="s">
        <v>177</v>
      </c>
      <c r="T215" s="555" t="s">
        <v>177</v>
      </c>
      <c r="U215" s="555" t="s">
        <v>175</v>
      </c>
      <c r="V215" s="555" t="s">
        <v>177</v>
      </c>
      <c r="W215" s="555" t="s">
        <v>177</v>
      </c>
      <c r="X215" s="555" t="s">
        <v>175</v>
      </c>
      <c r="Y215" s="555" t="s">
        <v>175</v>
      </c>
      <c r="Z215" s="555" t="s">
        <v>177</v>
      </c>
      <c r="AA215" s="555" t="s">
        <v>177</v>
      </c>
      <c r="AB215" s="555" t="s">
        <v>177</v>
      </c>
      <c r="AC215" s="555" t="s">
        <v>177</v>
      </c>
      <c r="AD215" s="555" t="s">
        <v>176</v>
      </c>
      <c r="AE215" s="555" t="s">
        <v>176</v>
      </c>
      <c r="AF215" s="555" t="s">
        <v>176</v>
      </c>
      <c r="AG215" s="555" t="s">
        <v>177</v>
      </c>
      <c r="AH215" s="555" t="s">
        <v>177</v>
      </c>
      <c r="AI215" s="555" t="s">
        <v>177</v>
      </c>
      <c r="AJ215" s="555" t="s">
        <v>177</v>
      </c>
      <c r="AK215" s="555" t="s">
        <v>176</v>
      </c>
      <c r="AL215" s="555" t="s">
        <v>177</v>
      </c>
      <c r="AM215" s="555" t="s">
        <v>177</v>
      </c>
      <c r="AN215" s="555" t="s">
        <v>177</v>
      </c>
      <c r="AO215" s="555" t="s">
        <v>177</v>
      </c>
      <c r="AP215" s="555" t="s">
        <v>177</v>
      </c>
      <c r="AQ215" s="555" t="s">
        <v>177</v>
      </c>
      <c r="AR215" s="555" t="s">
        <v>177</v>
      </c>
      <c r="AS215" s="555" t="s">
        <v>177</v>
      </c>
      <c r="AT215" s="555" t="s">
        <v>177</v>
      </c>
      <c r="AU215" s="555" t="s">
        <v>177</v>
      </c>
      <c r="AV215" s="555" t="s">
        <v>177</v>
      </c>
      <c r="AW215" s="555" t="s">
        <v>177</v>
      </c>
      <c r="AX215" s="555" t="s">
        <v>177</v>
      </c>
      <c r="AY215" s="556">
        <v>0</v>
      </c>
      <c r="AZ215" s="559"/>
      <c r="BA215" s="562"/>
      <c r="BB215" s="559"/>
    </row>
    <row r="216" spans="1:56" ht="34.799999999999997" x14ac:dyDescent="0.3">
      <c r="A216" s="580">
        <v>706459</v>
      </c>
      <c r="B216" s="549" t="s">
        <v>398</v>
      </c>
      <c r="C216" s="555" t="s">
        <v>175</v>
      </c>
      <c r="D216" s="555" t="s">
        <v>175</v>
      </c>
      <c r="E216" s="555" t="s">
        <v>175</v>
      </c>
      <c r="F216" s="555" t="s">
        <v>175</v>
      </c>
      <c r="G216" s="555" t="s">
        <v>175</v>
      </c>
      <c r="H216" s="555" t="s">
        <v>175</v>
      </c>
      <c r="I216" s="555" t="s">
        <v>175</v>
      </c>
      <c r="J216" s="555" t="s">
        <v>175</v>
      </c>
      <c r="K216" s="555" t="s">
        <v>175</v>
      </c>
      <c r="L216" s="555" t="s">
        <v>175</v>
      </c>
      <c r="M216" s="555" t="s">
        <v>175</v>
      </c>
      <c r="N216" s="555" t="s">
        <v>175</v>
      </c>
      <c r="O216" s="555" t="s">
        <v>175</v>
      </c>
      <c r="P216" s="555" t="s">
        <v>175</v>
      </c>
      <c r="Q216" s="555" t="s">
        <v>175</v>
      </c>
      <c r="R216" s="555" t="s">
        <v>175</v>
      </c>
      <c r="S216" s="555" t="s">
        <v>177</v>
      </c>
      <c r="T216" s="555" t="s">
        <v>175</v>
      </c>
      <c r="U216" s="555" t="s">
        <v>175</v>
      </c>
      <c r="V216" s="555" t="s">
        <v>175</v>
      </c>
      <c r="W216" s="555" t="s">
        <v>177</v>
      </c>
      <c r="X216" s="555" t="s">
        <v>175</v>
      </c>
      <c r="Y216" s="555" t="s">
        <v>175</v>
      </c>
      <c r="Z216" s="555" t="s">
        <v>175</v>
      </c>
      <c r="AA216" s="555" t="s">
        <v>175</v>
      </c>
      <c r="AB216" s="555" t="s">
        <v>177</v>
      </c>
      <c r="AC216" s="555" t="s">
        <v>177</v>
      </c>
      <c r="AD216" s="555" t="s">
        <v>175</v>
      </c>
      <c r="AE216" s="555" t="s">
        <v>175</v>
      </c>
      <c r="AF216" s="555" t="s">
        <v>175</v>
      </c>
      <c r="AG216" s="555" t="s">
        <v>177</v>
      </c>
      <c r="AH216" s="555" t="s">
        <v>177</v>
      </c>
      <c r="AI216" s="555" t="s">
        <v>177</v>
      </c>
      <c r="AJ216" s="555" t="s">
        <v>177</v>
      </c>
      <c r="AK216" s="555" t="s">
        <v>175</v>
      </c>
      <c r="AL216" s="555" t="s">
        <v>175</v>
      </c>
      <c r="AM216" s="555" t="s">
        <v>177</v>
      </c>
      <c r="AN216" s="555" t="s">
        <v>175</v>
      </c>
      <c r="AO216" s="555" t="s">
        <v>177</v>
      </c>
      <c r="AP216" s="555" t="s">
        <v>177</v>
      </c>
      <c r="AQ216" s="555" t="s">
        <v>177</v>
      </c>
      <c r="AR216" s="555" t="s">
        <v>175</v>
      </c>
      <c r="AS216" s="555" t="s">
        <v>177</v>
      </c>
      <c r="AT216" s="555" t="s">
        <v>177</v>
      </c>
      <c r="AU216" s="555" t="s">
        <v>177</v>
      </c>
      <c r="AV216" s="555" t="s">
        <v>177</v>
      </c>
      <c r="AW216" s="555" t="s">
        <v>177</v>
      </c>
      <c r="AX216" s="555" t="s">
        <v>177</v>
      </c>
      <c r="AY216" s="556">
        <v>0</v>
      </c>
      <c r="AZ216" s="559"/>
      <c r="BA216" s="562"/>
      <c r="BB216" s="559"/>
    </row>
    <row r="217" spans="1:56" ht="14.4" x14ac:dyDescent="0.3">
      <c r="A217" s="576">
        <v>706469</v>
      </c>
      <c r="B217" s="549" t="s">
        <v>245</v>
      </c>
      <c r="C217" s="555" t="s">
        <v>1437</v>
      </c>
      <c r="D217" s="555" t="s">
        <v>1437</v>
      </c>
      <c r="E217" s="555" t="s">
        <v>1437</v>
      </c>
      <c r="F217" s="555" t="s">
        <v>1437</v>
      </c>
      <c r="G217" s="555" t="s">
        <v>1437</v>
      </c>
      <c r="H217" s="555" t="s">
        <v>1437</v>
      </c>
      <c r="I217" s="555" t="s">
        <v>1437</v>
      </c>
      <c r="J217" s="555" t="s">
        <v>1437</v>
      </c>
      <c r="K217" s="555" t="s">
        <v>1437</v>
      </c>
      <c r="L217" s="555" t="s">
        <v>1437</v>
      </c>
      <c r="M217" s="555" t="s">
        <v>1437</v>
      </c>
      <c r="N217" s="555" t="s">
        <v>1437</v>
      </c>
      <c r="O217" s="555"/>
      <c r="P217" s="555"/>
      <c r="Q217" s="555"/>
      <c r="R217" s="555"/>
      <c r="S217" s="555"/>
      <c r="T217" s="555"/>
      <c r="U217" s="555"/>
      <c r="V217" s="555"/>
      <c r="W217" s="555"/>
      <c r="X217" s="555"/>
      <c r="Y217" s="555"/>
      <c r="Z217" s="555"/>
      <c r="AA217" s="555"/>
      <c r="AB217" s="555"/>
      <c r="AC217" s="555"/>
      <c r="AD217" s="555"/>
      <c r="AE217" s="555"/>
      <c r="AF217" s="555"/>
      <c r="AG217" s="555"/>
      <c r="AH217" s="555"/>
      <c r="AI217" s="555"/>
      <c r="AJ217" s="555"/>
      <c r="AK217" s="555"/>
      <c r="AL217" s="555"/>
      <c r="AM217" s="555"/>
      <c r="AN217" s="555"/>
      <c r="AO217" s="555"/>
      <c r="AP217" s="555"/>
      <c r="AQ217" s="555"/>
      <c r="AR217" s="555"/>
      <c r="AS217" s="555"/>
      <c r="AT217" s="555"/>
      <c r="AU217" s="555"/>
      <c r="AV217" s="555"/>
      <c r="AW217" s="555"/>
      <c r="AX217" s="555"/>
      <c r="AY217" s="556" t="s">
        <v>3778</v>
      </c>
      <c r="AZ217" s="559"/>
      <c r="BA217" s="562"/>
      <c r="BB217" s="559"/>
    </row>
    <row r="218" spans="1:56" ht="14.4" x14ac:dyDescent="0.3">
      <c r="A218" s="576">
        <v>706471</v>
      </c>
      <c r="B218" s="549" t="s">
        <v>400</v>
      </c>
      <c r="C218" s="555" t="s">
        <v>177</v>
      </c>
      <c r="D218" s="555" t="s">
        <v>175</v>
      </c>
      <c r="E218" s="555" t="s">
        <v>175</v>
      </c>
      <c r="F218" s="555" t="s">
        <v>177</v>
      </c>
      <c r="G218" s="555" t="s">
        <v>175</v>
      </c>
      <c r="H218" s="555" t="s">
        <v>175</v>
      </c>
      <c r="I218" s="555" t="s">
        <v>175</v>
      </c>
      <c r="J218" s="555" t="s">
        <v>177</v>
      </c>
      <c r="K218" s="555" t="s">
        <v>175</v>
      </c>
      <c r="L218" s="555" t="s">
        <v>175</v>
      </c>
      <c r="M218" s="555" t="s">
        <v>175</v>
      </c>
      <c r="N218" s="555" t="s">
        <v>175</v>
      </c>
      <c r="O218" s="555" t="s">
        <v>175</v>
      </c>
      <c r="P218" s="555" t="s">
        <v>177</v>
      </c>
      <c r="Q218" s="555" t="s">
        <v>177</v>
      </c>
      <c r="R218" s="555" t="s">
        <v>175</v>
      </c>
      <c r="S218" s="555" t="s">
        <v>177</v>
      </c>
      <c r="T218" s="555" t="s">
        <v>176</v>
      </c>
      <c r="U218" s="555" t="s">
        <v>175</v>
      </c>
      <c r="V218" s="555" t="s">
        <v>175</v>
      </c>
      <c r="W218" s="555" t="s">
        <v>175</v>
      </c>
      <c r="X218" s="555" t="s">
        <v>177</v>
      </c>
      <c r="Y218" s="555" t="s">
        <v>177</v>
      </c>
      <c r="Z218" s="555" t="s">
        <v>176</v>
      </c>
      <c r="AA218" s="555" t="s">
        <v>176</v>
      </c>
      <c r="AB218" s="555" t="s">
        <v>176</v>
      </c>
      <c r="AC218" s="555" t="s">
        <v>176</v>
      </c>
      <c r="AD218" s="555" t="s">
        <v>176</v>
      </c>
      <c r="AE218" s="555" t="s">
        <v>176</v>
      </c>
      <c r="AF218" s="555" t="s">
        <v>176</v>
      </c>
      <c r="AG218" s="555"/>
      <c r="AH218" s="555"/>
      <c r="AI218" s="555"/>
      <c r="AJ218" s="555"/>
      <c r="AK218" s="555"/>
      <c r="AL218" s="555"/>
      <c r="AM218" s="555"/>
      <c r="AN218" s="555"/>
      <c r="AO218" s="555"/>
      <c r="AP218" s="555"/>
      <c r="AQ218" s="555"/>
      <c r="AR218" s="555"/>
      <c r="AS218" s="555"/>
      <c r="AT218" s="555"/>
      <c r="AU218" s="555"/>
      <c r="AV218" s="555"/>
      <c r="AW218" s="555"/>
      <c r="AX218" s="555"/>
      <c r="AY218" s="556">
        <v>0</v>
      </c>
      <c r="AZ218" s="559"/>
      <c r="BA218" s="562"/>
      <c r="BB218" s="559"/>
    </row>
    <row r="219" spans="1:56" ht="21.6" x14ac:dyDescent="0.65">
      <c r="A219" s="578">
        <v>706483</v>
      </c>
      <c r="B219" s="550" t="s">
        <v>246</v>
      </c>
      <c r="C219" s="579" t="s">
        <v>1437</v>
      </c>
      <c r="D219" s="579" t="s">
        <v>1437</v>
      </c>
      <c r="E219" s="579" t="s">
        <v>1437</v>
      </c>
      <c r="F219" s="579" t="s">
        <v>1437</v>
      </c>
      <c r="G219" s="579" t="s">
        <v>1437</v>
      </c>
      <c r="H219" s="579" t="s">
        <v>1437</v>
      </c>
      <c r="I219" s="579" t="s">
        <v>1437</v>
      </c>
      <c r="J219" s="579" t="s">
        <v>1437</v>
      </c>
      <c r="K219" s="579" t="s">
        <v>1437</v>
      </c>
      <c r="L219" s="579" t="s">
        <v>1437</v>
      </c>
      <c r="M219" s="579" t="s">
        <v>1437</v>
      </c>
      <c r="N219" s="579" t="s">
        <v>1437</v>
      </c>
      <c r="O219" s="579" t="s">
        <v>1437</v>
      </c>
      <c r="P219" s="579" t="s">
        <v>1437</v>
      </c>
      <c r="Q219" s="579" t="s">
        <v>1437</v>
      </c>
      <c r="R219" s="579" t="s">
        <v>1437</v>
      </c>
      <c r="S219" s="579" t="s">
        <v>1437</v>
      </c>
      <c r="T219" s="579" t="s">
        <v>1437</v>
      </c>
      <c r="U219" s="579" t="s">
        <v>1437</v>
      </c>
      <c r="V219" s="579" t="s">
        <v>1437</v>
      </c>
      <c r="W219" s="579" t="s">
        <v>1437</v>
      </c>
      <c r="X219" s="579" t="s">
        <v>1437</v>
      </c>
      <c r="Y219" s="579" t="s">
        <v>1437</v>
      </c>
      <c r="Z219" s="579" t="s">
        <v>1437</v>
      </c>
      <c r="AA219" s="579"/>
      <c r="AB219" s="579"/>
      <c r="AC219" s="579"/>
      <c r="AD219" s="579"/>
      <c r="AE219" s="579"/>
      <c r="AF219" s="579"/>
      <c r="AG219" s="579"/>
      <c r="AH219" s="579"/>
      <c r="AI219" s="579"/>
      <c r="AJ219" s="579"/>
      <c r="AK219" s="579"/>
      <c r="AL219" s="579"/>
      <c r="AM219" s="579"/>
      <c r="AN219" s="579"/>
      <c r="AO219" s="579"/>
      <c r="AP219" s="579"/>
      <c r="AQ219" s="579"/>
      <c r="AR219" s="579"/>
      <c r="AS219" s="579"/>
      <c r="AT219" s="579"/>
      <c r="AU219" s="579"/>
      <c r="AV219" s="579"/>
      <c r="AW219" s="579"/>
      <c r="AX219" s="579"/>
      <c r="AY219" s="556" t="s">
        <v>3778</v>
      </c>
      <c r="AZ219" s="559"/>
      <c r="BA219" s="562"/>
      <c r="BB219" s="559"/>
    </row>
    <row r="220" spans="1:56" ht="14.25" customHeight="1" x14ac:dyDescent="0.3">
      <c r="A220" s="576">
        <v>706489</v>
      </c>
      <c r="B220" s="549" t="s">
        <v>246</v>
      </c>
      <c r="C220" s="555" t="s">
        <v>175</v>
      </c>
      <c r="D220" s="555" t="s">
        <v>175</v>
      </c>
      <c r="E220" s="555" t="s">
        <v>175</v>
      </c>
      <c r="F220" s="555" t="s">
        <v>176</v>
      </c>
      <c r="G220" s="555" t="s">
        <v>176</v>
      </c>
      <c r="H220" s="555" t="s">
        <v>176</v>
      </c>
      <c r="I220" s="555" t="s">
        <v>177</v>
      </c>
      <c r="J220" s="555" t="s">
        <v>175</v>
      </c>
      <c r="K220" s="555" t="s">
        <v>177</v>
      </c>
      <c r="L220" s="555" t="s">
        <v>177</v>
      </c>
      <c r="M220" s="555" t="s">
        <v>175</v>
      </c>
      <c r="N220" s="555" t="s">
        <v>175</v>
      </c>
      <c r="O220" s="555" t="s">
        <v>177</v>
      </c>
      <c r="P220" s="555" t="s">
        <v>177</v>
      </c>
      <c r="Q220" s="555" t="s">
        <v>177</v>
      </c>
      <c r="R220" s="555" t="s">
        <v>176</v>
      </c>
      <c r="S220" s="555" t="s">
        <v>177</v>
      </c>
      <c r="T220" s="555" t="s">
        <v>176</v>
      </c>
      <c r="U220" s="555" t="s">
        <v>176</v>
      </c>
      <c r="V220" s="555" t="s">
        <v>176</v>
      </c>
      <c r="W220" s="555" t="s">
        <v>176</v>
      </c>
      <c r="X220" s="555" t="s">
        <v>176</v>
      </c>
      <c r="Y220" s="555" t="s">
        <v>176</v>
      </c>
      <c r="Z220" s="555" t="s">
        <v>176</v>
      </c>
      <c r="AA220" s="555" t="s">
        <v>225</v>
      </c>
      <c r="AB220" s="555" t="s">
        <v>225</v>
      </c>
      <c r="AC220" s="555" t="s">
        <v>225</v>
      </c>
      <c r="AD220" s="555" t="s">
        <v>225</v>
      </c>
      <c r="AE220" s="555" t="s">
        <v>225</v>
      </c>
      <c r="AF220" s="555" t="s">
        <v>225</v>
      </c>
      <c r="AG220" s="555" t="s">
        <v>225</v>
      </c>
      <c r="AH220" s="555" t="s">
        <v>225</v>
      </c>
      <c r="AI220" s="555" t="s">
        <v>225</v>
      </c>
      <c r="AJ220" s="555" t="s">
        <v>225</v>
      </c>
      <c r="AK220" s="555" t="s">
        <v>225</v>
      </c>
      <c r="AL220" s="555" t="s">
        <v>225</v>
      </c>
      <c r="AM220" s="555" t="s">
        <v>225</v>
      </c>
      <c r="AN220" s="555" t="s">
        <v>225</v>
      </c>
      <c r="AO220" s="555" t="s">
        <v>225</v>
      </c>
      <c r="AP220" s="555" t="s">
        <v>225</v>
      </c>
      <c r="AQ220" s="555" t="s">
        <v>225</v>
      </c>
      <c r="AR220" s="555" t="s">
        <v>225</v>
      </c>
      <c r="AS220" s="555" t="s">
        <v>225</v>
      </c>
      <c r="AT220" s="555" t="s">
        <v>225</v>
      </c>
      <c r="AU220" s="555" t="s">
        <v>225</v>
      </c>
      <c r="AV220" s="555" t="s">
        <v>225</v>
      </c>
      <c r="AW220" s="555" t="s">
        <v>225</v>
      </c>
      <c r="AX220" s="555" t="s">
        <v>225</v>
      </c>
      <c r="AY220" s="556">
        <v>0</v>
      </c>
      <c r="AZ220" s="564"/>
      <c r="BA220" s="565"/>
      <c r="BB220" s="565"/>
      <c r="BC220" s="565"/>
      <c r="BD220" s="566"/>
    </row>
    <row r="221" spans="1:56" ht="21.6" x14ac:dyDescent="0.65">
      <c r="A221" s="578">
        <v>706504</v>
      </c>
      <c r="B221" s="550" t="s">
        <v>247</v>
      </c>
      <c r="C221" s="579" t="s">
        <v>175</v>
      </c>
      <c r="D221" s="579" t="s">
        <v>177</v>
      </c>
      <c r="E221" s="579" t="s">
        <v>177</v>
      </c>
      <c r="F221" s="579" t="s">
        <v>175</v>
      </c>
      <c r="G221" s="579" t="s">
        <v>175</v>
      </c>
      <c r="H221" s="579" t="s">
        <v>175</v>
      </c>
      <c r="I221" s="579" t="s">
        <v>175</v>
      </c>
      <c r="J221" s="579" t="s">
        <v>175</v>
      </c>
      <c r="K221" s="579" t="s">
        <v>177</v>
      </c>
      <c r="L221" s="579" t="s">
        <v>175</v>
      </c>
      <c r="M221" s="579" t="s">
        <v>177</v>
      </c>
      <c r="N221" s="579" t="s">
        <v>175</v>
      </c>
      <c r="O221" s="579" t="s">
        <v>175</v>
      </c>
      <c r="P221" s="579" t="s">
        <v>175</v>
      </c>
      <c r="Q221" s="579" t="s">
        <v>175</v>
      </c>
      <c r="R221" s="579" t="s">
        <v>175</v>
      </c>
      <c r="S221" s="579" t="s">
        <v>175</v>
      </c>
      <c r="T221" s="579" t="s">
        <v>177</v>
      </c>
      <c r="U221" s="579" t="s">
        <v>175</v>
      </c>
      <c r="V221" s="579" t="s">
        <v>175</v>
      </c>
      <c r="W221" s="579" t="s">
        <v>175</v>
      </c>
      <c r="X221" s="579" t="s">
        <v>175</v>
      </c>
      <c r="Y221" s="579" t="s">
        <v>175</v>
      </c>
      <c r="Z221" s="579" t="s">
        <v>175</v>
      </c>
      <c r="AA221" s="579" t="s">
        <v>175</v>
      </c>
      <c r="AB221" s="579" t="s">
        <v>175</v>
      </c>
      <c r="AC221" s="579" t="s">
        <v>175</v>
      </c>
      <c r="AD221" s="579" t="s">
        <v>175</v>
      </c>
      <c r="AE221" s="579" t="s">
        <v>175</v>
      </c>
      <c r="AF221" s="579" t="s">
        <v>177</v>
      </c>
      <c r="AG221" s="579" t="s">
        <v>176</v>
      </c>
      <c r="AH221" s="579" t="s">
        <v>176</v>
      </c>
      <c r="AI221" s="579" t="s">
        <v>176</v>
      </c>
      <c r="AJ221" s="579" t="s">
        <v>176</v>
      </c>
      <c r="AK221" s="579" t="s">
        <v>176</v>
      </c>
      <c r="AL221" s="579" t="s">
        <v>176</v>
      </c>
      <c r="AM221" s="579"/>
      <c r="AN221" s="579"/>
      <c r="AO221" s="579"/>
      <c r="AP221" s="579"/>
      <c r="AQ221" s="579"/>
      <c r="AR221" s="579"/>
      <c r="AS221" s="579"/>
      <c r="AT221" s="579"/>
      <c r="AU221" s="579"/>
      <c r="AV221" s="579"/>
      <c r="AW221" s="579"/>
      <c r="AX221" s="579"/>
      <c r="AY221" s="556">
        <v>0</v>
      </c>
      <c r="AZ221" s="559"/>
      <c r="BA221" s="562"/>
      <c r="BB221" s="559"/>
    </row>
    <row r="222" spans="1:56" ht="14.4" x14ac:dyDescent="0.3">
      <c r="A222" s="576">
        <v>706506</v>
      </c>
      <c r="B222" s="549" t="s">
        <v>246</v>
      </c>
      <c r="C222" s="555" t="s">
        <v>1437</v>
      </c>
      <c r="D222" s="555" t="s">
        <v>1437</v>
      </c>
      <c r="E222" s="555" t="s">
        <v>1437</v>
      </c>
      <c r="F222" s="555" t="s">
        <v>1437</v>
      </c>
      <c r="G222" s="555" t="s">
        <v>1437</v>
      </c>
      <c r="H222" s="555" t="s">
        <v>1437</v>
      </c>
      <c r="I222" s="555" t="s">
        <v>1437</v>
      </c>
      <c r="J222" s="555" t="s">
        <v>1437</v>
      </c>
      <c r="K222" s="555" t="s">
        <v>1437</v>
      </c>
      <c r="L222" s="555" t="s">
        <v>1437</v>
      </c>
      <c r="M222" s="555" t="s">
        <v>1437</v>
      </c>
      <c r="N222" s="555" t="s">
        <v>1437</v>
      </c>
      <c r="O222" s="555" t="s">
        <v>1437</v>
      </c>
      <c r="P222" s="555" t="s">
        <v>1437</v>
      </c>
      <c r="Q222" s="555" t="s">
        <v>1437</v>
      </c>
      <c r="R222" s="555" t="s">
        <v>1437</v>
      </c>
      <c r="S222" s="555" t="s">
        <v>1437</v>
      </c>
      <c r="T222" s="555" t="s">
        <v>1437</v>
      </c>
      <c r="U222" s="555" t="s">
        <v>1437</v>
      </c>
      <c r="V222" s="555" t="s">
        <v>1437</v>
      </c>
      <c r="W222" s="555" t="s">
        <v>1437</v>
      </c>
      <c r="X222" s="555" t="s">
        <v>1437</v>
      </c>
      <c r="Y222" s="555" t="s">
        <v>1437</v>
      </c>
      <c r="Z222" s="555" t="s">
        <v>1437</v>
      </c>
      <c r="AA222" s="555"/>
      <c r="AB222" s="555"/>
      <c r="AC222" s="555"/>
      <c r="AD222" s="555"/>
      <c r="AE222" s="555"/>
      <c r="AF222" s="555"/>
      <c r="AG222" s="555"/>
      <c r="AH222" s="555"/>
      <c r="AI222" s="555"/>
      <c r="AJ222" s="555"/>
      <c r="AK222" s="555"/>
      <c r="AL222" s="555"/>
      <c r="AM222" s="555"/>
      <c r="AN222" s="555"/>
      <c r="AO222" s="555"/>
      <c r="AP222" s="555"/>
      <c r="AQ222" s="555"/>
      <c r="AR222" s="555"/>
      <c r="AS222" s="555"/>
      <c r="AT222" s="555"/>
      <c r="AU222" s="555"/>
      <c r="AV222" s="555"/>
      <c r="AW222" s="555"/>
      <c r="AX222" s="555"/>
      <c r="AY222" s="556" t="s">
        <v>3778</v>
      </c>
      <c r="AZ222" s="559"/>
      <c r="BA222" s="562"/>
      <c r="BB222" s="559"/>
    </row>
    <row r="223" spans="1:56" ht="14.4" x14ac:dyDescent="0.3">
      <c r="A223" s="576">
        <v>706537</v>
      </c>
      <c r="B223" s="549" t="s">
        <v>247</v>
      </c>
      <c r="C223" s="555" t="s">
        <v>177</v>
      </c>
      <c r="D223" s="555" t="s">
        <v>177</v>
      </c>
      <c r="E223" s="555" t="s">
        <v>177</v>
      </c>
      <c r="F223" s="555" t="s">
        <v>177</v>
      </c>
      <c r="G223" s="555" t="s">
        <v>177</v>
      </c>
      <c r="H223" s="555" t="s">
        <v>177</v>
      </c>
      <c r="I223" s="555" t="s">
        <v>177</v>
      </c>
      <c r="J223" s="555" t="s">
        <v>177</v>
      </c>
      <c r="K223" s="555" t="s">
        <v>177</v>
      </c>
      <c r="L223" s="555" t="s">
        <v>177</v>
      </c>
      <c r="M223" s="555" t="s">
        <v>175</v>
      </c>
      <c r="N223" s="555" t="s">
        <v>175</v>
      </c>
      <c r="O223" s="555" t="s">
        <v>177</v>
      </c>
      <c r="P223" s="555" t="s">
        <v>177</v>
      </c>
      <c r="Q223" s="555" t="s">
        <v>177</v>
      </c>
      <c r="R223" s="555" t="s">
        <v>177</v>
      </c>
      <c r="S223" s="555" t="s">
        <v>177</v>
      </c>
      <c r="T223" s="555" t="s">
        <v>177</v>
      </c>
      <c r="U223" s="555" t="s">
        <v>175</v>
      </c>
      <c r="V223" s="555" t="s">
        <v>175</v>
      </c>
      <c r="W223" s="555" t="s">
        <v>175</v>
      </c>
      <c r="X223" s="555" t="s">
        <v>175</v>
      </c>
      <c r="Y223" s="555" t="s">
        <v>177</v>
      </c>
      <c r="Z223" s="555" t="s">
        <v>177</v>
      </c>
      <c r="AA223" s="555" t="s">
        <v>175</v>
      </c>
      <c r="AB223" s="555" t="s">
        <v>175</v>
      </c>
      <c r="AC223" s="555" t="s">
        <v>177</v>
      </c>
      <c r="AD223" s="555" t="s">
        <v>175</v>
      </c>
      <c r="AE223" s="555" t="s">
        <v>175</v>
      </c>
      <c r="AF223" s="555" t="s">
        <v>177</v>
      </c>
      <c r="AG223" s="555" t="s">
        <v>176</v>
      </c>
      <c r="AH223" s="555" t="s">
        <v>176</v>
      </c>
      <c r="AI223" s="555" t="s">
        <v>176</v>
      </c>
      <c r="AJ223" s="555" t="s">
        <v>176</v>
      </c>
      <c r="AK223" s="555" t="s">
        <v>176</v>
      </c>
      <c r="AL223" s="555" t="s">
        <v>176</v>
      </c>
      <c r="AM223" s="555"/>
      <c r="AN223" s="555"/>
      <c r="AO223" s="555"/>
      <c r="AP223" s="555"/>
      <c r="AQ223" s="555"/>
      <c r="AR223" s="555"/>
      <c r="AS223" s="555"/>
      <c r="AT223" s="555"/>
      <c r="AU223" s="555"/>
      <c r="AV223" s="555"/>
      <c r="AW223" s="555"/>
      <c r="AX223" s="555"/>
      <c r="AY223" s="556">
        <v>0</v>
      </c>
      <c r="AZ223" s="564"/>
      <c r="BA223" s="565"/>
      <c r="BB223" s="565"/>
      <c r="BC223" s="565"/>
      <c r="BD223" s="566"/>
    </row>
    <row r="224" spans="1:56" ht="21.6" x14ac:dyDescent="0.65">
      <c r="A224" s="578">
        <v>706543</v>
      </c>
      <c r="B224" s="550" t="s">
        <v>247</v>
      </c>
      <c r="C224" s="579" t="s">
        <v>177</v>
      </c>
      <c r="D224" s="579" t="s">
        <v>175</v>
      </c>
      <c r="E224" s="579" t="s">
        <v>175</v>
      </c>
      <c r="F224" s="579" t="s">
        <v>177</v>
      </c>
      <c r="G224" s="579" t="s">
        <v>175</v>
      </c>
      <c r="H224" s="579" t="s">
        <v>177</v>
      </c>
      <c r="I224" s="579" t="s">
        <v>175</v>
      </c>
      <c r="J224" s="579" t="s">
        <v>177</v>
      </c>
      <c r="K224" s="579" t="s">
        <v>177</v>
      </c>
      <c r="L224" s="579" t="s">
        <v>177</v>
      </c>
      <c r="M224" s="579" t="s">
        <v>175</v>
      </c>
      <c r="N224" s="579" t="s">
        <v>175</v>
      </c>
      <c r="O224" s="579" t="s">
        <v>175</v>
      </c>
      <c r="P224" s="579" t="s">
        <v>177</v>
      </c>
      <c r="Q224" s="579" t="s">
        <v>177</v>
      </c>
      <c r="R224" s="579" t="s">
        <v>175</v>
      </c>
      <c r="S224" s="579" t="s">
        <v>175</v>
      </c>
      <c r="T224" s="579" t="s">
        <v>177</v>
      </c>
      <c r="U224" s="579" t="s">
        <v>175</v>
      </c>
      <c r="V224" s="579" t="s">
        <v>177</v>
      </c>
      <c r="W224" s="579" t="s">
        <v>175</v>
      </c>
      <c r="X224" s="579" t="s">
        <v>175</v>
      </c>
      <c r="Y224" s="579" t="s">
        <v>175</v>
      </c>
      <c r="Z224" s="579" t="s">
        <v>177</v>
      </c>
      <c r="AA224" s="579" t="s">
        <v>177</v>
      </c>
      <c r="AB224" s="579" t="s">
        <v>177</v>
      </c>
      <c r="AC224" s="579" t="s">
        <v>177</v>
      </c>
      <c r="AD224" s="579" t="s">
        <v>176</v>
      </c>
      <c r="AE224" s="579" t="s">
        <v>176</v>
      </c>
      <c r="AF224" s="579" t="s">
        <v>177</v>
      </c>
      <c r="AG224" s="579" t="s">
        <v>176</v>
      </c>
      <c r="AH224" s="579" t="s">
        <v>176</v>
      </c>
      <c r="AI224" s="579" t="s">
        <v>176</v>
      </c>
      <c r="AJ224" s="579" t="s">
        <v>176</v>
      </c>
      <c r="AK224" s="579" t="s">
        <v>176</v>
      </c>
      <c r="AL224" s="579" t="s">
        <v>176</v>
      </c>
      <c r="AM224" s="579"/>
      <c r="AN224" s="579"/>
      <c r="AO224" s="579"/>
      <c r="AP224" s="579"/>
      <c r="AQ224" s="579"/>
      <c r="AR224" s="579"/>
      <c r="AS224" s="579"/>
      <c r="AT224" s="579"/>
      <c r="AU224" s="579"/>
      <c r="AV224" s="579"/>
      <c r="AW224" s="579"/>
      <c r="AX224" s="579"/>
      <c r="AY224" s="556">
        <v>0</v>
      </c>
      <c r="AZ224" s="564"/>
      <c r="BA224" s="565"/>
      <c r="BB224" s="565"/>
      <c r="BC224" s="565"/>
      <c r="BD224" s="566"/>
    </row>
    <row r="225" spans="1:56" ht="14.4" x14ac:dyDescent="0.3">
      <c r="A225" s="576">
        <v>706560</v>
      </c>
      <c r="B225" s="549" t="s">
        <v>247</v>
      </c>
      <c r="C225" s="555" t="s">
        <v>177</v>
      </c>
      <c r="D225" s="555" t="s">
        <v>177</v>
      </c>
      <c r="E225" s="555" t="s">
        <v>177</v>
      </c>
      <c r="F225" s="555" t="s">
        <v>177</v>
      </c>
      <c r="G225" s="555" t="s">
        <v>175</v>
      </c>
      <c r="H225" s="555" t="s">
        <v>177</v>
      </c>
      <c r="I225" s="555" t="s">
        <v>177</v>
      </c>
      <c r="J225" s="555" t="s">
        <v>177</v>
      </c>
      <c r="K225" s="555" t="s">
        <v>177</v>
      </c>
      <c r="L225" s="555" t="s">
        <v>177</v>
      </c>
      <c r="M225" s="555" t="s">
        <v>175</v>
      </c>
      <c r="N225" s="555" t="s">
        <v>175</v>
      </c>
      <c r="O225" s="555" t="s">
        <v>175</v>
      </c>
      <c r="P225" s="555" t="s">
        <v>177</v>
      </c>
      <c r="Q225" s="555" t="s">
        <v>177</v>
      </c>
      <c r="R225" s="555" t="s">
        <v>175</v>
      </c>
      <c r="S225" s="555" t="s">
        <v>177</v>
      </c>
      <c r="T225" s="555" t="s">
        <v>177</v>
      </c>
      <c r="U225" s="555" t="s">
        <v>177</v>
      </c>
      <c r="V225" s="555" t="s">
        <v>177</v>
      </c>
      <c r="W225" s="555" t="s">
        <v>177</v>
      </c>
      <c r="X225" s="555" t="s">
        <v>177</v>
      </c>
      <c r="Y225" s="555" t="s">
        <v>177</v>
      </c>
      <c r="Z225" s="555" t="s">
        <v>177</v>
      </c>
      <c r="AA225" s="555" t="s">
        <v>176</v>
      </c>
      <c r="AB225" s="555" t="s">
        <v>176</v>
      </c>
      <c r="AC225" s="555" t="s">
        <v>176</v>
      </c>
      <c r="AD225" s="555" t="s">
        <v>176</v>
      </c>
      <c r="AE225" s="555" t="s">
        <v>176</v>
      </c>
      <c r="AF225" s="555" t="s">
        <v>176</v>
      </c>
      <c r="AG225" s="555" t="s">
        <v>176</v>
      </c>
      <c r="AH225" s="555" t="s">
        <v>176</v>
      </c>
      <c r="AI225" s="555" t="s">
        <v>176</v>
      </c>
      <c r="AJ225" s="555" t="s">
        <v>176</v>
      </c>
      <c r="AK225" s="555" t="s">
        <v>176</v>
      </c>
      <c r="AL225" s="555" t="s">
        <v>176</v>
      </c>
      <c r="AM225" s="555" t="s">
        <v>225</v>
      </c>
      <c r="AN225" s="555" t="s">
        <v>225</v>
      </c>
      <c r="AO225" s="555" t="s">
        <v>225</v>
      </c>
      <c r="AP225" s="555" t="s">
        <v>225</v>
      </c>
      <c r="AQ225" s="555" t="s">
        <v>225</v>
      </c>
      <c r="AR225" s="555" t="s">
        <v>225</v>
      </c>
      <c r="AS225" s="555" t="s">
        <v>225</v>
      </c>
      <c r="AT225" s="555" t="s">
        <v>225</v>
      </c>
      <c r="AU225" s="555" t="s">
        <v>225</v>
      </c>
      <c r="AV225" s="555" t="s">
        <v>225</v>
      </c>
      <c r="AW225" s="555" t="s">
        <v>225</v>
      </c>
      <c r="AX225" s="555" t="s">
        <v>225</v>
      </c>
      <c r="AY225" s="556">
        <v>0</v>
      </c>
      <c r="AZ225" s="559"/>
      <c r="BA225" s="562"/>
      <c r="BB225" s="559"/>
    </row>
    <row r="226" spans="1:56" ht="14.4" x14ac:dyDescent="0.3">
      <c r="A226" s="576">
        <v>706563</v>
      </c>
      <c r="B226" s="549" t="s">
        <v>247</v>
      </c>
      <c r="C226" s="555" t="s">
        <v>175</v>
      </c>
      <c r="D226" s="555" t="s">
        <v>175</v>
      </c>
      <c r="E226" s="555" t="s">
        <v>175</v>
      </c>
      <c r="F226" s="555" t="s">
        <v>175</v>
      </c>
      <c r="G226" s="555" t="s">
        <v>175</v>
      </c>
      <c r="H226" s="555" t="s">
        <v>175</v>
      </c>
      <c r="I226" s="555" t="s">
        <v>175</v>
      </c>
      <c r="J226" s="555" t="s">
        <v>177</v>
      </c>
      <c r="K226" s="555" t="s">
        <v>175</v>
      </c>
      <c r="L226" s="555" t="s">
        <v>175</v>
      </c>
      <c r="M226" s="555" t="s">
        <v>177</v>
      </c>
      <c r="N226" s="555" t="s">
        <v>177</v>
      </c>
      <c r="O226" s="555" t="s">
        <v>175</v>
      </c>
      <c r="P226" s="555" t="s">
        <v>177</v>
      </c>
      <c r="Q226" s="555" t="s">
        <v>177</v>
      </c>
      <c r="R226" s="555" t="s">
        <v>177</v>
      </c>
      <c r="S226" s="555" t="s">
        <v>177</v>
      </c>
      <c r="T226" s="555" t="s">
        <v>175</v>
      </c>
      <c r="U226" s="555" t="s">
        <v>175</v>
      </c>
      <c r="V226" s="555" t="s">
        <v>175</v>
      </c>
      <c r="W226" s="555" t="s">
        <v>176</v>
      </c>
      <c r="X226" s="555" t="s">
        <v>176</v>
      </c>
      <c r="Y226" s="555" t="s">
        <v>177</v>
      </c>
      <c r="Z226" s="555" t="s">
        <v>177</v>
      </c>
      <c r="AA226" s="555" t="s">
        <v>176</v>
      </c>
      <c r="AB226" s="555" t="s">
        <v>177</v>
      </c>
      <c r="AC226" s="555" t="s">
        <v>175</v>
      </c>
      <c r="AD226" s="555" t="s">
        <v>175</v>
      </c>
      <c r="AE226" s="555" t="s">
        <v>175</v>
      </c>
      <c r="AF226" s="555" t="s">
        <v>177</v>
      </c>
      <c r="AG226" s="555" t="s">
        <v>176</v>
      </c>
      <c r="AH226" s="555" t="s">
        <v>176</v>
      </c>
      <c r="AI226" s="555" t="s">
        <v>176</v>
      </c>
      <c r="AJ226" s="555" t="s">
        <v>176</v>
      </c>
      <c r="AK226" s="555" t="s">
        <v>176</v>
      </c>
      <c r="AL226" s="555" t="s">
        <v>176</v>
      </c>
      <c r="AM226" s="555"/>
      <c r="AN226" s="555"/>
      <c r="AO226" s="555"/>
      <c r="AP226" s="555"/>
      <c r="AQ226" s="555"/>
      <c r="AR226" s="555"/>
      <c r="AS226" s="555"/>
      <c r="AT226" s="555"/>
      <c r="AU226" s="555"/>
      <c r="AV226" s="555"/>
      <c r="AW226" s="555"/>
      <c r="AX226" s="555"/>
      <c r="AY226" s="556">
        <v>0</v>
      </c>
      <c r="AZ226" s="559"/>
      <c r="BA226" s="562"/>
      <c r="BB226" s="559"/>
    </row>
    <row r="227" spans="1:56" ht="14.4" x14ac:dyDescent="0.3">
      <c r="A227" s="576">
        <v>706572</v>
      </c>
      <c r="B227" s="549" t="s">
        <v>247</v>
      </c>
      <c r="C227" s="555" t="s">
        <v>177</v>
      </c>
      <c r="D227" s="555" t="s">
        <v>175</v>
      </c>
      <c r="E227" s="555" t="s">
        <v>177</v>
      </c>
      <c r="F227" s="555" t="s">
        <v>177</v>
      </c>
      <c r="G227" s="555" t="s">
        <v>175</v>
      </c>
      <c r="H227" s="555" t="s">
        <v>175</v>
      </c>
      <c r="I227" s="555" t="s">
        <v>177</v>
      </c>
      <c r="J227" s="555" t="s">
        <v>177</v>
      </c>
      <c r="K227" s="555" t="s">
        <v>177</v>
      </c>
      <c r="L227" s="555" t="s">
        <v>175</v>
      </c>
      <c r="M227" s="555" t="s">
        <v>175</v>
      </c>
      <c r="N227" s="555" t="s">
        <v>175</v>
      </c>
      <c r="O227" s="555" t="s">
        <v>175</v>
      </c>
      <c r="P227" s="555" t="s">
        <v>175</v>
      </c>
      <c r="Q227" s="555" t="s">
        <v>175</v>
      </c>
      <c r="R227" s="555" t="s">
        <v>175</v>
      </c>
      <c r="S227" s="555" t="s">
        <v>175</v>
      </c>
      <c r="T227" s="555" t="s">
        <v>175</v>
      </c>
      <c r="U227" s="555" t="s">
        <v>176</v>
      </c>
      <c r="V227" s="555" t="s">
        <v>175</v>
      </c>
      <c r="W227" s="555" t="s">
        <v>175</v>
      </c>
      <c r="X227" s="555" t="s">
        <v>177</v>
      </c>
      <c r="Y227" s="555" t="s">
        <v>175</v>
      </c>
      <c r="Z227" s="555" t="s">
        <v>177</v>
      </c>
      <c r="AA227" s="555" t="s">
        <v>175</v>
      </c>
      <c r="AB227" s="555" t="s">
        <v>177</v>
      </c>
      <c r="AC227" s="555" t="s">
        <v>175</v>
      </c>
      <c r="AD227" s="555" t="s">
        <v>177</v>
      </c>
      <c r="AE227" s="555" t="s">
        <v>177</v>
      </c>
      <c r="AF227" s="555" t="s">
        <v>175</v>
      </c>
      <c r="AG227" s="555" t="s">
        <v>176</v>
      </c>
      <c r="AH227" s="555" t="s">
        <v>176</v>
      </c>
      <c r="AI227" s="555" t="s">
        <v>177</v>
      </c>
      <c r="AJ227" s="555" t="s">
        <v>176</v>
      </c>
      <c r="AK227" s="555" t="s">
        <v>177</v>
      </c>
      <c r="AL227" s="555" t="s">
        <v>176</v>
      </c>
      <c r="AM227" s="555"/>
      <c r="AN227" s="555"/>
      <c r="AO227" s="555"/>
      <c r="AP227" s="555"/>
      <c r="AQ227" s="555"/>
      <c r="AR227" s="555"/>
      <c r="AS227" s="555"/>
      <c r="AT227" s="555"/>
      <c r="AU227" s="555"/>
      <c r="AV227" s="555"/>
      <c r="AW227" s="555"/>
      <c r="AX227" s="555"/>
      <c r="AY227" s="556">
        <v>0</v>
      </c>
      <c r="AZ227" s="559"/>
      <c r="BA227" s="562"/>
    </row>
    <row r="228" spans="1:56" ht="14.4" x14ac:dyDescent="0.3">
      <c r="A228" s="576">
        <v>706574</v>
      </c>
      <c r="B228" s="549" t="s">
        <v>398</v>
      </c>
      <c r="C228" s="555" t="s">
        <v>177</v>
      </c>
      <c r="D228" s="555" t="s">
        <v>175</v>
      </c>
      <c r="E228" s="555" t="s">
        <v>175</v>
      </c>
      <c r="F228" s="555" t="s">
        <v>177</v>
      </c>
      <c r="G228" s="555" t="s">
        <v>175</v>
      </c>
      <c r="H228" s="555" t="s">
        <v>175</v>
      </c>
      <c r="I228" s="555" t="s">
        <v>175</v>
      </c>
      <c r="J228" s="555" t="s">
        <v>177</v>
      </c>
      <c r="K228" s="555" t="s">
        <v>177</v>
      </c>
      <c r="L228" s="555" t="s">
        <v>175</v>
      </c>
      <c r="M228" s="555" t="s">
        <v>177</v>
      </c>
      <c r="N228" s="555" t="s">
        <v>175</v>
      </c>
      <c r="O228" s="555" t="s">
        <v>175</v>
      </c>
      <c r="P228" s="555" t="s">
        <v>177</v>
      </c>
      <c r="Q228" s="555" t="s">
        <v>177</v>
      </c>
      <c r="R228" s="555" t="s">
        <v>175</v>
      </c>
      <c r="S228" s="555" t="s">
        <v>177</v>
      </c>
      <c r="T228" s="555" t="s">
        <v>177</v>
      </c>
      <c r="U228" s="555" t="s">
        <v>177</v>
      </c>
      <c r="V228" s="555" t="s">
        <v>177</v>
      </c>
      <c r="W228" s="555" t="s">
        <v>175</v>
      </c>
      <c r="X228" s="555" t="s">
        <v>177</v>
      </c>
      <c r="Y228" s="555" t="s">
        <v>175</v>
      </c>
      <c r="Z228" s="555" t="s">
        <v>175</v>
      </c>
      <c r="AA228" s="555" t="s">
        <v>177</v>
      </c>
      <c r="AB228" s="555" t="s">
        <v>177</v>
      </c>
      <c r="AC228" s="555" t="s">
        <v>177</v>
      </c>
      <c r="AD228" s="555" t="s">
        <v>177</v>
      </c>
      <c r="AE228" s="555" t="s">
        <v>175</v>
      </c>
      <c r="AF228" s="555" t="s">
        <v>177</v>
      </c>
      <c r="AG228" s="555" t="s">
        <v>177</v>
      </c>
      <c r="AH228" s="555" t="s">
        <v>175</v>
      </c>
      <c r="AI228" s="555" t="s">
        <v>175</v>
      </c>
      <c r="AJ228" s="555" t="s">
        <v>175</v>
      </c>
      <c r="AK228" s="555" t="s">
        <v>175</v>
      </c>
      <c r="AL228" s="555" t="s">
        <v>177</v>
      </c>
      <c r="AM228" s="555" t="s">
        <v>175</v>
      </c>
      <c r="AN228" s="555" t="s">
        <v>177</v>
      </c>
      <c r="AO228" s="555" t="s">
        <v>175</v>
      </c>
      <c r="AP228" s="555" t="s">
        <v>177</v>
      </c>
      <c r="AQ228" s="555" t="s">
        <v>175</v>
      </c>
      <c r="AR228" s="555" t="s">
        <v>177</v>
      </c>
      <c r="AS228" s="555" t="s">
        <v>176</v>
      </c>
      <c r="AT228" s="555" t="s">
        <v>176</v>
      </c>
      <c r="AU228" s="555" t="s">
        <v>176</v>
      </c>
      <c r="AV228" s="555" t="s">
        <v>176</v>
      </c>
      <c r="AW228" s="555" t="s">
        <v>176</v>
      </c>
      <c r="AX228" s="555" t="s">
        <v>176</v>
      </c>
      <c r="AY228" s="556">
        <v>0</v>
      </c>
      <c r="AZ228" s="559"/>
      <c r="BA228" s="562"/>
      <c r="BB228" s="559"/>
    </row>
    <row r="229" spans="1:56" ht="14.4" x14ac:dyDescent="0.3">
      <c r="A229" s="576">
        <v>706596</v>
      </c>
      <c r="B229" s="549" t="s">
        <v>247</v>
      </c>
      <c r="C229" s="555" t="s">
        <v>175</v>
      </c>
      <c r="D229" s="555" t="s">
        <v>177</v>
      </c>
      <c r="E229" s="555" t="s">
        <v>177</v>
      </c>
      <c r="F229" s="555" t="s">
        <v>177</v>
      </c>
      <c r="G229" s="555" t="s">
        <v>177</v>
      </c>
      <c r="H229" s="555" t="s">
        <v>175</v>
      </c>
      <c r="I229" s="555" t="s">
        <v>175</v>
      </c>
      <c r="J229" s="555" t="s">
        <v>177</v>
      </c>
      <c r="K229" s="555" t="s">
        <v>177</v>
      </c>
      <c r="L229" s="555" t="s">
        <v>175</v>
      </c>
      <c r="M229" s="555" t="s">
        <v>177</v>
      </c>
      <c r="N229" s="555" t="s">
        <v>177</v>
      </c>
      <c r="O229" s="555" t="s">
        <v>177</v>
      </c>
      <c r="P229" s="555" t="s">
        <v>177</v>
      </c>
      <c r="Q229" s="555" t="s">
        <v>177</v>
      </c>
      <c r="R229" s="555" t="s">
        <v>175</v>
      </c>
      <c r="S229" s="555" t="s">
        <v>177</v>
      </c>
      <c r="T229" s="555" t="s">
        <v>175</v>
      </c>
      <c r="U229" s="555" t="s">
        <v>177</v>
      </c>
      <c r="V229" s="555" t="s">
        <v>177</v>
      </c>
      <c r="W229" s="555" t="s">
        <v>177</v>
      </c>
      <c r="X229" s="555" t="s">
        <v>177</v>
      </c>
      <c r="Y229" s="555" t="s">
        <v>177</v>
      </c>
      <c r="Z229" s="555" t="s">
        <v>177</v>
      </c>
      <c r="AA229" s="555" t="s">
        <v>177</v>
      </c>
      <c r="AB229" s="555" t="s">
        <v>175</v>
      </c>
      <c r="AC229" s="555" t="s">
        <v>176</v>
      </c>
      <c r="AD229" s="555" t="s">
        <v>177</v>
      </c>
      <c r="AE229" s="555" t="s">
        <v>177</v>
      </c>
      <c r="AF229" s="555" t="s">
        <v>177</v>
      </c>
      <c r="AG229" s="555" t="s">
        <v>177</v>
      </c>
      <c r="AH229" s="555" t="s">
        <v>176</v>
      </c>
      <c r="AI229" s="555" t="s">
        <v>176</v>
      </c>
      <c r="AJ229" s="555" t="s">
        <v>177</v>
      </c>
      <c r="AK229" s="555" t="s">
        <v>176</v>
      </c>
      <c r="AL229" s="555" t="s">
        <v>176</v>
      </c>
      <c r="AM229" s="555"/>
      <c r="AN229" s="555"/>
      <c r="AO229" s="555"/>
      <c r="AP229" s="555"/>
      <c r="AQ229" s="555"/>
      <c r="AR229" s="555"/>
      <c r="AS229" s="555"/>
      <c r="AT229" s="555"/>
      <c r="AU229" s="555"/>
      <c r="AV229" s="555"/>
      <c r="AW229" s="555"/>
      <c r="AX229" s="555"/>
      <c r="AY229" s="556">
        <v>0</v>
      </c>
      <c r="AZ229" s="559"/>
      <c r="BA229" s="562"/>
    </row>
    <row r="230" spans="1:56" ht="14.4" x14ac:dyDescent="0.3">
      <c r="A230" s="576">
        <v>706612</v>
      </c>
      <c r="B230" s="549" t="s">
        <v>246</v>
      </c>
      <c r="C230" s="555" t="s">
        <v>175</v>
      </c>
      <c r="D230" s="555" t="s">
        <v>177</v>
      </c>
      <c r="E230" s="555" t="s">
        <v>175</v>
      </c>
      <c r="F230" s="555" t="s">
        <v>177</v>
      </c>
      <c r="G230" s="555" t="s">
        <v>175</v>
      </c>
      <c r="H230" s="555" t="s">
        <v>176</v>
      </c>
      <c r="I230" s="555" t="s">
        <v>177</v>
      </c>
      <c r="J230" s="555" t="s">
        <v>175</v>
      </c>
      <c r="K230" s="555" t="s">
        <v>175</v>
      </c>
      <c r="L230" s="555" t="s">
        <v>177</v>
      </c>
      <c r="M230" s="555" t="s">
        <v>177</v>
      </c>
      <c r="N230" s="555" t="s">
        <v>175</v>
      </c>
      <c r="O230" s="555" t="s">
        <v>177</v>
      </c>
      <c r="P230" s="555" t="s">
        <v>177</v>
      </c>
      <c r="Q230" s="555" t="s">
        <v>177</v>
      </c>
      <c r="R230" s="555" t="s">
        <v>176</v>
      </c>
      <c r="S230" s="555" t="s">
        <v>177</v>
      </c>
      <c r="T230" s="555" t="s">
        <v>176</v>
      </c>
      <c r="U230" s="555" t="s">
        <v>176</v>
      </c>
      <c r="V230" s="555" t="s">
        <v>176</v>
      </c>
      <c r="W230" s="555" t="s">
        <v>176</v>
      </c>
      <c r="X230" s="555" t="s">
        <v>176</v>
      </c>
      <c r="Y230" s="555" t="s">
        <v>176</v>
      </c>
      <c r="Z230" s="555" t="s">
        <v>176</v>
      </c>
      <c r="AA230" s="555"/>
      <c r="AB230" s="555"/>
      <c r="AC230" s="555"/>
      <c r="AD230" s="555"/>
      <c r="AE230" s="555"/>
      <c r="AF230" s="555"/>
      <c r="AG230" s="555"/>
      <c r="AH230" s="555"/>
      <c r="AI230" s="555"/>
      <c r="AJ230" s="555"/>
      <c r="AK230" s="555"/>
      <c r="AL230" s="555"/>
      <c r="AM230" s="555"/>
      <c r="AN230" s="555"/>
      <c r="AO230" s="555"/>
      <c r="AP230" s="555"/>
      <c r="AQ230" s="555"/>
      <c r="AR230" s="555"/>
      <c r="AS230" s="555"/>
      <c r="AT230" s="555"/>
      <c r="AU230" s="555"/>
      <c r="AV230" s="555"/>
      <c r="AW230" s="555"/>
      <c r="AX230" s="555"/>
      <c r="AY230" s="556">
        <v>0</v>
      </c>
      <c r="AZ230" s="564"/>
      <c r="BA230" s="565"/>
      <c r="BB230" s="565"/>
      <c r="BC230" s="565"/>
      <c r="BD230" s="566"/>
    </row>
    <row r="231" spans="1:56" ht="14.4" x14ac:dyDescent="0.3">
      <c r="A231" s="576">
        <v>706614</v>
      </c>
      <c r="B231" s="549" t="s">
        <v>247</v>
      </c>
      <c r="C231" s="555" t="s">
        <v>175</v>
      </c>
      <c r="D231" s="555" t="s">
        <v>175</v>
      </c>
      <c r="E231" s="555" t="s">
        <v>177</v>
      </c>
      <c r="F231" s="555" t="s">
        <v>177</v>
      </c>
      <c r="G231" s="555" t="s">
        <v>175</v>
      </c>
      <c r="H231" s="555" t="s">
        <v>175</v>
      </c>
      <c r="I231" s="555" t="s">
        <v>177</v>
      </c>
      <c r="J231" s="555" t="s">
        <v>177</v>
      </c>
      <c r="K231" s="555" t="s">
        <v>177</v>
      </c>
      <c r="L231" s="555" t="s">
        <v>177</v>
      </c>
      <c r="M231" s="555" t="s">
        <v>175</v>
      </c>
      <c r="N231" s="555" t="s">
        <v>175</v>
      </c>
      <c r="O231" s="555" t="s">
        <v>175</v>
      </c>
      <c r="P231" s="555" t="s">
        <v>175</v>
      </c>
      <c r="Q231" s="555" t="s">
        <v>175</v>
      </c>
      <c r="R231" s="555" t="s">
        <v>177</v>
      </c>
      <c r="S231" s="555" t="s">
        <v>175</v>
      </c>
      <c r="T231" s="555" t="s">
        <v>175</v>
      </c>
      <c r="U231" s="555" t="s">
        <v>177</v>
      </c>
      <c r="V231" s="555" t="s">
        <v>175</v>
      </c>
      <c r="W231" s="555" t="s">
        <v>175</v>
      </c>
      <c r="X231" s="555" t="s">
        <v>175</v>
      </c>
      <c r="Y231" s="555" t="s">
        <v>175</v>
      </c>
      <c r="Z231" s="555" t="s">
        <v>177</v>
      </c>
      <c r="AA231" s="555" t="s">
        <v>176</v>
      </c>
      <c r="AB231" s="555" t="s">
        <v>176</v>
      </c>
      <c r="AC231" s="555" t="s">
        <v>176</v>
      </c>
      <c r="AD231" s="555" t="s">
        <v>176</v>
      </c>
      <c r="AE231" s="555" t="s">
        <v>176</v>
      </c>
      <c r="AF231" s="555" t="s">
        <v>176</v>
      </c>
      <c r="AG231" s="555" t="s">
        <v>176</v>
      </c>
      <c r="AH231" s="555" t="s">
        <v>176</v>
      </c>
      <c r="AI231" s="555" t="s">
        <v>176</v>
      </c>
      <c r="AJ231" s="555" t="s">
        <v>176</v>
      </c>
      <c r="AK231" s="555" t="s">
        <v>176</v>
      </c>
      <c r="AL231" s="555" t="s">
        <v>176</v>
      </c>
      <c r="AM231" s="555" t="s">
        <v>225</v>
      </c>
      <c r="AN231" s="555" t="s">
        <v>225</v>
      </c>
      <c r="AO231" s="555" t="s">
        <v>225</v>
      </c>
      <c r="AP231" s="555" t="s">
        <v>225</v>
      </c>
      <c r="AQ231" s="555" t="s">
        <v>225</v>
      </c>
      <c r="AR231" s="555" t="s">
        <v>225</v>
      </c>
      <c r="AS231" s="555" t="s">
        <v>225</v>
      </c>
      <c r="AT231" s="555" t="s">
        <v>225</v>
      </c>
      <c r="AU231" s="555" t="s">
        <v>225</v>
      </c>
      <c r="AV231" s="555" t="s">
        <v>225</v>
      </c>
      <c r="AW231" s="555" t="s">
        <v>225</v>
      </c>
      <c r="AX231" s="555" t="s">
        <v>225</v>
      </c>
      <c r="AY231" s="556">
        <v>0</v>
      </c>
      <c r="AZ231" s="564"/>
      <c r="BA231" s="565"/>
      <c r="BB231" s="565"/>
      <c r="BC231" s="565"/>
      <c r="BD231" s="566"/>
    </row>
    <row r="232" spans="1:56" ht="14.4" x14ac:dyDescent="0.3">
      <c r="A232" s="576">
        <v>706631</v>
      </c>
      <c r="B232" s="549" t="s">
        <v>245</v>
      </c>
      <c r="C232" s="555" t="s">
        <v>1437</v>
      </c>
      <c r="D232" s="555" t="s">
        <v>1437</v>
      </c>
      <c r="E232" s="555" t="s">
        <v>1437</v>
      </c>
      <c r="F232" s="555" t="s">
        <v>1437</v>
      </c>
      <c r="G232" s="555" t="s">
        <v>1437</v>
      </c>
      <c r="H232" s="555" t="s">
        <v>1437</v>
      </c>
      <c r="I232" s="555" t="s">
        <v>1437</v>
      </c>
      <c r="J232" s="555" t="s">
        <v>1437</v>
      </c>
      <c r="K232" s="555" t="s">
        <v>1437</v>
      </c>
      <c r="L232" s="555" t="s">
        <v>1437</v>
      </c>
      <c r="M232" s="555" t="s">
        <v>1437</v>
      </c>
      <c r="N232" s="555" t="s">
        <v>1437</v>
      </c>
      <c r="O232" s="555"/>
      <c r="P232" s="555"/>
      <c r="Q232" s="555"/>
      <c r="R232" s="555"/>
      <c r="S232" s="555"/>
      <c r="T232" s="555"/>
      <c r="U232" s="555"/>
      <c r="V232" s="555"/>
      <c r="W232" s="555"/>
      <c r="X232" s="555"/>
      <c r="Y232" s="555"/>
      <c r="Z232" s="555"/>
      <c r="AA232" s="555"/>
      <c r="AB232" s="555"/>
      <c r="AC232" s="555"/>
      <c r="AD232" s="555"/>
      <c r="AE232" s="555"/>
      <c r="AF232" s="555"/>
      <c r="AG232" s="555"/>
      <c r="AH232" s="555"/>
      <c r="AI232" s="555"/>
      <c r="AJ232" s="555"/>
      <c r="AK232" s="555"/>
      <c r="AL232" s="555"/>
      <c r="AM232" s="555"/>
      <c r="AN232" s="555"/>
      <c r="AO232" s="555"/>
      <c r="AP232" s="555"/>
      <c r="AQ232" s="555"/>
      <c r="AR232" s="555"/>
      <c r="AS232" s="555"/>
      <c r="AT232" s="555"/>
      <c r="AU232" s="555"/>
      <c r="AV232" s="555"/>
      <c r="AW232" s="555"/>
      <c r="AX232" s="555"/>
      <c r="AY232" s="556" t="s">
        <v>3778</v>
      </c>
      <c r="AZ232" s="559"/>
      <c r="BA232" s="562"/>
      <c r="BB232" s="559"/>
    </row>
    <row r="233" spans="1:56" ht="14.4" x14ac:dyDescent="0.3">
      <c r="A233" s="576">
        <v>706636</v>
      </c>
      <c r="B233" s="549" t="s">
        <v>245</v>
      </c>
      <c r="C233" s="555" t="s">
        <v>1437</v>
      </c>
      <c r="D233" s="555" t="s">
        <v>1437</v>
      </c>
      <c r="E233" s="555" t="s">
        <v>1437</v>
      </c>
      <c r="F233" s="555" t="s">
        <v>1437</v>
      </c>
      <c r="G233" s="555" t="s">
        <v>1437</v>
      </c>
      <c r="H233" s="555" t="s">
        <v>1437</v>
      </c>
      <c r="I233" s="555" t="s">
        <v>1437</v>
      </c>
      <c r="J233" s="555" t="s">
        <v>1437</v>
      </c>
      <c r="K233" s="555" t="s">
        <v>1437</v>
      </c>
      <c r="L233" s="555" t="s">
        <v>1437</v>
      </c>
      <c r="M233" s="555" t="s">
        <v>1437</v>
      </c>
      <c r="N233" s="555" t="s">
        <v>1437</v>
      </c>
      <c r="O233" s="555"/>
      <c r="P233" s="555"/>
      <c r="Q233" s="555"/>
      <c r="R233" s="555"/>
      <c r="S233" s="555"/>
      <c r="T233" s="555"/>
      <c r="U233" s="555"/>
      <c r="V233" s="555"/>
      <c r="W233" s="555"/>
      <c r="X233" s="555"/>
      <c r="Y233" s="555"/>
      <c r="Z233" s="555"/>
      <c r="AA233" s="555"/>
      <c r="AB233" s="555"/>
      <c r="AC233" s="555"/>
      <c r="AD233" s="555"/>
      <c r="AE233" s="555"/>
      <c r="AF233" s="555"/>
      <c r="AG233" s="555"/>
      <c r="AH233" s="555"/>
      <c r="AI233" s="555"/>
      <c r="AJ233" s="555"/>
      <c r="AK233" s="555"/>
      <c r="AL233" s="555"/>
      <c r="AM233" s="555"/>
      <c r="AN233" s="555"/>
      <c r="AO233" s="555"/>
      <c r="AP233" s="555"/>
      <c r="AQ233" s="555"/>
      <c r="AR233" s="555"/>
      <c r="AS233" s="555"/>
      <c r="AT233" s="555"/>
      <c r="AU233" s="555"/>
      <c r="AV233" s="555"/>
      <c r="AW233" s="555"/>
      <c r="AX233" s="555"/>
      <c r="AY233" s="556" t="s">
        <v>3778</v>
      </c>
      <c r="AZ233" s="559"/>
      <c r="BA233" s="562"/>
    </row>
    <row r="234" spans="1:56" ht="21.6" x14ac:dyDescent="0.65">
      <c r="A234" s="575">
        <v>706637</v>
      </c>
      <c r="B234" s="550" t="s">
        <v>246</v>
      </c>
      <c r="C234" s="555" t="s">
        <v>1437</v>
      </c>
      <c r="D234" s="555" t="s">
        <v>1437</v>
      </c>
      <c r="E234" s="555" t="s">
        <v>1437</v>
      </c>
      <c r="F234" s="555" t="s">
        <v>1437</v>
      </c>
      <c r="G234" s="555" t="s">
        <v>1437</v>
      </c>
      <c r="H234" s="555" t="s">
        <v>1437</v>
      </c>
      <c r="I234" s="555" t="s">
        <v>1437</v>
      </c>
      <c r="J234" s="555" t="s">
        <v>1437</v>
      </c>
      <c r="K234" s="555" t="s">
        <v>1437</v>
      </c>
      <c r="L234" s="555" t="s">
        <v>1437</v>
      </c>
      <c r="M234" s="555" t="s">
        <v>1437</v>
      </c>
      <c r="N234" s="555" t="s">
        <v>1437</v>
      </c>
      <c r="O234" s="555" t="s">
        <v>1437</v>
      </c>
      <c r="P234" s="555" t="s">
        <v>1437</v>
      </c>
      <c r="Q234" s="555" t="s">
        <v>1437</v>
      </c>
      <c r="R234" s="555" t="s">
        <v>1437</v>
      </c>
      <c r="S234" s="555" t="s">
        <v>1437</v>
      </c>
      <c r="T234" s="555" t="s">
        <v>1437</v>
      </c>
      <c r="U234" s="555" t="s">
        <v>1437</v>
      </c>
      <c r="V234" s="555" t="s">
        <v>1437</v>
      </c>
      <c r="W234" s="555" t="s">
        <v>1437</v>
      </c>
      <c r="X234" s="555" t="s">
        <v>1437</v>
      </c>
      <c r="Y234" s="555" t="s">
        <v>1437</v>
      </c>
      <c r="Z234" s="555" t="s">
        <v>1437</v>
      </c>
      <c r="AA234" s="555"/>
      <c r="AB234" s="555"/>
      <c r="AC234" s="555"/>
      <c r="AD234" s="555"/>
      <c r="AE234" s="555"/>
      <c r="AF234" s="555"/>
      <c r="AG234" s="555"/>
      <c r="AH234" s="555"/>
      <c r="AI234" s="555"/>
      <c r="AJ234" s="555"/>
      <c r="AK234" s="555"/>
      <c r="AL234" s="555"/>
      <c r="AM234" s="555"/>
      <c r="AN234" s="555"/>
      <c r="AO234" s="555"/>
      <c r="AP234" s="555"/>
      <c r="AQ234" s="555"/>
      <c r="AR234" s="555"/>
      <c r="AS234" s="555"/>
      <c r="AT234" s="555"/>
      <c r="AU234" s="555"/>
      <c r="AV234" s="555"/>
      <c r="AW234" s="555"/>
      <c r="AX234" s="555"/>
      <c r="AY234" s="556" t="s">
        <v>3778</v>
      </c>
      <c r="AZ234" s="559"/>
      <c r="BA234" s="562"/>
      <c r="BB234" s="559"/>
    </row>
    <row r="235" spans="1:56" ht="21.6" x14ac:dyDescent="0.65">
      <c r="A235" s="578">
        <v>706647</v>
      </c>
      <c r="B235" s="550" t="s">
        <v>246</v>
      </c>
      <c r="C235" s="579" t="s">
        <v>1437</v>
      </c>
      <c r="D235" s="579" t="s">
        <v>1437</v>
      </c>
      <c r="E235" s="579" t="s">
        <v>1437</v>
      </c>
      <c r="F235" s="579" t="s">
        <v>1437</v>
      </c>
      <c r="G235" s="579" t="s">
        <v>1437</v>
      </c>
      <c r="H235" s="579" t="s">
        <v>1437</v>
      </c>
      <c r="I235" s="579" t="s">
        <v>1437</v>
      </c>
      <c r="J235" s="579" t="s">
        <v>1437</v>
      </c>
      <c r="K235" s="579" t="s">
        <v>1437</v>
      </c>
      <c r="L235" s="579" t="s">
        <v>1437</v>
      </c>
      <c r="M235" s="579" t="s">
        <v>1437</v>
      </c>
      <c r="N235" s="579" t="s">
        <v>1437</v>
      </c>
      <c r="O235" s="579" t="s">
        <v>1437</v>
      </c>
      <c r="P235" s="579" t="s">
        <v>1437</v>
      </c>
      <c r="Q235" s="579" t="s">
        <v>1437</v>
      </c>
      <c r="R235" s="579" t="s">
        <v>1437</v>
      </c>
      <c r="S235" s="579" t="s">
        <v>1437</v>
      </c>
      <c r="T235" s="579" t="s">
        <v>1437</v>
      </c>
      <c r="U235" s="579" t="s">
        <v>1437</v>
      </c>
      <c r="V235" s="579" t="s">
        <v>1437</v>
      </c>
      <c r="W235" s="579" t="s">
        <v>1437</v>
      </c>
      <c r="X235" s="579" t="s">
        <v>1437</v>
      </c>
      <c r="Y235" s="579" t="s">
        <v>1437</v>
      </c>
      <c r="Z235" s="579" t="s">
        <v>1437</v>
      </c>
      <c r="AA235" s="579" t="s">
        <v>225</v>
      </c>
      <c r="AB235" s="579" t="s">
        <v>225</v>
      </c>
      <c r="AC235" s="579" t="s">
        <v>225</v>
      </c>
      <c r="AD235" s="579" t="s">
        <v>225</v>
      </c>
      <c r="AE235" s="579" t="s">
        <v>225</v>
      </c>
      <c r="AF235" s="579" t="s">
        <v>225</v>
      </c>
      <c r="AG235" s="579" t="s">
        <v>225</v>
      </c>
      <c r="AH235" s="579" t="s">
        <v>225</v>
      </c>
      <c r="AI235" s="579" t="s">
        <v>225</v>
      </c>
      <c r="AJ235" s="579" t="s">
        <v>225</v>
      </c>
      <c r="AK235" s="579" t="s">
        <v>225</v>
      </c>
      <c r="AL235" s="579" t="s">
        <v>225</v>
      </c>
      <c r="AM235" s="579" t="s">
        <v>225</v>
      </c>
      <c r="AN235" s="579" t="s">
        <v>225</v>
      </c>
      <c r="AO235" s="579" t="s">
        <v>225</v>
      </c>
      <c r="AP235" s="579" t="s">
        <v>225</v>
      </c>
      <c r="AQ235" s="579" t="s">
        <v>225</v>
      </c>
      <c r="AR235" s="579" t="s">
        <v>225</v>
      </c>
      <c r="AS235" s="579" t="s">
        <v>225</v>
      </c>
      <c r="AT235" s="579" t="s">
        <v>225</v>
      </c>
      <c r="AU235" s="579" t="s">
        <v>225</v>
      </c>
      <c r="AV235" s="579" t="s">
        <v>225</v>
      </c>
      <c r="AW235" s="579" t="s">
        <v>225</v>
      </c>
      <c r="AX235" s="579" t="s">
        <v>225</v>
      </c>
      <c r="AY235" s="556" t="s">
        <v>3778</v>
      </c>
      <c r="AZ235" s="564"/>
      <c r="BA235" s="565"/>
      <c r="BB235" s="565"/>
      <c r="BC235" s="565"/>
      <c r="BD235" s="566"/>
    </row>
    <row r="236" spans="1:56" ht="14.4" x14ac:dyDescent="0.3">
      <c r="A236" s="576">
        <v>706648</v>
      </c>
      <c r="B236" s="549" t="s">
        <v>398</v>
      </c>
      <c r="C236" s="555" t="s">
        <v>175</v>
      </c>
      <c r="D236" s="555" t="s">
        <v>177</v>
      </c>
      <c r="E236" s="555" t="s">
        <v>177</v>
      </c>
      <c r="F236" s="555" t="s">
        <v>177</v>
      </c>
      <c r="G236" s="555" t="s">
        <v>177</v>
      </c>
      <c r="H236" s="555" t="s">
        <v>175</v>
      </c>
      <c r="I236" s="555" t="s">
        <v>175</v>
      </c>
      <c r="J236" s="555" t="s">
        <v>177</v>
      </c>
      <c r="K236" s="555" t="s">
        <v>177</v>
      </c>
      <c r="L236" s="555" t="s">
        <v>175</v>
      </c>
      <c r="M236" s="555" t="s">
        <v>177</v>
      </c>
      <c r="N236" s="555" t="s">
        <v>175</v>
      </c>
      <c r="O236" s="555" t="s">
        <v>177</v>
      </c>
      <c r="P236" s="555" t="s">
        <v>177</v>
      </c>
      <c r="Q236" s="555" t="s">
        <v>177</v>
      </c>
      <c r="R236" s="555" t="s">
        <v>177</v>
      </c>
      <c r="S236" s="555" t="s">
        <v>177</v>
      </c>
      <c r="T236" s="555" t="s">
        <v>177</v>
      </c>
      <c r="U236" s="555" t="s">
        <v>175</v>
      </c>
      <c r="V236" s="555" t="s">
        <v>177</v>
      </c>
      <c r="W236" s="555" t="s">
        <v>175</v>
      </c>
      <c r="X236" s="555" t="s">
        <v>177</v>
      </c>
      <c r="Y236" s="555" t="s">
        <v>177</v>
      </c>
      <c r="Z236" s="555" t="s">
        <v>175</v>
      </c>
      <c r="AA236" s="555" t="s">
        <v>177</v>
      </c>
      <c r="AB236" s="555" t="s">
        <v>177</v>
      </c>
      <c r="AC236" s="555" t="s">
        <v>176</v>
      </c>
      <c r="AD236" s="555" t="s">
        <v>176</v>
      </c>
      <c r="AE236" s="555" t="s">
        <v>176</v>
      </c>
      <c r="AF236" s="555" t="s">
        <v>176</v>
      </c>
      <c r="AG236" s="555" t="s">
        <v>177</v>
      </c>
      <c r="AH236" s="555" t="s">
        <v>177</v>
      </c>
      <c r="AI236" s="555" t="s">
        <v>177</v>
      </c>
      <c r="AJ236" s="555" t="s">
        <v>177</v>
      </c>
      <c r="AK236" s="555" t="s">
        <v>177</v>
      </c>
      <c r="AL236" s="555" t="s">
        <v>177</v>
      </c>
      <c r="AM236" s="555" t="s">
        <v>177</v>
      </c>
      <c r="AN236" s="555" t="s">
        <v>177</v>
      </c>
      <c r="AO236" s="555" t="s">
        <v>177</v>
      </c>
      <c r="AP236" s="555" t="s">
        <v>177</v>
      </c>
      <c r="AQ236" s="555" t="s">
        <v>177</v>
      </c>
      <c r="AR236" s="555" t="s">
        <v>177</v>
      </c>
      <c r="AS236" s="555" t="s">
        <v>177</v>
      </c>
      <c r="AT236" s="555" t="s">
        <v>177</v>
      </c>
      <c r="AU236" s="555" t="s">
        <v>175</v>
      </c>
      <c r="AV236" s="555" t="s">
        <v>177</v>
      </c>
      <c r="AW236" s="555" t="s">
        <v>175</v>
      </c>
      <c r="AX236" s="555" t="s">
        <v>177</v>
      </c>
      <c r="AY236" s="556">
        <v>0</v>
      </c>
      <c r="AZ236" s="559"/>
      <c r="BA236" s="562"/>
      <c r="BB236" s="559"/>
    </row>
    <row r="237" spans="1:56" ht="21.6" x14ac:dyDescent="0.65">
      <c r="A237" s="578">
        <v>706688</v>
      </c>
      <c r="B237" s="550" t="s">
        <v>246</v>
      </c>
      <c r="C237" s="579" t="s">
        <v>1437</v>
      </c>
      <c r="D237" s="579" t="s">
        <v>1437</v>
      </c>
      <c r="E237" s="579" t="s">
        <v>1437</v>
      </c>
      <c r="F237" s="579" t="s">
        <v>1437</v>
      </c>
      <c r="G237" s="579" t="s">
        <v>1437</v>
      </c>
      <c r="H237" s="579" t="s">
        <v>1437</v>
      </c>
      <c r="I237" s="579" t="s">
        <v>1437</v>
      </c>
      <c r="J237" s="579" t="s">
        <v>1437</v>
      </c>
      <c r="K237" s="579" t="s">
        <v>1437</v>
      </c>
      <c r="L237" s="579" t="s">
        <v>1437</v>
      </c>
      <c r="M237" s="579" t="s">
        <v>1437</v>
      </c>
      <c r="N237" s="579" t="s">
        <v>1437</v>
      </c>
      <c r="O237" s="579" t="s">
        <v>1437</v>
      </c>
      <c r="P237" s="579" t="s">
        <v>1437</v>
      </c>
      <c r="Q237" s="579" t="s">
        <v>1437</v>
      </c>
      <c r="R237" s="579" t="s">
        <v>1437</v>
      </c>
      <c r="S237" s="579" t="s">
        <v>1437</v>
      </c>
      <c r="T237" s="579" t="s">
        <v>1437</v>
      </c>
      <c r="U237" s="579" t="s">
        <v>1437</v>
      </c>
      <c r="V237" s="579" t="s">
        <v>1437</v>
      </c>
      <c r="W237" s="579" t="s">
        <v>1437</v>
      </c>
      <c r="X237" s="579" t="s">
        <v>1437</v>
      </c>
      <c r="Y237" s="579" t="s">
        <v>1437</v>
      </c>
      <c r="Z237" s="579" t="s">
        <v>1437</v>
      </c>
      <c r="AA237" s="579" t="s">
        <v>225</v>
      </c>
      <c r="AB237" s="579" t="s">
        <v>225</v>
      </c>
      <c r="AC237" s="579" t="s">
        <v>225</v>
      </c>
      <c r="AD237" s="579" t="s">
        <v>225</v>
      </c>
      <c r="AE237" s="579" t="s">
        <v>225</v>
      </c>
      <c r="AF237" s="579" t="s">
        <v>225</v>
      </c>
      <c r="AG237" s="579" t="s">
        <v>225</v>
      </c>
      <c r="AH237" s="579" t="s">
        <v>225</v>
      </c>
      <c r="AI237" s="579" t="s">
        <v>225</v>
      </c>
      <c r="AJ237" s="579" t="s">
        <v>225</v>
      </c>
      <c r="AK237" s="579" t="s">
        <v>225</v>
      </c>
      <c r="AL237" s="579" t="s">
        <v>225</v>
      </c>
      <c r="AM237" s="579" t="s">
        <v>225</v>
      </c>
      <c r="AN237" s="579" t="s">
        <v>225</v>
      </c>
      <c r="AO237" s="579" t="s">
        <v>225</v>
      </c>
      <c r="AP237" s="579" t="s">
        <v>225</v>
      </c>
      <c r="AQ237" s="579" t="s">
        <v>225</v>
      </c>
      <c r="AR237" s="579" t="s">
        <v>225</v>
      </c>
      <c r="AS237" s="579" t="s">
        <v>225</v>
      </c>
      <c r="AT237" s="579" t="s">
        <v>225</v>
      </c>
      <c r="AU237" s="579" t="s">
        <v>225</v>
      </c>
      <c r="AV237" s="579" t="s">
        <v>225</v>
      </c>
      <c r="AW237" s="579" t="s">
        <v>225</v>
      </c>
      <c r="AX237" s="579" t="s">
        <v>225</v>
      </c>
      <c r="AY237" s="556" t="s">
        <v>3778</v>
      </c>
      <c r="AZ237" s="559"/>
      <c r="BA237" s="562"/>
      <c r="BB237" s="559"/>
    </row>
    <row r="238" spans="1:56" ht="21.6" x14ac:dyDescent="0.65">
      <c r="A238" s="578">
        <v>706692</v>
      </c>
      <c r="B238" s="550" t="s">
        <v>247</v>
      </c>
      <c r="C238" s="579" t="s">
        <v>177</v>
      </c>
      <c r="D238" s="579" t="s">
        <v>175</v>
      </c>
      <c r="E238" s="579" t="s">
        <v>175</v>
      </c>
      <c r="F238" s="579" t="s">
        <v>176</v>
      </c>
      <c r="G238" s="579" t="s">
        <v>176</v>
      </c>
      <c r="H238" s="579" t="s">
        <v>177</v>
      </c>
      <c r="I238" s="579" t="s">
        <v>176</v>
      </c>
      <c r="J238" s="579" t="s">
        <v>175</v>
      </c>
      <c r="K238" s="579" t="s">
        <v>176</v>
      </c>
      <c r="L238" s="579" t="s">
        <v>176</v>
      </c>
      <c r="M238" s="579" t="s">
        <v>175</v>
      </c>
      <c r="N238" s="579" t="s">
        <v>175</v>
      </c>
      <c r="O238" s="579" t="s">
        <v>175</v>
      </c>
      <c r="P238" s="579" t="s">
        <v>175</v>
      </c>
      <c r="Q238" s="579" t="s">
        <v>175</v>
      </c>
      <c r="R238" s="579" t="s">
        <v>175</v>
      </c>
      <c r="S238" s="579" t="s">
        <v>177</v>
      </c>
      <c r="T238" s="579" t="s">
        <v>175</v>
      </c>
      <c r="U238" s="579" t="s">
        <v>177</v>
      </c>
      <c r="V238" s="579" t="s">
        <v>177</v>
      </c>
      <c r="W238" s="579" t="s">
        <v>177</v>
      </c>
      <c r="X238" s="579" t="s">
        <v>177</v>
      </c>
      <c r="Y238" s="579" t="s">
        <v>177</v>
      </c>
      <c r="Z238" s="579" t="s">
        <v>177</v>
      </c>
      <c r="AA238" s="579" t="s">
        <v>176</v>
      </c>
      <c r="AB238" s="579" t="s">
        <v>176</v>
      </c>
      <c r="AC238" s="579" t="s">
        <v>176</v>
      </c>
      <c r="AD238" s="579" t="s">
        <v>176</v>
      </c>
      <c r="AE238" s="579" t="s">
        <v>176</v>
      </c>
      <c r="AF238" s="579" t="s">
        <v>176</v>
      </c>
      <c r="AG238" s="579" t="s">
        <v>176</v>
      </c>
      <c r="AH238" s="579" t="s">
        <v>176</v>
      </c>
      <c r="AI238" s="579" t="s">
        <v>176</v>
      </c>
      <c r="AJ238" s="579" t="s">
        <v>176</v>
      </c>
      <c r="AK238" s="579" t="s">
        <v>176</v>
      </c>
      <c r="AL238" s="579" t="s">
        <v>176</v>
      </c>
      <c r="AM238" s="579"/>
      <c r="AN238" s="579"/>
      <c r="AO238" s="579"/>
      <c r="AP238" s="579"/>
      <c r="AQ238" s="579"/>
      <c r="AR238" s="579"/>
      <c r="AS238" s="579"/>
      <c r="AT238" s="579"/>
      <c r="AU238" s="579"/>
      <c r="AV238" s="579"/>
      <c r="AW238" s="579"/>
      <c r="AX238" s="579"/>
      <c r="AY238" s="556">
        <v>0</v>
      </c>
      <c r="AZ238" s="564"/>
      <c r="BA238" s="565"/>
      <c r="BB238" s="565"/>
      <c r="BC238" s="565"/>
      <c r="BD238" s="566"/>
    </row>
    <row r="239" spans="1:56" ht="14.4" x14ac:dyDescent="0.3">
      <c r="A239" s="576">
        <v>706694</v>
      </c>
      <c r="B239" s="549" t="s">
        <v>399</v>
      </c>
      <c r="C239" s="555" t="s">
        <v>1437</v>
      </c>
      <c r="D239" s="555" t="s">
        <v>1437</v>
      </c>
      <c r="E239" s="555" t="s">
        <v>1437</v>
      </c>
      <c r="F239" s="555" t="s">
        <v>1437</v>
      </c>
      <c r="G239" s="555" t="s">
        <v>1437</v>
      </c>
      <c r="H239" s="555" t="s">
        <v>1437</v>
      </c>
      <c r="I239" s="555" t="s">
        <v>1437</v>
      </c>
      <c r="J239" s="555" t="s">
        <v>1437</v>
      </c>
      <c r="K239" s="555" t="s">
        <v>1437</v>
      </c>
      <c r="L239" s="555" t="s">
        <v>1437</v>
      </c>
      <c r="M239" s="555" t="s">
        <v>1437</v>
      </c>
      <c r="N239" s="555" t="s">
        <v>1437</v>
      </c>
      <c r="O239" s="555" t="s">
        <v>1437</v>
      </c>
      <c r="P239" s="555" t="s">
        <v>1437</v>
      </c>
      <c r="Q239" s="555" t="s">
        <v>1437</v>
      </c>
      <c r="R239" s="555" t="s">
        <v>1437</v>
      </c>
      <c r="S239" s="555" t="s">
        <v>1437</v>
      </c>
      <c r="T239" s="555" t="s">
        <v>1437</v>
      </c>
      <c r="U239" s="555"/>
      <c r="V239" s="555"/>
      <c r="W239" s="555"/>
      <c r="X239" s="555"/>
      <c r="Y239" s="555"/>
      <c r="Z239" s="555"/>
      <c r="AA239" s="555"/>
      <c r="AB239" s="555"/>
      <c r="AC239" s="555"/>
      <c r="AD239" s="555"/>
      <c r="AE239" s="555"/>
      <c r="AF239" s="555"/>
      <c r="AG239" s="555"/>
      <c r="AH239" s="555"/>
      <c r="AI239" s="555"/>
      <c r="AJ239" s="555"/>
      <c r="AK239" s="555"/>
      <c r="AL239" s="555"/>
      <c r="AM239" s="555"/>
      <c r="AN239" s="555"/>
      <c r="AO239" s="555"/>
      <c r="AP239" s="555"/>
      <c r="AQ239" s="555"/>
      <c r="AR239" s="555"/>
      <c r="AS239" s="555"/>
      <c r="AT239" s="555"/>
      <c r="AU239" s="555"/>
      <c r="AV239" s="555"/>
      <c r="AW239" s="555"/>
      <c r="AX239" s="555"/>
      <c r="AY239" s="556" t="s">
        <v>3778</v>
      </c>
      <c r="AZ239" s="559"/>
      <c r="BA239" s="562"/>
      <c r="BB239" s="559"/>
    </row>
    <row r="240" spans="1:56" ht="14.4" x14ac:dyDescent="0.3">
      <c r="A240" s="576">
        <v>706699</v>
      </c>
      <c r="B240" s="549" t="s">
        <v>247</v>
      </c>
      <c r="C240" s="555" t="s">
        <v>175</v>
      </c>
      <c r="D240" s="555" t="s">
        <v>177</v>
      </c>
      <c r="E240" s="555" t="s">
        <v>175</v>
      </c>
      <c r="F240" s="555" t="s">
        <v>177</v>
      </c>
      <c r="G240" s="555" t="s">
        <v>175</v>
      </c>
      <c r="H240" s="555" t="s">
        <v>175</v>
      </c>
      <c r="I240" s="555" t="s">
        <v>175</v>
      </c>
      <c r="J240" s="555" t="s">
        <v>177</v>
      </c>
      <c r="K240" s="555" t="s">
        <v>177</v>
      </c>
      <c r="L240" s="555" t="s">
        <v>175</v>
      </c>
      <c r="M240" s="555" t="s">
        <v>177</v>
      </c>
      <c r="N240" s="555" t="s">
        <v>177</v>
      </c>
      <c r="O240" s="555" t="s">
        <v>175</v>
      </c>
      <c r="P240" s="555" t="s">
        <v>177</v>
      </c>
      <c r="Q240" s="555" t="s">
        <v>177</v>
      </c>
      <c r="R240" s="555" t="s">
        <v>175</v>
      </c>
      <c r="S240" s="555" t="s">
        <v>175</v>
      </c>
      <c r="T240" s="555" t="s">
        <v>177</v>
      </c>
      <c r="U240" s="555" t="s">
        <v>175</v>
      </c>
      <c r="V240" s="555" t="s">
        <v>175</v>
      </c>
      <c r="W240" s="555" t="s">
        <v>175</v>
      </c>
      <c r="X240" s="555" t="s">
        <v>175</v>
      </c>
      <c r="Y240" s="555" t="s">
        <v>177</v>
      </c>
      <c r="Z240" s="555" t="s">
        <v>175</v>
      </c>
      <c r="AA240" s="555" t="s">
        <v>177</v>
      </c>
      <c r="AB240" s="555" t="s">
        <v>175</v>
      </c>
      <c r="AC240" s="555" t="s">
        <v>177</v>
      </c>
      <c r="AD240" s="555" t="s">
        <v>177</v>
      </c>
      <c r="AE240" s="555" t="s">
        <v>175</v>
      </c>
      <c r="AF240" s="555" t="s">
        <v>177</v>
      </c>
      <c r="AG240" s="555" t="s">
        <v>177</v>
      </c>
      <c r="AH240" s="555" t="s">
        <v>177</v>
      </c>
      <c r="AI240" s="555" t="s">
        <v>177</v>
      </c>
      <c r="AJ240" s="555" t="s">
        <v>177</v>
      </c>
      <c r="AK240" s="555" t="s">
        <v>177</v>
      </c>
      <c r="AL240" s="555" t="s">
        <v>175</v>
      </c>
      <c r="AM240" s="555"/>
      <c r="AN240" s="555"/>
      <c r="AO240" s="555"/>
      <c r="AP240" s="555"/>
      <c r="AQ240" s="555"/>
      <c r="AR240" s="555"/>
      <c r="AS240" s="555"/>
      <c r="AT240" s="555"/>
      <c r="AU240" s="555"/>
      <c r="AV240" s="555"/>
      <c r="AW240" s="555"/>
      <c r="AX240" s="555"/>
      <c r="AY240" s="556">
        <v>0</v>
      </c>
      <c r="AZ240" s="564"/>
      <c r="BA240" s="565"/>
      <c r="BB240" s="565"/>
      <c r="BC240" s="565"/>
      <c r="BD240" s="566"/>
    </row>
    <row r="241" spans="1:56" ht="21.6" x14ac:dyDescent="0.65">
      <c r="A241" s="578">
        <v>706719</v>
      </c>
      <c r="B241" s="550" t="s">
        <v>398</v>
      </c>
      <c r="C241" s="579" t="s">
        <v>177</v>
      </c>
      <c r="D241" s="579" t="s">
        <v>177</v>
      </c>
      <c r="E241" s="579" t="s">
        <v>177</v>
      </c>
      <c r="F241" s="579" t="s">
        <v>177</v>
      </c>
      <c r="G241" s="579" t="s">
        <v>177</v>
      </c>
      <c r="H241" s="579" t="s">
        <v>177</v>
      </c>
      <c r="I241" s="579" t="s">
        <v>177</v>
      </c>
      <c r="J241" s="579" t="s">
        <v>177</v>
      </c>
      <c r="K241" s="579" t="s">
        <v>177</v>
      </c>
      <c r="L241" s="579" t="s">
        <v>177</v>
      </c>
      <c r="M241" s="579" t="s">
        <v>177</v>
      </c>
      <c r="N241" s="579" t="s">
        <v>177</v>
      </c>
      <c r="O241" s="579" t="s">
        <v>175</v>
      </c>
      <c r="P241" s="579" t="s">
        <v>177</v>
      </c>
      <c r="Q241" s="579" t="s">
        <v>175</v>
      </c>
      <c r="R241" s="579" t="s">
        <v>175</v>
      </c>
      <c r="S241" s="579" t="s">
        <v>177</v>
      </c>
      <c r="T241" s="579" t="s">
        <v>177</v>
      </c>
      <c r="U241" s="579" t="s">
        <v>177</v>
      </c>
      <c r="V241" s="579" t="s">
        <v>175</v>
      </c>
      <c r="W241" s="579" t="s">
        <v>177</v>
      </c>
      <c r="X241" s="579" t="s">
        <v>177</v>
      </c>
      <c r="Y241" s="579" t="s">
        <v>177</v>
      </c>
      <c r="Z241" s="579" t="s">
        <v>177</v>
      </c>
      <c r="AA241" s="579" t="s">
        <v>175</v>
      </c>
      <c r="AB241" s="579" t="s">
        <v>175</v>
      </c>
      <c r="AC241" s="579" t="s">
        <v>175</v>
      </c>
      <c r="AD241" s="579" t="s">
        <v>175</v>
      </c>
      <c r="AE241" s="579" t="s">
        <v>177</v>
      </c>
      <c r="AF241" s="579" t="s">
        <v>177</v>
      </c>
      <c r="AG241" s="579" t="s">
        <v>177</v>
      </c>
      <c r="AH241" s="579" t="s">
        <v>177</v>
      </c>
      <c r="AI241" s="579" t="s">
        <v>175</v>
      </c>
      <c r="AJ241" s="579" t="s">
        <v>177</v>
      </c>
      <c r="AK241" s="579" t="s">
        <v>177</v>
      </c>
      <c r="AL241" s="579" t="s">
        <v>177</v>
      </c>
      <c r="AM241" s="579" t="s">
        <v>175</v>
      </c>
      <c r="AN241" s="579" t="s">
        <v>177</v>
      </c>
      <c r="AO241" s="579" t="s">
        <v>175</v>
      </c>
      <c r="AP241" s="579" t="s">
        <v>177</v>
      </c>
      <c r="AQ241" s="579" t="s">
        <v>175</v>
      </c>
      <c r="AR241" s="579" t="s">
        <v>177</v>
      </c>
      <c r="AS241" s="579" t="s">
        <v>175</v>
      </c>
      <c r="AT241" s="579" t="s">
        <v>175</v>
      </c>
      <c r="AU241" s="579" t="s">
        <v>175</v>
      </c>
      <c r="AV241" s="579" t="s">
        <v>175</v>
      </c>
      <c r="AW241" s="579" t="s">
        <v>175</v>
      </c>
      <c r="AX241" s="579" t="s">
        <v>177</v>
      </c>
      <c r="AY241" s="556">
        <v>0</v>
      </c>
      <c r="AZ241" s="564"/>
      <c r="BA241" s="565"/>
      <c r="BB241" s="565"/>
      <c r="BC241" s="565"/>
      <c r="BD241" s="566"/>
    </row>
    <row r="242" spans="1:56" ht="21.6" x14ac:dyDescent="0.65">
      <c r="A242" s="578">
        <v>706732</v>
      </c>
      <c r="B242" s="550" t="s">
        <v>246</v>
      </c>
      <c r="C242" s="579" t="s">
        <v>1437</v>
      </c>
      <c r="D242" s="579" t="s">
        <v>1437</v>
      </c>
      <c r="E242" s="579" t="s">
        <v>1437</v>
      </c>
      <c r="F242" s="579" t="s">
        <v>1437</v>
      </c>
      <c r="G242" s="579" t="s">
        <v>1437</v>
      </c>
      <c r="H242" s="579" t="s">
        <v>1437</v>
      </c>
      <c r="I242" s="579" t="s">
        <v>1437</v>
      </c>
      <c r="J242" s="579" t="s">
        <v>1437</v>
      </c>
      <c r="K242" s="579" t="s">
        <v>1437</v>
      </c>
      <c r="L242" s="579" t="s">
        <v>1437</v>
      </c>
      <c r="M242" s="579" t="s">
        <v>1437</v>
      </c>
      <c r="N242" s="579" t="s">
        <v>1437</v>
      </c>
      <c r="O242" s="579" t="s">
        <v>1437</v>
      </c>
      <c r="P242" s="579" t="s">
        <v>1437</v>
      </c>
      <c r="Q242" s="579" t="s">
        <v>1437</v>
      </c>
      <c r="R242" s="579" t="s">
        <v>1437</v>
      </c>
      <c r="S242" s="579" t="s">
        <v>1437</v>
      </c>
      <c r="T242" s="579" t="s">
        <v>1437</v>
      </c>
      <c r="U242" s="579" t="s">
        <v>1437</v>
      </c>
      <c r="V242" s="579" t="s">
        <v>1437</v>
      </c>
      <c r="W242" s="579" t="s">
        <v>1437</v>
      </c>
      <c r="X242" s="579" t="s">
        <v>1437</v>
      </c>
      <c r="Y242" s="579" t="s">
        <v>1437</v>
      </c>
      <c r="Z242" s="579" t="s">
        <v>1437</v>
      </c>
      <c r="AA242" s="579"/>
      <c r="AB242" s="579"/>
      <c r="AC242" s="579"/>
      <c r="AD242" s="579"/>
      <c r="AE242" s="579"/>
      <c r="AF242" s="579"/>
      <c r="AG242" s="579"/>
      <c r="AH242" s="579"/>
      <c r="AI242" s="579"/>
      <c r="AJ242" s="579"/>
      <c r="AK242" s="579"/>
      <c r="AL242" s="579"/>
      <c r="AM242" s="579"/>
      <c r="AN242" s="579"/>
      <c r="AO242" s="579"/>
      <c r="AP242" s="579"/>
      <c r="AQ242" s="579"/>
      <c r="AR242" s="579"/>
      <c r="AS242" s="579"/>
      <c r="AT242" s="579"/>
      <c r="AU242" s="579"/>
      <c r="AV242" s="579"/>
      <c r="AW242" s="579"/>
      <c r="AX242" s="579"/>
      <c r="AY242" s="556" t="s">
        <v>3778</v>
      </c>
      <c r="AZ242" s="559"/>
      <c r="BA242" s="562"/>
      <c r="BB242" s="559"/>
    </row>
    <row r="243" spans="1:56" ht="21.6" x14ac:dyDescent="0.65">
      <c r="A243" s="578">
        <v>706753</v>
      </c>
      <c r="B243" s="550" t="s">
        <v>245</v>
      </c>
      <c r="C243" s="579" t="s">
        <v>1437</v>
      </c>
      <c r="D243" s="579" t="s">
        <v>1437</v>
      </c>
      <c r="E243" s="579" t="s">
        <v>1437</v>
      </c>
      <c r="F243" s="579" t="s">
        <v>1437</v>
      </c>
      <c r="G243" s="579" t="s">
        <v>1437</v>
      </c>
      <c r="H243" s="579" t="s">
        <v>1437</v>
      </c>
      <c r="I243" s="579" t="s">
        <v>1437</v>
      </c>
      <c r="J243" s="579" t="s">
        <v>1437</v>
      </c>
      <c r="K243" s="579" t="s">
        <v>1437</v>
      </c>
      <c r="L243" s="579" t="s">
        <v>1437</v>
      </c>
      <c r="M243" s="579" t="s">
        <v>1437</v>
      </c>
      <c r="N243" s="579" t="s">
        <v>1437</v>
      </c>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79"/>
      <c r="AL243" s="579"/>
      <c r="AM243" s="579"/>
      <c r="AN243" s="579"/>
      <c r="AO243" s="579"/>
      <c r="AP243" s="579"/>
      <c r="AQ243" s="579"/>
      <c r="AR243" s="579"/>
      <c r="AS243" s="579"/>
      <c r="AT243" s="579"/>
      <c r="AU243" s="579"/>
      <c r="AV243" s="579"/>
      <c r="AW243" s="579"/>
      <c r="AX243" s="579"/>
      <c r="AY243" s="556" t="s">
        <v>3778</v>
      </c>
      <c r="AZ243" s="564"/>
      <c r="BA243" s="565"/>
      <c r="BB243" s="565"/>
      <c r="BC243" s="565"/>
      <c r="BD243" s="566"/>
    </row>
    <row r="244" spans="1:56" ht="21.6" x14ac:dyDescent="0.65">
      <c r="A244" s="578">
        <v>706756</v>
      </c>
      <c r="B244" s="550" t="s">
        <v>245</v>
      </c>
      <c r="C244" s="579" t="s">
        <v>177</v>
      </c>
      <c r="D244" s="579" t="s">
        <v>176</v>
      </c>
      <c r="E244" s="579" t="s">
        <v>177</v>
      </c>
      <c r="F244" s="579" t="s">
        <v>177</v>
      </c>
      <c r="G244" s="579" t="s">
        <v>177</v>
      </c>
      <c r="H244" s="579" t="s">
        <v>175</v>
      </c>
      <c r="I244" s="579" t="s">
        <v>176</v>
      </c>
      <c r="J244" s="579" t="s">
        <v>176</v>
      </c>
      <c r="K244" s="579" t="s">
        <v>176</v>
      </c>
      <c r="L244" s="579" t="s">
        <v>176</v>
      </c>
      <c r="M244" s="579" t="s">
        <v>176</v>
      </c>
      <c r="N244" s="579" t="s">
        <v>176</v>
      </c>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79"/>
      <c r="AL244" s="579"/>
      <c r="AM244" s="579"/>
      <c r="AN244" s="579"/>
      <c r="AO244" s="579"/>
      <c r="AP244" s="579"/>
      <c r="AQ244" s="579"/>
      <c r="AR244" s="579"/>
      <c r="AS244" s="579"/>
      <c r="AT244" s="579"/>
      <c r="AU244" s="579"/>
      <c r="AV244" s="579"/>
      <c r="AW244" s="579"/>
      <c r="AX244" s="579"/>
      <c r="AY244" s="556">
        <v>0</v>
      </c>
      <c r="AZ244" s="559"/>
      <c r="BA244" s="562"/>
      <c r="BB244" s="559"/>
    </row>
    <row r="245" spans="1:56" ht="14.4" x14ac:dyDescent="0.3">
      <c r="A245" s="576">
        <v>706759</v>
      </c>
      <c r="B245" s="549" t="s">
        <v>398</v>
      </c>
      <c r="C245" s="555" t="s">
        <v>177</v>
      </c>
      <c r="D245" s="555" t="s">
        <v>177</v>
      </c>
      <c r="E245" s="555" t="s">
        <v>177</v>
      </c>
      <c r="F245" s="555" t="s">
        <v>177</v>
      </c>
      <c r="G245" s="555" t="s">
        <v>177</v>
      </c>
      <c r="H245" s="555" t="s">
        <v>177</v>
      </c>
      <c r="I245" s="555" t="s">
        <v>177</v>
      </c>
      <c r="J245" s="555" t="s">
        <v>177</v>
      </c>
      <c r="K245" s="555" t="s">
        <v>177</v>
      </c>
      <c r="L245" s="555" t="s">
        <v>177</v>
      </c>
      <c r="M245" s="555" t="s">
        <v>175</v>
      </c>
      <c r="N245" s="555" t="s">
        <v>175</v>
      </c>
      <c r="O245" s="555" t="s">
        <v>177</v>
      </c>
      <c r="P245" s="555" t="s">
        <v>177</v>
      </c>
      <c r="Q245" s="555" t="s">
        <v>175</v>
      </c>
      <c r="R245" s="555" t="s">
        <v>177</v>
      </c>
      <c r="S245" s="555" t="s">
        <v>177</v>
      </c>
      <c r="T245" s="555" t="s">
        <v>177</v>
      </c>
      <c r="U245" s="555" t="s">
        <v>177</v>
      </c>
      <c r="V245" s="555" t="s">
        <v>175</v>
      </c>
      <c r="W245" s="555" t="s">
        <v>177</v>
      </c>
      <c r="X245" s="555" t="s">
        <v>177</v>
      </c>
      <c r="Y245" s="555" t="s">
        <v>177</v>
      </c>
      <c r="Z245" s="555" t="s">
        <v>177</v>
      </c>
      <c r="AA245" s="555" t="s">
        <v>177</v>
      </c>
      <c r="AB245" s="555" t="s">
        <v>177</v>
      </c>
      <c r="AC245" s="555" t="s">
        <v>177</v>
      </c>
      <c r="AD245" s="555" t="s">
        <v>177</v>
      </c>
      <c r="AE245" s="555" t="s">
        <v>177</v>
      </c>
      <c r="AF245" s="555" t="s">
        <v>177</v>
      </c>
      <c r="AG245" s="555" t="s">
        <v>177</v>
      </c>
      <c r="AH245" s="555" t="s">
        <v>177</v>
      </c>
      <c r="AI245" s="555" t="s">
        <v>177</v>
      </c>
      <c r="AJ245" s="555" t="s">
        <v>175</v>
      </c>
      <c r="AK245" s="555" t="s">
        <v>177</v>
      </c>
      <c r="AL245" s="555" t="s">
        <v>177</v>
      </c>
      <c r="AM245" s="555" t="s">
        <v>177</v>
      </c>
      <c r="AN245" s="555" t="s">
        <v>175</v>
      </c>
      <c r="AO245" s="555" t="s">
        <v>175</v>
      </c>
      <c r="AP245" s="555" t="s">
        <v>177</v>
      </c>
      <c r="AQ245" s="555" t="s">
        <v>177</v>
      </c>
      <c r="AR245" s="555" t="s">
        <v>177</v>
      </c>
      <c r="AS245" s="555" t="s">
        <v>177</v>
      </c>
      <c r="AT245" s="555" t="s">
        <v>177</v>
      </c>
      <c r="AU245" s="555" t="s">
        <v>175</v>
      </c>
      <c r="AV245" s="555" t="s">
        <v>177</v>
      </c>
      <c r="AW245" s="555" t="s">
        <v>177</v>
      </c>
      <c r="AX245" s="555" t="s">
        <v>175</v>
      </c>
      <c r="AY245" s="556">
        <v>0</v>
      </c>
      <c r="AZ245" s="559"/>
      <c r="BA245" s="562"/>
      <c r="BB245" s="559"/>
    </row>
    <row r="246" spans="1:56" ht="21.6" x14ac:dyDescent="0.65">
      <c r="A246" s="578">
        <v>706760</v>
      </c>
      <c r="B246" s="550" t="s">
        <v>245</v>
      </c>
      <c r="C246" s="579" t="s">
        <v>177</v>
      </c>
      <c r="D246" s="579" t="s">
        <v>176</v>
      </c>
      <c r="E246" s="579" t="s">
        <v>177</v>
      </c>
      <c r="F246" s="579" t="s">
        <v>176</v>
      </c>
      <c r="G246" s="579" t="s">
        <v>177</v>
      </c>
      <c r="H246" s="579" t="s">
        <v>176</v>
      </c>
      <c r="I246" s="579" t="s">
        <v>176</v>
      </c>
      <c r="J246" s="579" t="s">
        <v>176</v>
      </c>
      <c r="K246" s="579" t="s">
        <v>176</v>
      </c>
      <c r="L246" s="579" t="s">
        <v>176</v>
      </c>
      <c r="M246" s="579" t="s">
        <v>176</v>
      </c>
      <c r="N246" s="579" t="s">
        <v>176</v>
      </c>
      <c r="O246" s="579" t="s">
        <v>225</v>
      </c>
      <c r="P246" s="579" t="s">
        <v>225</v>
      </c>
      <c r="Q246" s="579" t="s">
        <v>225</v>
      </c>
      <c r="R246" s="579" t="s">
        <v>225</v>
      </c>
      <c r="S246" s="579" t="s">
        <v>225</v>
      </c>
      <c r="T246" s="579" t="s">
        <v>225</v>
      </c>
      <c r="U246" s="579" t="s">
        <v>225</v>
      </c>
      <c r="V246" s="579" t="s">
        <v>225</v>
      </c>
      <c r="W246" s="579" t="s">
        <v>225</v>
      </c>
      <c r="X246" s="579" t="s">
        <v>225</v>
      </c>
      <c r="Y246" s="579" t="s">
        <v>225</v>
      </c>
      <c r="Z246" s="579" t="s">
        <v>225</v>
      </c>
      <c r="AA246" s="579" t="s">
        <v>225</v>
      </c>
      <c r="AB246" s="579" t="s">
        <v>225</v>
      </c>
      <c r="AC246" s="579" t="s">
        <v>225</v>
      </c>
      <c r="AD246" s="579" t="s">
        <v>225</v>
      </c>
      <c r="AE246" s="579" t="s">
        <v>225</v>
      </c>
      <c r="AF246" s="579" t="s">
        <v>225</v>
      </c>
      <c r="AG246" s="579" t="s">
        <v>225</v>
      </c>
      <c r="AH246" s="579" t="s">
        <v>225</v>
      </c>
      <c r="AI246" s="579" t="s">
        <v>225</v>
      </c>
      <c r="AJ246" s="579" t="s">
        <v>225</v>
      </c>
      <c r="AK246" s="579" t="s">
        <v>225</v>
      </c>
      <c r="AL246" s="579" t="s">
        <v>225</v>
      </c>
      <c r="AM246" s="579" t="s">
        <v>225</v>
      </c>
      <c r="AN246" s="579" t="s">
        <v>225</v>
      </c>
      <c r="AO246" s="579" t="s">
        <v>225</v>
      </c>
      <c r="AP246" s="579" t="s">
        <v>225</v>
      </c>
      <c r="AQ246" s="579" t="s">
        <v>225</v>
      </c>
      <c r="AR246" s="579" t="s">
        <v>225</v>
      </c>
      <c r="AS246" s="579" t="s">
        <v>225</v>
      </c>
      <c r="AT246" s="579" t="s">
        <v>225</v>
      </c>
      <c r="AU246" s="579" t="s">
        <v>225</v>
      </c>
      <c r="AV246" s="579" t="s">
        <v>225</v>
      </c>
      <c r="AW246" s="579" t="s">
        <v>225</v>
      </c>
      <c r="AX246" s="579" t="s">
        <v>225</v>
      </c>
      <c r="AY246" s="556">
        <v>0</v>
      </c>
      <c r="AZ246" s="564"/>
      <c r="BA246" s="565"/>
      <c r="BB246" s="565"/>
      <c r="BC246" s="565"/>
      <c r="BD246" s="566"/>
    </row>
    <row r="247" spans="1:56" ht="14.4" x14ac:dyDescent="0.3">
      <c r="A247" s="576">
        <v>706772</v>
      </c>
      <c r="B247" s="549" t="s">
        <v>398</v>
      </c>
      <c r="C247" s="555" t="s">
        <v>177</v>
      </c>
      <c r="D247" s="555" t="s">
        <v>175</v>
      </c>
      <c r="E247" s="555" t="s">
        <v>175</v>
      </c>
      <c r="F247" s="555" t="s">
        <v>177</v>
      </c>
      <c r="G247" s="555" t="s">
        <v>175</v>
      </c>
      <c r="H247" s="555" t="s">
        <v>175</v>
      </c>
      <c r="I247" s="555" t="s">
        <v>177</v>
      </c>
      <c r="J247" s="555" t="s">
        <v>175</v>
      </c>
      <c r="K247" s="555" t="s">
        <v>175</v>
      </c>
      <c r="L247" s="555" t="s">
        <v>175</v>
      </c>
      <c r="M247" s="555" t="s">
        <v>175</v>
      </c>
      <c r="N247" s="555" t="s">
        <v>175</v>
      </c>
      <c r="O247" s="555" t="s">
        <v>175</v>
      </c>
      <c r="P247" s="555" t="s">
        <v>175</v>
      </c>
      <c r="Q247" s="555" t="s">
        <v>177</v>
      </c>
      <c r="R247" s="555" t="s">
        <v>175</v>
      </c>
      <c r="S247" s="555" t="s">
        <v>175</v>
      </c>
      <c r="T247" s="555" t="s">
        <v>175</v>
      </c>
      <c r="U247" s="555" t="s">
        <v>177</v>
      </c>
      <c r="V247" s="555" t="s">
        <v>177</v>
      </c>
      <c r="W247" s="555" t="s">
        <v>177</v>
      </c>
      <c r="X247" s="555" t="s">
        <v>177</v>
      </c>
      <c r="Y247" s="555" t="s">
        <v>177</v>
      </c>
      <c r="Z247" s="555" t="s">
        <v>177</v>
      </c>
      <c r="AA247" s="555" t="s">
        <v>177</v>
      </c>
      <c r="AB247" s="555" t="s">
        <v>177</v>
      </c>
      <c r="AC247" s="555" t="s">
        <v>177</v>
      </c>
      <c r="AD247" s="555" t="s">
        <v>177</v>
      </c>
      <c r="AE247" s="555" t="s">
        <v>177</v>
      </c>
      <c r="AF247" s="555" t="s">
        <v>177</v>
      </c>
      <c r="AG247" s="555" t="s">
        <v>177</v>
      </c>
      <c r="AH247" s="555" t="s">
        <v>177</v>
      </c>
      <c r="AI247" s="555" t="s">
        <v>175</v>
      </c>
      <c r="AJ247" s="555" t="s">
        <v>177</v>
      </c>
      <c r="AK247" s="555" t="s">
        <v>177</v>
      </c>
      <c r="AL247" s="555" t="s">
        <v>177</v>
      </c>
      <c r="AM247" s="555" t="s">
        <v>177</v>
      </c>
      <c r="AN247" s="555" t="s">
        <v>177</v>
      </c>
      <c r="AO247" s="555" t="s">
        <v>177</v>
      </c>
      <c r="AP247" s="555" t="s">
        <v>177</v>
      </c>
      <c r="AQ247" s="555" t="s">
        <v>177</v>
      </c>
      <c r="AR247" s="555" t="s">
        <v>177</v>
      </c>
      <c r="AS247" s="555"/>
      <c r="AT247" s="555"/>
      <c r="AU247" s="555"/>
      <c r="AV247" s="555"/>
      <c r="AW247" s="555"/>
      <c r="AX247" s="555"/>
      <c r="AY247" s="556">
        <v>0</v>
      </c>
      <c r="AZ247" s="559"/>
      <c r="BA247" s="562"/>
    </row>
    <row r="248" spans="1:56" ht="21.6" x14ac:dyDescent="0.65">
      <c r="A248" s="578">
        <v>706778</v>
      </c>
      <c r="B248" s="550" t="s">
        <v>246</v>
      </c>
      <c r="C248" s="579" t="s">
        <v>177</v>
      </c>
      <c r="D248" s="579" t="s">
        <v>175</v>
      </c>
      <c r="E248" s="579" t="s">
        <v>175</v>
      </c>
      <c r="F248" s="579" t="s">
        <v>175</v>
      </c>
      <c r="G248" s="579" t="s">
        <v>175</v>
      </c>
      <c r="H248" s="579" t="s">
        <v>175</v>
      </c>
      <c r="I248" s="579" t="s">
        <v>177</v>
      </c>
      <c r="J248" s="579" t="s">
        <v>175</v>
      </c>
      <c r="K248" s="579" t="s">
        <v>177</v>
      </c>
      <c r="L248" s="579" t="s">
        <v>177</v>
      </c>
      <c r="M248" s="579" t="s">
        <v>177</v>
      </c>
      <c r="N248" s="579" t="s">
        <v>177</v>
      </c>
      <c r="O248" s="579" t="s">
        <v>175</v>
      </c>
      <c r="P248" s="579" t="s">
        <v>175</v>
      </c>
      <c r="Q248" s="579" t="s">
        <v>175</v>
      </c>
      <c r="R248" s="579" t="s">
        <v>177</v>
      </c>
      <c r="S248" s="579" t="s">
        <v>175</v>
      </c>
      <c r="T248" s="579" t="s">
        <v>177</v>
      </c>
      <c r="U248" s="579" t="s">
        <v>176</v>
      </c>
      <c r="V248" s="579" t="s">
        <v>176</v>
      </c>
      <c r="W248" s="579" t="s">
        <v>176</v>
      </c>
      <c r="X248" s="579" t="s">
        <v>176</v>
      </c>
      <c r="Y248" s="579" t="s">
        <v>176</v>
      </c>
      <c r="Z248" s="579" t="s">
        <v>176</v>
      </c>
      <c r="AA248" s="579" t="s">
        <v>225</v>
      </c>
      <c r="AB248" s="579" t="s">
        <v>225</v>
      </c>
      <c r="AC248" s="579" t="s">
        <v>225</v>
      </c>
      <c r="AD248" s="579" t="s">
        <v>225</v>
      </c>
      <c r="AE248" s="579" t="s">
        <v>225</v>
      </c>
      <c r="AF248" s="579" t="s">
        <v>225</v>
      </c>
      <c r="AG248" s="579" t="s">
        <v>225</v>
      </c>
      <c r="AH248" s="579" t="s">
        <v>225</v>
      </c>
      <c r="AI248" s="579" t="s">
        <v>225</v>
      </c>
      <c r="AJ248" s="579" t="s">
        <v>225</v>
      </c>
      <c r="AK248" s="579" t="s">
        <v>225</v>
      </c>
      <c r="AL248" s="579" t="s">
        <v>225</v>
      </c>
      <c r="AM248" s="579" t="s">
        <v>225</v>
      </c>
      <c r="AN248" s="579" t="s">
        <v>225</v>
      </c>
      <c r="AO248" s="579" t="s">
        <v>225</v>
      </c>
      <c r="AP248" s="579" t="s">
        <v>225</v>
      </c>
      <c r="AQ248" s="579" t="s">
        <v>225</v>
      </c>
      <c r="AR248" s="579" t="s">
        <v>225</v>
      </c>
      <c r="AS248" s="579" t="s">
        <v>225</v>
      </c>
      <c r="AT248" s="579" t="s">
        <v>225</v>
      </c>
      <c r="AU248" s="579" t="s">
        <v>225</v>
      </c>
      <c r="AV248" s="579" t="s">
        <v>225</v>
      </c>
      <c r="AW248" s="579" t="s">
        <v>225</v>
      </c>
      <c r="AX248" s="579" t="s">
        <v>225</v>
      </c>
      <c r="AY248" s="556">
        <v>0</v>
      </c>
      <c r="AZ248" s="564"/>
      <c r="BA248" s="565"/>
      <c r="BB248" s="565"/>
      <c r="BC248" s="565"/>
      <c r="BD248" s="566"/>
    </row>
    <row r="249" spans="1:56" ht="21.6" x14ac:dyDescent="0.65">
      <c r="A249" s="575">
        <v>706790</v>
      </c>
      <c r="B249" s="550" t="s">
        <v>247</v>
      </c>
      <c r="C249" s="555" t="s">
        <v>177</v>
      </c>
      <c r="D249" s="555" t="s">
        <v>177</v>
      </c>
      <c r="E249" s="555" t="s">
        <v>175</v>
      </c>
      <c r="F249" s="555" t="s">
        <v>177</v>
      </c>
      <c r="G249" s="555" t="s">
        <v>177</v>
      </c>
      <c r="H249" s="555" t="s">
        <v>177</v>
      </c>
      <c r="I249" s="555" t="s">
        <v>177</v>
      </c>
      <c r="J249" s="555" t="s">
        <v>177</v>
      </c>
      <c r="K249" s="555" t="s">
        <v>175</v>
      </c>
      <c r="L249" s="555" t="s">
        <v>177</v>
      </c>
      <c r="M249" s="555" t="s">
        <v>175</v>
      </c>
      <c r="N249" s="555" t="s">
        <v>177</v>
      </c>
      <c r="O249" s="555" t="s">
        <v>177</v>
      </c>
      <c r="P249" s="555" t="s">
        <v>177</v>
      </c>
      <c r="Q249" s="555" t="s">
        <v>177</v>
      </c>
      <c r="R249" s="555" t="s">
        <v>177</v>
      </c>
      <c r="S249" s="555" t="s">
        <v>177</v>
      </c>
      <c r="T249" s="555" t="s">
        <v>177</v>
      </c>
      <c r="U249" s="555" t="s">
        <v>177</v>
      </c>
      <c r="V249" s="555" t="s">
        <v>177</v>
      </c>
      <c r="W249" s="555" t="s">
        <v>176</v>
      </c>
      <c r="X249" s="555" t="s">
        <v>177</v>
      </c>
      <c r="Y249" s="555" t="s">
        <v>177</v>
      </c>
      <c r="Z249" s="555" t="s">
        <v>177</v>
      </c>
      <c r="AA249" s="555" t="s">
        <v>177</v>
      </c>
      <c r="AB249" s="555" t="s">
        <v>177</v>
      </c>
      <c r="AC249" s="555" t="s">
        <v>177</v>
      </c>
      <c r="AD249" s="555" t="s">
        <v>176</v>
      </c>
      <c r="AE249" s="555" t="s">
        <v>177</v>
      </c>
      <c r="AF249" s="555" t="s">
        <v>177</v>
      </c>
      <c r="AG249" s="555" t="s">
        <v>177</v>
      </c>
      <c r="AH249" s="555" t="s">
        <v>176</v>
      </c>
      <c r="AI249" s="555" t="s">
        <v>176</v>
      </c>
      <c r="AJ249" s="555" t="s">
        <v>177</v>
      </c>
      <c r="AK249" s="555" t="s">
        <v>177</v>
      </c>
      <c r="AL249" s="555" t="s">
        <v>176</v>
      </c>
      <c r="AM249" s="555"/>
      <c r="AN249" s="555"/>
      <c r="AO249" s="555"/>
      <c r="AP249" s="555"/>
      <c r="AQ249" s="555"/>
      <c r="AR249" s="555"/>
      <c r="AS249" s="555"/>
      <c r="AT249" s="555"/>
      <c r="AU249" s="555"/>
      <c r="AV249" s="555"/>
      <c r="AW249" s="555"/>
      <c r="AX249" s="555"/>
      <c r="AY249" s="556">
        <v>0</v>
      </c>
      <c r="AZ249" s="559"/>
      <c r="BA249" s="562"/>
      <c r="BB249" s="559"/>
    </row>
    <row r="250" spans="1:56" ht="35.4" x14ac:dyDescent="0.65">
      <c r="A250" s="578">
        <v>706792</v>
      </c>
      <c r="B250" s="550" t="s">
        <v>246</v>
      </c>
      <c r="C250" s="579" t="s">
        <v>175</v>
      </c>
      <c r="D250" s="579" t="s">
        <v>175</v>
      </c>
      <c r="E250" s="579" t="s">
        <v>175</v>
      </c>
      <c r="F250" s="579" t="s">
        <v>175</v>
      </c>
      <c r="G250" s="579" t="s">
        <v>175</v>
      </c>
      <c r="H250" s="579" t="s">
        <v>177</v>
      </c>
      <c r="I250" s="579" t="s">
        <v>175</v>
      </c>
      <c r="J250" s="579" t="s">
        <v>176</v>
      </c>
      <c r="K250" s="579" t="s">
        <v>177</v>
      </c>
      <c r="L250" s="579" t="s">
        <v>175</v>
      </c>
      <c r="M250" s="579" t="s">
        <v>175</v>
      </c>
      <c r="N250" s="579" t="s">
        <v>175</v>
      </c>
      <c r="O250" s="579" t="s">
        <v>176</v>
      </c>
      <c r="P250" s="579" t="s">
        <v>176</v>
      </c>
      <c r="Q250" s="579" t="s">
        <v>176</v>
      </c>
      <c r="R250" s="579" t="s">
        <v>176</v>
      </c>
      <c r="S250" s="579" t="s">
        <v>176</v>
      </c>
      <c r="T250" s="579" t="s">
        <v>176</v>
      </c>
      <c r="U250" s="579" t="s">
        <v>176</v>
      </c>
      <c r="V250" s="579" t="s">
        <v>176</v>
      </c>
      <c r="W250" s="579" t="s">
        <v>176</v>
      </c>
      <c r="X250" s="579" t="s">
        <v>176</v>
      </c>
      <c r="Y250" s="579" t="s">
        <v>176</v>
      </c>
      <c r="Z250" s="579" t="s">
        <v>176</v>
      </c>
      <c r="AA250" s="579"/>
      <c r="AB250" s="579"/>
      <c r="AC250" s="579"/>
      <c r="AD250" s="579"/>
      <c r="AE250" s="579"/>
      <c r="AF250" s="579"/>
      <c r="AG250" s="579"/>
      <c r="AH250" s="579"/>
      <c r="AI250" s="579"/>
      <c r="AJ250" s="579"/>
      <c r="AK250" s="579"/>
      <c r="AL250" s="579"/>
      <c r="AM250" s="579"/>
      <c r="AN250" s="579"/>
      <c r="AO250" s="579"/>
      <c r="AP250" s="579"/>
      <c r="AQ250" s="579"/>
      <c r="AR250" s="579"/>
      <c r="AS250" s="579"/>
      <c r="AT250" s="579"/>
      <c r="AU250" s="579"/>
      <c r="AV250" s="579"/>
      <c r="AW250" s="579"/>
      <c r="AX250" s="579"/>
      <c r="AY250" s="556">
        <v>0</v>
      </c>
      <c r="AZ250" s="563"/>
    </row>
    <row r="251" spans="1:56" ht="15.75" customHeight="1" x14ac:dyDescent="0.3">
      <c r="A251" s="576">
        <v>706797</v>
      </c>
      <c r="B251" s="549" t="s">
        <v>247</v>
      </c>
      <c r="C251" s="555" t="s">
        <v>175</v>
      </c>
      <c r="D251" s="555" t="s">
        <v>177</v>
      </c>
      <c r="E251" s="555" t="s">
        <v>175</v>
      </c>
      <c r="F251" s="555" t="s">
        <v>177</v>
      </c>
      <c r="G251" s="555" t="s">
        <v>177</v>
      </c>
      <c r="H251" s="555" t="s">
        <v>177</v>
      </c>
      <c r="I251" s="555" t="s">
        <v>177</v>
      </c>
      <c r="J251" s="555" t="s">
        <v>177</v>
      </c>
      <c r="K251" s="555" t="s">
        <v>177</v>
      </c>
      <c r="L251" s="555" t="s">
        <v>175</v>
      </c>
      <c r="M251" s="555" t="s">
        <v>177</v>
      </c>
      <c r="N251" s="555" t="s">
        <v>177</v>
      </c>
      <c r="O251" s="555" t="s">
        <v>175</v>
      </c>
      <c r="P251" s="555" t="s">
        <v>175</v>
      </c>
      <c r="Q251" s="555" t="s">
        <v>177</v>
      </c>
      <c r="R251" s="555" t="s">
        <v>177</v>
      </c>
      <c r="S251" s="555" t="s">
        <v>175</v>
      </c>
      <c r="T251" s="555" t="s">
        <v>177</v>
      </c>
      <c r="U251" s="555" t="s">
        <v>177</v>
      </c>
      <c r="V251" s="555" t="s">
        <v>177</v>
      </c>
      <c r="W251" s="555" t="s">
        <v>176</v>
      </c>
      <c r="X251" s="555" t="s">
        <v>177</v>
      </c>
      <c r="Y251" s="555" t="s">
        <v>177</v>
      </c>
      <c r="Z251" s="555" t="s">
        <v>177</v>
      </c>
      <c r="AA251" s="555" t="s">
        <v>177</v>
      </c>
      <c r="AB251" s="555" t="s">
        <v>177</v>
      </c>
      <c r="AC251" s="555" t="s">
        <v>177</v>
      </c>
      <c r="AD251" s="555" t="s">
        <v>177</v>
      </c>
      <c r="AE251" s="555" t="s">
        <v>177</v>
      </c>
      <c r="AF251" s="555" t="s">
        <v>177</v>
      </c>
      <c r="AG251" s="555" t="s">
        <v>176</v>
      </c>
      <c r="AH251" s="555" t="s">
        <v>176</v>
      </c>
      <c r="AI251" s="555" t="s">
        <v>176</v>
      </c>
      <c r="AJ251" s="555" t="s">
        <v>176</v>
      </c>
      <c r="AK251" s="555" t="s">
        <v>176</v>
      </c>
      <c r="AL251" s="555" t="s">
        <v>176</v>
      </c>
      <c r="AM251" s="555"/>
      <c r="AN251" s="555"/>
      <c r="AO251" s="555"/>
      <c r="AP251" s="555"/>
      <c r="AQ251" s="555"/>
      <c r="AR251" s="555"/>
      <c r="AS251" s="555"/>
      <c r="AT251" s="555"/>
      <c r="AU251" s="555"/>
      <c r="AV251" s="555"/>
      <c r="AW251" s="555"/>
      <c r="AX251" s="555"/>
      <c r="AY251" s="556">
        <v>0</v>
      </c>
      <c r="AZ251" s="559"/>
      <c r="BA251" s="562"/>
      <c r="BB251" s="559"/>
    </row>
    <row r="252" spans="1:56" ht="21.6" x14ac:dyDescent="0.65">
      <c r="A252" s="578">
        <v>706800</v>
      </c>
      <c r="B252" s="550" t="s">
        <v>245</v>
      </c>
      <c r="C252" s="579" t="s">
        <v>1437</v>
      </c>
      <c r="D252" s="579" t="s">
        <v>1437</v>
      </c>
      <c r="E252" s="579" t="s">
        <v>1437</v>
      </c>
      <c r="F252" s="579" t="s">
        <v>1437</v>
      </c>
      <c r="G252" s="579" t="s">
        <v>1437</v>
      </c>
      <c r="H252" s="579" t="s">
        <v>1437</v>
      </c>
      <c r="I252" s="579" t="s">
        <v>1437</v>
      </c>
      <c r="J252" s="579" t="s">
        <v>1437</v>
      </c>
      <c r="K252" s="579" t="s">
        <v>1437</v>
      </c>
      <c r="L252" s="579" t="s">
        <v>1437</v>
      </c>
      <c r="M252" s="579" t="s">
        <v>1437</v>
      </c>
      <c r="N252" s="579" t="s">
        <v>1437</v>
      </c>
      <c r="O252" s="579" t="s">
        <v>225</v>
      </c>
      <c r="P252" s="579" t="s">
        <v>225</v>
      </c>
      <c r="Q252" s="579" t="s">
        <v>225</v>
      </c>
      <c r="R252" s="579" t="s">
        <v>225</v>
      </c>
      <c r="S252" s="579" t="s">
        <v>225</v>
      </c>
      <c r="T252" s="579" t="s">
        <v>225</v>
      </c>
      <c r="U252" s="579" t="s">
        <v>225</v>
      </c>
      <c r="V252" s="579" t="s">
        <v>225</v>
      </c>
      <c r="W252" s="579" t="s">
        <v>225</v>
      </c>
      <c r="X252" s="579" t="s">
        <v>225</v>
      </c>
      <c r="Y252" s="579" t="s">
        <v>225</v>
      </c>
      <c r="Z252" s="579" t="s">
        <v>225</v>
      </c>
      <c r="AA252" s="579" t="s">
        <v>225</v>
      </c>
      <c r="AB252" s="579" t="s">
        <v>225</v>
      </c>
      <c r="AC252" s="579" t="s">
        <v>225</v>
      </c>
      <c r="AD252" s="579" t="s">
        <v>225</v>
      </c>
      <c r="AE252" s="579" t="s">
        <v>225</v>
      </c>
      <c r="AF252" s="579" t="s">
        <v>225</v>
      </c>
      <c r="AG252" s="579" t="s">
        <v>225</v>
      </c>
      <c r="AH252" s="579" t="s">
        <v>225</v>
      </c>
      <c r="AI252" s="579" t="s">
        <v>225</v>
      </c>
      <c r="AJ252" s="579" t="s">
        <v>225</v>
      </c>
      <c r="AK252" s="579" t="s">
        <v>225</v>
      </c>
      <c r="AL252" s="579" t="s">
        <v>225</v>
      </c>
      <c r="AM252" s="579" t="s">
        <v>225</v>
      </c>
      <c r="AN252" s="579" t="s">
        <v>225</v>
      </c>
      <c r="AO252" s="579" t="s">
        <v>225</v>
      </c>
      <c r="AP252" s="579" t="s">
        <v>225</v>
      </c>
      <c r="AQ252" s="579" t="s">
        <v>225</v>
      </c>
      <c r="AR252" s="579" t="s">
        <v>225</v>
      </c>
      <c r="AS252" s="579" t="s">
        <v>225</v>
      </c>
      <c r="AT252" s="579" t="s">
        <v>225</v>
      </c>
      <c r="AU252" s="579" t="s">
        <v>225</v>
      </c>
      <c r="AV252" s="579" t="s">
        <v>225</v>
      </c>
      <c r="AW252" s="579" t="s">
        <v>225</v>
      </c>
      <c r="AX252" s="579" t="s">
        <v>225</v>
      </c>
      <c r="AY252" s="556" t="s">
        <v>3778</v>
      </c>
      <c r="AZ252" s="559"/>
      <c r="BA252" s="562"/>
      <c r="BB252" s="559"/>
    </row>
    <row r="253" spans="1:56" ht="14.4" x14ac:dyDescent="0.3">
      <c r="A253" s="576">
        <v>706803</v>
      </c>
      <c r="B253" s="549" t="s">
        <v>247</v>
      </c>
      <c r="C253" s="555" t="s">
        <v>175</v>
      </c>
      <c r="D253" s="555" t="s">
        <v>177</v>
      </c>
      <c r="E253" s="555" t="s">
        <v>177</v>
      </c>
      <c r="F253" s="555" t="s">
        <v>175</v>
      </c>
      <c r="G253" s="555" t="s">
        <v>175</v>
      </c>
      <c r="H253" s="555" t="s">
        <v>177</v>
      </c>
      <c r="I253" s="555" t="s">
        <v>175</v>
      </c>
      <c r="J253" s="555" t="s">
        <v>175</v>
      </c>
      <c r="K253" s="555" t="s">
        <v>175</v>
      </c>
      <c r="L253" s="555" t="s">
        <v>175</v>
      </c>
      <c r="M253" s="555" t="s">
        <v>175</v>
      </c>
      <c r="N253" s="555" t="s">
        <v>175</v>
      </c>
      <c r="O253" s="555" t="s">
        <v>175</v>
      </c>
      <c r="P253" s="555" t="s">
        <v>177</v>
      </c>
      <c r="Q253" s="555" t="s">
        <v>177</v>
      </c>
      <c r="R253" s="555" t="s">
        <v>177</v>
      </c>
      <c r="S253" s="555" t="s">
        <v>175</v>
      </c>
      <c r="T253" s="555" t="s">
        <v>177</v>
      </c>
      <c r="U253" s="555" t="s">
        <v>177</v>
      </c>
      <c r="V253" s="555" t="s">
        <v>177</v>
      </c>
      <c r="W253" s="555" t="s">
        <v>175</v>
      </c>
      <c r="X253" s="555" t="s">
        <v>175</v>
      </c>
      <c r="Y253" s="555" t="s">
        <v>177</v>
      </c>
      <c r="Z253" s="555" t="s">
        <v>177</v>
      </c>
      <c r="AA253" s="555" t="s">
        <v>177</v>
      </c>
      <c r="AB253" s="555" t="s">
        <v>175</v>
      </c>
      <c r="AC253" s="555" t="s">
        <v>177</v>
      </c>
      <c r="AD253" s="555" t="s">
        <v>175</v>
      </c>
      <c r="AE253" s="555" t="s">
        <v>177</v>
      </c>
      <c r="AF253" s="555" t="s">
        <v>175</v>
      </c>
      <c r="AG253" s="555" t="s">
        <v>177</v>
      </c>
      <c r="AH253" s="555" t="s">
        <v>176</v>
      </c>
      <c r="AI253" s="555" t="s">
        <v>177</v>
      </c>
      <c r="AJ253" s="555" t="s">
        <v>177</v>
      </c>
      <c r="AK253" s="555" t="s">
        <v>177</v>
      </c>
      <c r="AL253" s="555" t="s">
        <v>175</v>
      </c>
      <c r="AM253" s="555"/>
      <c r="AN253" s="555"/>
      <c r="AO253" s="555"/>
      <c r="AP253" s="555"/>
      <c r="AQ253" s="555"/>
      <c r="AR253" s="555"/>
      <c r="AS253" s="555"/>
      <c r="AT253" s="555"/>
      <c r="AU253" s="555"/>
      <c r="AV253" s="555"/>
      <c r="AW253" s="555"/>
      <c r="AX253" s="555"/>
      <c r="AY253" s="556">
        <v>0</v>
      </c>
      <c r="AZ253" s="559"/>
      <c r="BA253" s="562"/>
    </row>
    <row r="254" spans="1:56" ht="15" customHeight="1" x14ac:dyDescent="0.3">
      <c r="A254" s="576">
        <v>706804</v>
      </c>
      <c r="B254" s="549" t="s">
        <v>246</v>
      </c>
      <c r="C254" s="555" t="s">
        <v>177</v>
      </c>
      <c r="D254" s="555" t="s">
        <v>175</v>
      </c>
      <c r="E254" s="555" t="s">
        <v>175</v>
      </c>
      <c r="F254" s="555" t="s">
        <v>177</v>
      </c>
      <c r="G254" s="555" t="s">
        <v>175</v>
      </c>
      <c r="H254" s="555" t="s">
        <v>175</v>
      </c>
      <c r="I254" s="555" t="s">
        <v>175</v>
      </c>
      <c r="J254" s="555" t="s">
        <v>175</v>
      </c>
      <c r="K254" s="555" t="s">
        <v>175</v>
      </c>
      <c r="L254" s="555" t="s">
        <v>175</v>
      </c>
      <c r="M254" s="555" t="s">
        <v>175</v>
      </c>
      <c r="N254" s="555" t="s">
        <v>175</v>
      </c>
      <c r="O254" s="555" t="s">
        <v>175</v>
      </c>
      <c r="P254" s="555" t="s">
        <v>175</v>
      </c>
      <c r="Q254" s="555" t="s">
        <v>175</v>
      </c>
      <c r="R254" s="555" t="s">
        <v>177</v>
      </c>
      <c r="S254" s="555" t="s">
        <v>177</v>
      </c>
      <c r="T254" s="555" t="s">
        <v>177</v>
      </c>
      <c r="U254" s="555" t="s">
        <v>176</v>
      </c>
      <c r="V254" s="555" t="s">
        <v>177</v>
      </c>
      <c r="W254" s="555" t="s">
        <v>177</v>
      </c>
      <c r="X254" s="555" t="s">
        <v>177</v>
      </c>
      <c r="Y254" s="555" t="s">
        <v>177</v>
      </c>
      <c r="Z254" s="555" t="s">
        <v>176</v>
      </c>
      <c r="AA254" s="555"/>
      <c r="AB254" s="555"/>
      <c r="AC254" s="555"/>
      <c r="AD254" s="555"/>
      <c r="AE254" s="555"/>
      <c r="AF254" s="555"/>
      <c r="AG254" s="555"/>
      <c r="AH254" s="555"/>
      <c r="AI254" s="555"/>
      <c r="AJ254" s="555"/>
      <c r="AK254" s="555"/>
      <c r="AL254" s="555"/>
      <c r="AM254" s="555"/>
      <c r="AN254" s="555"/>
      <c r="AO254" s="555"/>
      <c r="AP254" s="555"/>
      <c r="AQ254" s="555"/>
      <c r="AR254" s="555"/>
      <c r="AS254" s="555"/>
      <c r="AT254" s="555"/>
      <c r="AU254" s="555"/>
      <c r="AV254" s="555"/>
      <c r="AW254" s="555"/>
      <c r="AX254" s="555"/>
      <c r="AY254" s="556">
        <v>0</v>
      </c>
      <c r="AZ254" s="564"/>
      <c r="BA254" s="565"/>
      <c r="BB254" s="565"/>
      <c r="BC254" s="565"/>
      <c r="BD254" s="566"/>
    </row>
    <row r="255" spans="1:56" ht="21.6" x14ac:dyDescent="0.65">
      <c r="A255" s="578">
        <v>706805</v>
      </c>
      <c r="B255" s="550" t="s">
        <v>398</v>
      </c>
      <c r="C255" s="579" t="s">
        <v>177</v>
      </c>
      <c r="D255" s="579" t="s">
        <v>177</v>
      </c>
      <c r="E255" s="579" t="s">
        <v>175</v>
      </c>
      <c r="F255" s="579" t="s">
        <v>177</v>
      </c>
      <c r="G255" s="579" t="s">
        <v>177</v>
      </c>
      <c r="H255" s="579" t="s">
        <v>177</v>
      </c>
      <c r="I255" s="579" t="s">
        <v>175</v>
      </c>
      <c r="J255" s="579" t="s">
        <v>175</v>
      </c>
      <c r="K255" s="579" t="s">
        <v>175</v>
      </c>
      <c r="L255" s="579" t="s">
        <v>177</v>
      </c>
      <c r="M255" s="579" t="s">
        <v>175</v>
      </c>
      <c r="N255" s="579" t="s">
        <v>175</v>
      </c>
      <c r="O255" s="579" t="s">
        <v>177</v>
      </c>
      <c r="P255" s="579" t="s">
        <v>177</v>
      </c>
      <c r="Q255" s="579" t="s">
        <v>177</v>
      </c>
      <c r="R255" s="579" t="s">
        <v>176</v>
      </c>
      <c r="S255" s="579" t="s">
        <v>177</v>
      </c>
      <c r="T255" s="579" t="s">
        <v>177</v>
      </c>
      <c r="U255" s="579" t="s">
        <v>177</v>
      </c>
      <c r="V255" s="579" t="s">
        <v>176</v>
      </c>
      <c r="W255" s="579" t="s">
        <v>176</v>
      </c>
      <c r="X255" s="579" t="s">
        <v>176</v>
      </c>
      <c r="Y255" s="579" t="s">
        <v>175</v>
      </c>
      <c r="Z255" s="579" t="s">
        <v>177</v>
      </c>
      <c r="AA255" s="579" t="s">
        <v>177</v>
      </c>
      <c r="AB255" s="579" t="s">
        <v>177</v>
      </c>
      <c r="AC255" s="579" t="s">
        <v>175</v>
      </c>
      <c r="AD255" s="579" t="s">
        <v>175</v>
      </c>
      <c r="AE255" s="579" t="s">
        <v>177</v>
      </c>
      <c r="AF255" s="579" t="s">
        <v>177</v>
      </c>
      <c r="AG255" s="579" t="s">
        <v>177</v>
      </c>
      <c r="AH255" s="579" t="s">
        <v>177</v>
      </c>
      <c r="AI255" s="579" t="s">
        <v>177</v>
      </c>
      <c r="AJ255" s="579" t="s">
        <v>177</v>
      </c>
      <c r="AK255" s="579" t="s">
        <v>175</v>
      </c>
      <c r="AL255" s="579" t="s">
        <v>177</v>
      </c>
      <c r="AM255" s="579" t="s">
        <v>175</v>
      </c>
      <c r="AN255" s="579" t="s">
        <v>175</v>
      </c>
      <c r="AO255" s="579" t="s">
        <v>175</v>
      </c>
      <c r="AP255" s="579" t="s">
        <v>175</v>
      </c>
      <c r="AQ255" s="579" t="s">
        <v>177</v>
      </c>
      <c r="AR255" s="579" t="s">
        <v>177</v>
      </c>
      <c r="AS255" s="579" t="s">
        <v>177</v>
      </c>
      <c r="AT255" s="579" t="s">
        <v>177</v>
      </c>
      <c r="AU255" s="579" t="s">
        <v>177</v>
      </c>
      <c r="AV255" s="579" t="s">
        <v>177</v>
      </c>
      <c r="AW255" s="579" t="s">
        <v>176</v>
      </c>
      <c r="AX255" s="579" t="s">
        <v>177</v>
      </c>
      <c r="AY255" s="556">
        <v>0</v>
      </c>
      <c r="AZ255" s="559"/>
      <c r="BA255" s="562"/>
    </row>
    <row r="256" spans="1:56" ht="14.4" x14ac:dyDescent="0.3">
      <c r="A256" s="576">
        <v>706807</v>
      </c>
      <c r="B256" s="549" t="s">
        <v>246</v>
      </c>
      <c r="C256" s="555" t="s">
        <v>177</v>
      </c>
      <c r="D256" s="555" t="s">
        <v>176</v>
      </c>
      <c r="E256" s="555" t="s">
        <v>177</v>
      </c>
      <c r="F256" s="555" t="s">
        <v>177</v>
      </c>
      <c r="G256" s="555" t="s">
        <v>177</v>
      </c>
      <c r="H256" s="555" t="s">
        <v>175</v>
      </c>
      <c r="I256" s="555" t="s">
        <v>177</v>
      </c>
      <c r="J256" s="555" t="s">
        <v>175</v>
      </c>
      <c r="K256" s="555" t="s">
        <v>177</v>
      </c>
      <c r="L256" s="555" t="s">
        <v>177</v>
      </c>
      <c r="M256" s="555" t="s">
        <v>177</v>
      </c>
      <c r="N256" s="555" t="s">
        <v>175</v>
      </c>
      <c r="O256" s="555" t="s">
        <v>176</v>
      </c>
      <c r="P256" s="555" t="s">
        <v>176</v>
      </c>
      <c r="Q256" s="555" t="s">
        <v>177</v>
      </c>
      <c r="R256" s="555" t="s">
        <v>176</v>
      </c>
      <c r="S256" s="555" t="s">
        <v>176</v>
      </c>
      <c r="T256" s="555" t="s">
        <v>176</v>
      </c>
      <c r="U256" s="555" t="s">
        <v>176</v>
      </c>
      <c r="V256" s="555" t="s">
        <v>177</v>
      </c>
      <c r="W256" s="555" t="s">
        <v>176</v>
      </c>
      <c r="X256" s="555" t="s">
        <v>176</v>
      </c>
      <c r="Y256" s="555" t="s">
        <v>177</v>
      </c>
      <c r="Z256" s="555" t="s">
        <v>176</v>
      </c>
      <c r="AA256" s="555" t="s">
        <v>225</v>
      </c>
      <c r="AB256" s="555" t="s">
        <v>225</v>
      </c>
      <c r="AC256" s="555" t="s">
        <v>225</v>
      </c>
      <c r="AD256" s="555" t="s">
        <v>225</v>
      </c>
      <c r="AE256" s="555" t="s">
        <v>225</v>
      </c>
      <c r="AF256" s="555" t="s">
        <v>225</v>
      </c>
      <c r="AG256" s="555" t="s">
        <v>225</v>
      </c>
      <c r="AH256" s="555" t="s">
        <v>225</v>
      </c>
      <c r="AI256" s="555" t="s">
        <v>225</v>
      </c>
      <c r="AJ256" s="555" t="s">
        <v>225</v>
      </c>
      <c r="AK256" s="555" t="s">
        <v>225</v>
      </c>
      <c r="AL256" s="555" t="s">
        <v>225</v>
      </c>
      <c r="AM256" s="555" t="s">
        <v>225</v>
      </c>
      <c r="AN256" s="555" t="s">
        <v>225</v>
      </c>
      <c r="AO256" s="555" t="s">
        <v>225</v>
      </c>
      <c r="AP256" s="555" t="s">
        <v>225</v>
      </c>
      <c r="AQ256" s="555" t="s">
        <v>225</v>
      </c>
      <c r="AR256" s="555" t="s">
        <v>225</v>
      </c>
      <c r="AS256" s="555" t="s">
        <v>225</v>
      </c>
      <c r="AT256" s="555" t="s">
        <v>225</v>
      </c>
      <c r="AU256" s="555" t="s">
        <v>225</v>
      </c>
      <c r="AV256" s="555" t="s">
        <v>225</v>
      </c>
      <c r="AW256" s="555" t="s">
        <v>225</v>
      </c>
      <c r="AX256" s="555" t="s">
        <v>225</v>
      </c>
      <c r="AY256" s="556">
        <v>0</v>
      </c>
      <c r="AZ256" s="564"/>
      <c r="BA256" s="565"/>
      <c r="BB256" s="565"/>
      <c r="BC256" s="565"/>
      <c r="BD256" s="566"/>
    </row>
    <row r="257" spans="1:56" ht="14.25" customHeight="1" x14ac:dyDescent="0.65">
      <c r="A257" s="578">
        <v>706812</v>
      </c>
      <c r="B257" s="550" t="s">
        <v>245</v>
      </c>
      <c r="C257" s="579" t="s">
        <v>1437</v>
      </c>
      <c r="D257" s="579" t="s">
        <v>1437</v>
      </c>
      <c r="E257" s="579" t="s">
        <v>1437</v>
      </c>
      <c r="F257" s="579" t="s">
        <v>1437</v>
      </c>
      <c r="G257" s="579" t="s">
        <v>1437</v>
      </c>
      <c r="H257" s="579" t="s">
        <v>1437</v>
      </c>
      <c r="I257" s="579" t="s">
        <v>1437</v>
      </c>
      <c r="J257" s="579" t="s">
        <v>1437</v>
      </c>
      <c r="K257" s="579" t="s">
        <v>1437</v>
      </c>
      <c r="L257" s="579" t="s">
        <v>1437</v>
      </c>
      <c r="M257" s="579" t="s">
        <v>1437</v>
      </c>
      <c r="N257" s="579" t="s">
        <v>1437</v>
      </c>
      <c r="O257" s="579" t="s">
        <v>225</v>
      </c>
      <c r="P257" s="579" t="s">
        <v>225</v>
      </c>
      <c r="Q257" s="579" t="s">
        <v>225</v>
      </c>
      <c r="R257" s="579" t="s">
        <v>225</v>
      </c>
      <c r="S257" s="579" t="s">
        <v>225</v>
      </c>
      <c r="T257" s="579" t="s">
        <v>225</v>
      </c>
      <c r="U257" s="579" t="s">
        <v>225</v>
      </c>
      <c r="V257" s="579" t="s">
        <v>225</v>
      </c>
      <c r="W257" s="579" t="s">
        <v>225</v>
      </c>
      <c r="X257" s="579" t="s">
        <v>225</v>
      </c>
      <c r="Y257" s="579" t="s">
        <v>225</v>
      </c>
      <c r="Z257" s="579" t="s">
        <v>225</v>
      </c>
      <c r="AA257" s="579" t="s">
        <v>225</v>
      </c>
      <c r="AB257" s="579" t="s">
        <v>225</v>
      </c>
      <c r="AC257" s="579" t="s">
        <v>225</v>
      </c>
      <c r="AD257" s="579" t="s">
        <v>225</v>
      </c>
      <c r="AE257" s="579" t="s">
        <v>225</v>
      </c>
      <c r="AF257" s="579" t="s">
        <v>225</v>
      </c>
      <c r="AG257" s="579" t="s">
        <v>225</v>
      </c>
      <c r="AH257" s="579" t="s">
        <v>225</v>
      </c>
      <c r="AI257" s="579" t="s">
        <v>225</v>
      </c>
      <c r="AJ257" s="579" t="s">
        <v>225</v>
      </c>
      <c r="AK257" s="579" t="s">
        <v>225</v>
      </c>
      <c r="AL257" s="579" t="s">
        <v>225</v>
      </c>
      <c r="AM257" s="579" t="s">
        <v>225</v>
      </c>
      <c r="AN257" s="579" t="s">
        <v>225</v>
      </c>
      <c r="AO257" s="579" t="s">
        <v>225</v>
      </c>
      <c r="AP257" s="579" t="s">
        <v>225</v>
      </c>
      <c r="AQ257" s="579" t="s">
        <v>225</v>
      </c>
      <c r="AR257" s="579" t="s">
        <v>225</v>
      </c>
      <c r="AS257" s="579" t="s">
        <v>225</v>
      </c>
      <c r="AT257" s="579" t="s">
        <v>225</v>
      </c>
      <c r="AU257" s="579" t="s">
        <v>225</v>
      </c>
      <c r="AV257" s="579" t="s">
        <v>225</v>
      </c>
      <c r="AW257" s="579" t="s">
        <v>225</v>
      </c>
      <c r="AX257" s="579" t="s">
        <v>225</v>
      </c>
      <c r="AY257" s="556" t="s">
        <v>3778</v>
      </c>
      <c r="AZ257" s="564"/>
      <c r="BA257" s="565"/>
      <c r="BB257" s="565"/>
      <c r="BC257" s="565"/>
      <c r="BD257" s="566"/>
    </row>
    <row r="258" spans="1:56" ht="14.4" x14ac:dyDescent="0.3">
      <c r="A258" s="576">
        <v>706815</v>
      </c>
      <c r="B258" s="549" t="s">
        <v>246</v>
      </c>
      <c r="C258" s="555" t="s">
        <v>1437</v>
      </c>
      <c r="D258" s="555" t="s">
        <v>1437</v>
      </c>
      <c r="E258" s="555" t="s">
        <v>1437</v>
      </c>
      <c r="F258" s="555" t="s">
        <v>1437</v>
      </c>
      <c r="G258" s="555" t="s">
        <v>1437</v>
      </c>
      <c r="H258" s="555" t="s">
        <v>1437</v>
      </c>
      <c r="I258" s="555" t="s">
        <v>1437</v>
      </c>
      <c r="J258" s="555" t="s">
        <v>1437</v>
      </c>
      <c r="K258" s="555" t="s">
        <v>1437</v>
      </c>
      <c r="L258" s="555" t="s">
        <v>1437</v>
      </c>
      <c r="M258" s="555" t="s">
        <v>1437</v>
      </c>
      <c r="N258" s="555" t="s">
        <v>1437</v>
      </c>
      <c r="O258" s="555" t="s">
        <v>1437</v>
      </c>
      <c r="P258" s="555" t="s">
        <v>1437</v>
      </c>
      <c r="Q258" s="555" t="s">
        <v>1437</v>
      </c>
      <c r="R258" s="555" t="s">
        <v>1437</v>
      </c>
      <c r="S258" s="555" t="s">
        <v>1437</v>
      </c>
      <c r="T258" s="555" t="s">
        <v>1437</v>
      </c>
      <c r="U258" s="555" t="s">
        <v>1437</v>
      </c>
      <c r="V258" s="555" t="s">
        <v>1437</v>
      </c>
      <c r="W258" s="555" t="s">
        <v>1437</v>
      </c>
      <c r="X258" s="555" t="s">
        <v>1437</v>
      </c>
      <c r="Y258" s="555" t="s">
        <v>1437</v>
      </c>
      <c r="Z258" s="555" t="s">
        <v>1437</v>
      </c>
      <c r="AA258" s="555" t="s">
        <v>225</v>
      </c>
      <c r="AB258" s="555" t="s">
        <v>225</v>
      </c>
      <c r="AC258" s="555" t="s">
        <v>225</v>
      </c>
      <c r="AD258" s="555" t="s">
        <v>225</v>
      </c>
      <c r="AE258" s="555" t="s">
        <v>225</v>
      </c>
      <c r="AF258" s="555" t="s">
        <v>225</v>
      </c>
      <c r="AG258" s="555" t="s">
        <v>225</v>
      </c>
      <c r="AH258" s="555" t="s">
        <v>225</v>
      </c>
      <c r="AI258" s="555" t="s">
        <v>225</v>
      </c>
      <c r="AJ258" s="555" t="s">
        <v>225</v>
      </c>
      <c r="AK258" s="555" t="s">
        <v>225</v>
      </c>
      <c r="AL258" s="555" t="s">
        <v>225</v>
      </c>
      <c r="AM258" s="555" t="s">
        <v>225</v>
      </c>
      <c r="AN258" s="555" t="s">
        <v>225</v>
      </c>
      <c r="AO258" s="555" t="s">
        <v>225</v>
      </c>
      <c r="AP258" s="555" t="s">
        <v>225</v>
      </c>
      <c r="AQ258" s="555" t="s">
        <v>225</v>
      </c>
      <c r="AR258" s="555" t="s">
        <v>225</v>
      </c>
      <c r="AS258" s="555" t="s">
        <v>225</v>
      </c>
      <c r="AT258" s="555" t="s">
        <v>225</v>
      </c>
      <c r="AU258" s="555" t="s">
        <v>225</v>
      </c>
      <c r="AV258" s="555" t="s">
        <v>225</v>
      </c>
      <c r="AW258" s="555" t="s">
        <v>225</v>
      </c>
      <c r="AX258" s="555" t="s">
        <v>225</v>
      </c>
      <c r="AY258" s="556" t="s">
        <v>3778</v>
      </c>
      <c r="AZ258" s="559"/>
      <c r="BA258" s="562"/>
      <c r="BB258" s="559"/>
    </row>
    <row r="259" spans="1:56" ht="14.4" x14ac:dyDescent="0.3">
      <c r="A259" s="576">
        <v>706823</v>
      </c>
      <c r="B259" s="549" t="s">
        <v>246</v>
      </c>
      <c r="C259" s="555" t="s">
        <v>175</v>
      </c>
      <c r="D259" s="555" t="s">
        <v>175</v>
      </c>
      <c r="E259" s="555" t="s">
        <v>175</v>
      </c>
      <c r="F259" s="555" t="s">
        <v>175</v>
      </c>
      <c r="G259" s="555" t="s">
        <v>175</v>
      </c>
      <c r="H259" s="555" t="s">
        <v>177</v>
      </c>
      <c r="I259" s="555" t="s">
        <v>175</v>
      </c>
      <c r="J259" s="555" t="s">
        <v>175</v>
      </c>
      <c r="K259" s="555" t="s">
        <v>175</v>
      </c>
      <c r="L259" s="555" t="s">
        <v>175</v>
      </c>
      <c r="M259" s="555" t="s">
        <v>177</v>
      </c>
      <c r="N259" s="555" t="s">
        <v>177</v>
      </c>
      <c r="O259" s="555" t="s">
        <v>177</v>
      </c>
      <c r="P259" s="555" t="s">
        <v>177</v>
      </c>
      <c r="Q259" s="555" t="s">
        <v>177</v>
      </c>
      <c r="R259" s="555" t="s">
        <v>175</v>
      </c>
      <c r="S259" s="555" t="s">
        <v>177</v>
      </c>
      <c r="T259" s="555" t="s">
        <v>177</v>
      </c>
      <c r="U259" s="555" t="s">
        <v>175</v>
      </c>
      <c r="V259" s="555" t="s">
        <v>177</v>
      </c>
      <c r="W259" s="555" t="s">
        <v>175</v>
      </c>
      <c r="X259" s="555" t="s">
        <v>177</v>
      </c>
      <c r="Y259" s="555" t="s">
        <v>175</v>
      </c>
      <c r="Z259" s="555" t="s">
        <v>177</v>
      </c>
      <c r="AA259" s="555"/>
      <c r="AB259" s="555"/>
      <c r="AC259" s="555"/>
      <c r="AD259" s="555"/>
      <c r="AE259" s="555"/>
      <c r="AF259" s="555"/>
      <c r="AG259" s="555"/>
      <c r="AH259" s="555"/>
      <c r="AI259" s="555"/>
      <c r="AJ259" s="555"/>
      <c r="AK259" s="555"/>
      <c r="AL259" s="555"/>
      <c r="AM259" s="555"/>
      <c r="AN259" s="555"/>
      <c r="AO259" s="555"/>
      <c r="AP259" s="555"/>
      <c r="AQ259" s="555"/>
      <c r="AR259" s="555"/>
      <c r="AS259" s="555"/>
      <c r="AT259" s="555"/>
      <c r="AU259" s="555"/>
      <c r="AV259" s="555"/>
      <c r="AW259" s="555"/>
      <c r="AX259" s="555"/>
      <c r="AY259" s="556">
        <v>0</v>
      </c>
      <c r="AZ259" s="559"/>
      <c r="BA259" s="562"/>
      <c r="BB259" s="559"/>
    </row>
    <row r="260" spans="1:56" ht="21.6" x14ac:dyDescent="0.65">
      <c r="A260" s="578">
        <v>706835</v>
      </c>
      <c r="B260" s="550" t="s">
        <v>246</v>
      </c>
      <c r="C260" s="579" t="s">
        <v>175</v>
      </c>
      <c r="D260" s="579" t="s">
        <v>177</v>
      </c>
      <c r="E260" s="579" t="s">
        <v>175</v>
      </c>
      <c r="F260" s="579" t="s">
        <v>177</v>
      </c>
      <c r="G260" s="579" t="s">
        <v>177</v>
      </c>
      <c r="H260" s="579" t="s">
        <v>175</v>
      </c>
      <c r="I260" s="579" t="s">
        <v>177</v>
      </c>
      <c r="J260" s="579" t="s">
        <v>175</v>
      </c>
      <c r="K260" s="579" t="s">
        <v>177</v>
      </c>
      <c r="L260" s="579" t="s">
        <v>177</v>
      </c>
      <c r="M260" s="579" t="s">
        <v>175</v>
      </c>
      <c r="N260" s="579" t="s">
        <v>175</v>
      </c>
      <c r="O260" s="579" t="s">
        <v>177</v>
      </c>
      <c r="P260" s="579" t="s">
        <v>177</v>
      </c>
      <c r="Q260" s="579" t="s">
        <v>175</v>
      </c>
      <c r="R260" s="579" t="s">
        <v>176</v>
      </c>
      <c r="S260" s="579" t="s">
        <v>177</v>
      </c>
      <c r="T260" s="579" t="s">
        <v>177</v>
      </c>
      <c r="U260" s="579" t="s">
        <v>177</v>
      </c>
      <c r="V260" s="579" t="s">
        <v>177</v>
      </c>
      <c r="W260" s="579" t="s">
        <v>176</v>
      </c>
      <c r="X260" s="579" t="s">
        <v>177</v>
      </c>
      <c r="Y260" s="579" t="s">
        <v>177</v>
      </c>
      <c r="Z260" s="579" t="s">
        <v>177</v>
      </c>
      <c r="AA260" s="579" t="s">
        <v>225</v>
      </c>
      <c r="AB260" s="579" t="s">
        <v>225</v>
      </c>
      <c r="AC260" s="579" t="s">
        <v>225</v>
      </c>
      <c r="AD260" s="579" t="s">
        <v>225</v>
      </c>
      <c r="AE260" s="579" t="s">
        <v>225</v>
      </c>
      <c r="AF260" s="579" t="s">
        <v>225</v>
      </c>
      <c r="AG260" s="579" t="s">
        <v>225</v>
      </c>
      <c r="AH260" s="579" t="s">
        <v>225</v>
      </c>
      <c r="AI260" s="579" t="s">
        <v>225</v>
      </c>
      <c r="AJ260" s="579" t="s">
        <v>225</v>
      </c>
      <c r="AK260" s="579" t="s">
        <v>225</v>
      </c>
      <c r="AL260" s="579" t="s">
        <v>225</v>
      </c>
      <c r="AM260" s="579" t="s">
        <v>225</v>
      </c>
      <c r="AN260" s="579" t="s">
        <v>225</v>
      </c>
      <c r="AO260" s="579" t="s">
        <v>225</v>
      </c>
      <c r="AP260" s="579" t="s">
        <v>225</v>
      </c>
      <c r="AQ260" s="579" t="s">
        <v>225</v>
      </c>
      <c r="AR260" s="579" t="s">
        <v>225</v>
      </c>
      <c r="AS260" s="579" t="s">
        <v>225</v>
      </c>
      <c r="AT260" s="579" t="s">
        <v>225</v>
      </c>
      <c r="AU260" s="579" t="s">
        <v>225</v>
      </c>
      <c r="AV260" s="579" t="s">
        <v>225</v>
      </c>
      <c r="AW260" s="579" t="s">
        <v>225</v>
      </c>
      <c r="AX260" s="579" t="s">
        <v>225</v>
      </c>
      <c r="AY260" s="556">
        <v>0</v>
      </c>
      <c r="AZ260" s="564"/>
      <c r="BA260" s="565"/>
      <c r="BB260" s="565"/>
      <c r="BC260" s="565"/>
      <c r="BD260" s="566"/>
    </row>
    <row r="261" spans="1:56" ht="15" customHeight="1" x14ac:dyDescent="0.65">
      <c r="A261" s="578">
        <v>706841</v>
      </c>
      <c r="B261" s="550" t="s">
        <v>246</v>
      </c>
      <c r="C261" s="579" t="s">
        <v>175</v>
      </c>
      <c r="D261" s="579" t="s">
        <v>175</v>
      </c>
      <c r="E261" s="579" t="s">
        <v>175</v>
      </c>
      <c r="F261" s="579" t="s">
        <v>177</v>
      </c>
      <c r="G261" s="579" t="s">
        <v>177</v>
      </c>
      <c r="H261" s="579" t="s">
        <v>177</v>
      </c>
      <c r="I261" s="579" t="s">
        <v>175</v>
      </c>
      <c r="J261" s="579" t="s">
        <v>175</v>
      </c>
      <c r="K261" s="579" t="s">
        <v>175</v>
      </c>
      <c r="L261" s="579" t="s">
        <v>175</v>
      </c>
      <c r="M261" s="579" t="s">
        <v>175</v>
      </c>
      <c r="N261" s="579" t="s">
        <v>175</v>
      </c>
      <c r="O261" s="579" t="s">
        <v>177</v>
      </c>
      <c r="P261" s="579" t="s">
        <v>177</v>
      </c>
      <c r="Q261" s="579" t="s">
        <v>177</v>
      </c>
      <c r="R261" s="579" t="s">
        <v>177</v>
      </c>
      <c r="S261" s="579" t="s">
        <v>177</v>
      </c>
      <c r="T261" s="579" t="s">
        <v>177</v>
      </c>
      <c r="U261" s="579" t="s">
        <v>176</v>
      </c>
      <c r="V261" s="579" t="s">
        <v>176</v>
      </c>
      <c r="W261" s="579" t="s">
        <v>176</v>
      </c>
      <c r="X261" s="579" t="s">
        <v>176</v>
      </c>
      <c r="Y261" s="579" t="s">
        <v>176</v>
      </c>
      <c r="Z261" s="579" t="s">
        <v>176</v>
      </c>
      <c r="AA261" s="579"/>
      <c r="AB261" s="579"/>
      <c r="AC261" s="579"/>
      <c r="AD261" s="579"/>
      <c r="AE261" s="579"/>
      <c r="AF261" s="579"/>
      <c r="AG261" s="579"/>
      <c r="AH261" s="579"/>
      <c r="AI261" s="579"/>
      <c r="AJ261" s="579"/>
      <c r="AK261" s="579"/>
      <c r="AL261" s="579"/>
      <c r="AM261" s="579"/>
      <c r="AN261" s="579"/>
      <c r="AO261" s="579"/>
      <c r="AP261" s="579"/>
      <c r="AQ261" s="579"/>
      <c r="AR261" s="579"/>
      <c r="AS261" s="579"/>
      <c r="AT261" s="579"/>
      <c r="AU261" s="579"/>
      <c r="AV261" s="579"/>
      <c r="AW261" s="579"/>
      <c r="AX261" s="579"/>
      <c r="AY261" s="556">
        <v>0</v>
      </c>
      <c r="AZ261" s="564"/>
      <c r="BA261" s="565"/>
      <c r="BB261" s="565"/>
      <c r="BC261" s="565"/>
      <c r="BD261" s="566"/>
    </row>
    <row r="262" spans="1:56" ht="14.25" customHeight="1" x14ac:dyDescent="0.3">
      <c r="A262" s="576">
        <v>706857</v>
      </c>
      <c r="B262" s="549" t="s">
        <v>247</v>
      </c>
      <c r="C262" s="555" t="s">
        <v>177</v>
      </c>
      <c r="D262" s="555" t="s">
        <v>177</v>
      </c>
      <c r="E262" s="555" t="s">
        <v>175</v>
      </c>
      <c r="F262" s="555" t="s">
        <v>177</v>
      </c>
      <c r="G262" s="555" t="s">
        <v>175</v>
      </c>
      <c r="H262" s="555" t="s">
        <v>175</v>
      </c>
      <c r="I262" s="555" t="s">
        <v>177</v>
      </c>
      <c r="J262" s="555" t="s">
        <v>175</v>
      </c>
      <c r="K262" s="555" t="s">
        <v>175</v>
      </c>
      <c r="L262" s="555" t="s">
        <v>175</v>
      </c>
      <c r="M262" s="555" t="s">
        <v>175</v>
      </c>
      <c r="N262" s="555" t="s">
        <v>175</v>
      </c>
      <c r="O262" s="555" t="s">
        <v>177</v>
      </c>
      <c r="P262" s="555" t="s">
        <v>175</v>
      </c>
      <c r="Q262" s="555" t="s">
        <v>177</v>
      </c>
      <c r="R262" s="555" t="s">
        <v>177</v>
      </c>
      <c r="S262" s="555" t="s">
        <v>177</v>
      </c>
      <c r="T262" s="555" t="s">
        <v>177</v>
      </c>
      <c r="U262" s="555" t="s">
        <v>175</v>
      </c>
      <c r="V262" s="555" t="s">
        <v>175</v>
      </c>
      <c r="W262" s="555" t="s">
        <v>177</v>
      </c>
      <c r="X262" s="555" t="s">
        <v>177</v>
      </c>
      <c r="Y262" s="555" t="s">
        <v>177</v>
      </c>
      <c r="Z262" s="555" t="s">
        <v>177</v>
      </c>
      <c r="AA262" s="555" t="s">
        <v>176</v>
      </c>
      <c r="AB262" s="555" t="s">
        <v>177</v>
      </c>
      <c r="AC262" s="555" t="s">
        <v>175</v>
      </c>
      <c r="AD262" s="555" t="s">
        <v>175</v>
      </c>
      <c r="AE262" s="555" t="s">
        <v>177</v>
      </c>
      <c r="AF262" s="555" t="s">
        <v>177</v>
      </c>
      <c r="AG262" s="555" t="s">
        <v>177</v>
      </c>
      <c r="AH262" s="555" t="s">
        <v>176</v>
      </c>
      <c r="AI262" s="555" t="s">
        <v>177</v>
      </c>
      <c r="AJ262" s="555" t="s">
        <v>176</v>
      </c>
      <c r="AK262" s="555" t="s">
        <v>176</v>
      </c>
      <c r="AL262" s="555" t="s">
        <v>177</v>
      </c>
      <c r="AM262" s="555"/>
      <c r="AN262" s="555"/>
      <c r="AO262" s="555"/>
      <c r="AP262" s="555"/>
      <c r="AQ262" s="555"/>
      <c r="AR262" s="555"/>
      <c r="AS262" s="555"/>
      <c r="AT262" s="555"/>
      <c r="AU262" s="555"/>
      <c r="AV262" s="555"/>
      <c r="AW262" s="555"/>
      <c r="AX262" s="555"/>
      <c r="AY262" s="556">
        <v>0</v>
      </c>
      <c r="AZ262" s="564"/>
      <c r="BA262" s="565"/>
      <c r="BB262" s="565"/>
      <c r="BC262" s="565"/>
      <c r="BD262" s="566"/>
    </row>
    <row r="263" spans="1:56" ht="15" customHeight="1" x14ac:dyDescent="0.3">
      <c r="A263" s="576">
        <v>706858</v>
      </c>
      <c r="B263" s="549" t="s">
        <v>247</v>
      </c>
      <c r="C263" s="555" t="s">
        <v>177</v>
      </c>
      <c r="D263" s="555" t="s">
        <v>177</v>
      </c>
      <c r="E263" s="555" t="s">
        <v>175</v>
      </c>
      <c r="F263" s="555" t="s">
        <v>177</v>
      </c>
      <c r="G263" s="555" t="s">
        <v>177</v>
      </c>
      <c r="H263" s="555" t="s">
        <v>175</v>
      </c>
      <c r="I263" s="555" t="s">
        <v>177</v>
      </c>
      <c r="J263" s="555" t="s">
        <v>177</v>
      </c>
      <c r="K263" s="555" t="s">
        <v>177</v>
      </c>
      <c r="L263" s="555" t="s">
        <v>177</v>
      </c>
      <c r="M263" s="555" t="s">
        <v>175</v>
      </c>
      <c r="N263" s="555" t="s">
        <v>177</v>
      </c>
      <c r="O263" s="555" t="s">
        <v>177</v>
      </c>
      <c r="P263" s="555" t="s">
        <v>177</v>
      </c>
      <c r="Q263" s="555" t="s">
        <v>175</v>
      </c>
      <c r="R263" s="555" t="s">
        <v>177</v>
      </c>
      <c r="S263" s="555" t="s">
        <v>175</v>
      </c>
      <c r="T263" s="555" t="s">
        <v>177</v>
      </c>
      <c r="U263" s="555" t="s">
        <v>175</v>
      </c>
      <c r="V263" s="555" t="s">
        <v>175</v>
      </c>
      <c r="W263" s="555" t="s">
        <v>175</v>
      </c>
      <c r="X263" s="555" t="s">
        <v>177</v>
      </c>
      <c r="Y263" s="555" t="s">
        <v>177</v>
      </c>
      <c r="Z263" s="555" t="s">
        <v>177</v>
      </c>
      <c r="AA263" s="555" t="s">
        <v>177</v>
      </c>
      <c r="AB263" s="555" t="s">
        <v>177</v>
      </c>
      <c r="AC263" s="555" t="s">
        <v>176</v>
      </c>
      <c r="AD263" s="555" t="s">
        <v>177</v>
      </c>
      <c r="AE263" s="555" t="s">
        <v>176</v>
      </c>
      <c r="AF263" s="555" t="s">
        <v>176</v>
      </c>
      <c r="AG263" s="555"/>
      <c r="AH263" s="555"/>
      <c r="AI263" s="555"/>
      <c r="AJ263" s="555"/>
      <c r="AK263" s="555"/>
      <c r="AL263" s="555"/>
      <c r="AM263" s="555"/>
      <c r="AN263" s="555"/>
      <c r="AO263" s="555"/>
      <c r="AP263" s="555"/>
      <c r="AQ263" s="555"/>
      <c r="AR263" s="555"/>
      <c r="AS263" s="555"/>
      <c r="AT263" s="555"/>
      <c r="AU263" s="555"/>
      <c r="AV263" s="555"/>
      <c r="AW263" s="555"/>
      <c r="AX263" s="555"/>
      <c r="AY263" s="556">
        <v>0</v>
      </c>
      <c r="AZ263" s="559"/>
      <c r="BA263" s="562"/>
      <c r="BB263" s="559"/>
    </row>
    <row r="264" spans="1:56" ht="14.4" x14ac:dyDescent="0.3">
      <c r="A264" s="576">
        <v>706859</v>
      </c>
      <c r="B264" s="549" t="s">
        <v>246</v>
      </c>
      <c r="C264" s="555" t="s">
        <v>177</v>
      </c>
      <c r="D264" s="555" t="s">
        <v>175</v>
      </c>
      <c r="E264" s="555" t="s">
        <v>175</v>
      </c>
      <c r="F264" s="555" t="s">
        <v>177</v>
      </c>
      <c r="G264" s="555" t="s">
        <v>175</v>
      </c>
      <c r="H264" s="555" t="s">
        <v>175</v>
      </c>
      <c r="I264" s="555" t="s">
        <v>177</v>
      </c>
      <c r="J264" s="555" t="s">
        <v>177</v>
      </c>
      <c r="K264" s="555" t="s">
        <v>177</v>
      </c>
      <c r="L264" s="555" t="s">
        <v>175</v>
      </c>
      <c r="M264" s="555" t="s">
        <v>175</v>
      </c>
      <c r="N264" s="555" t="s">
        <v>175</v>
      </c>
      <c r="O264" s="555" t="s">
        <v>175</v>
      </c>
      <c r="P264" s="555" t="s">
        <v>177</v>
      </c>
      <c r="Q264" s="555" t="s">
        <v>175</v>
      </c>
      <c r="R264" s="555" t="s">
        <v>176</v>
      </c>
      <c r="S264" s="555" t="s">
        <v>177</v>
      </c>
      <c r="T264" s="555" t="s">
        <v>177</v>
      </c>
      <c r="U264" s="555" t="s">
        <v>177</v>
      </c>
      <c r="V264" s="555" t="s">
        <v>177</v>
      </c>
      <c r="W264" s="555" t="s">
        <v>177</v>
      </c>
      <c r="X264" s="555" t="s">
        <v>176</v>
      </c>
      <c r="Y264" s="555" t="s">
        <v>177</v>
      </c>
      <c r="Z264" s="555" t="s">
        <v>176</v>
      </c>
      <c r="AA264" s="555"/>
      <c r="AB264" s="555"/>
      <c r="AC264" s="555"/>
      <c r="AD264" s="555"/>
      <c r="AE264" s="555"/>
      <c r="AF264" s="555"/>
      <c r="AG264" s="555"/>
      <c r="AH264" s="555"/>
      <c r="AI264" s="555"/>
      <c r="AJ264" s="555"/>
      <c r="AK264" s="555"/>
      <c r="AL264" s="555"/>
      <c r="AM264" s="555"/>
      <c r="AN264" s="555"/>
      <c r="AO264" s="555"/>
      <c r="AP264" s="555"/>
      <c r="AQ264" s="555"/>
      <c r="AR264" s="555"/>
      <c r="AS264" s="555"/>
      <c r="AT264" s="555"/>
      <c r="AU264" s="555"/>
      <c r="AV264" s="555"/>
      <c r="AW264" s="555"/>
      <c r="AX264" s="555"/>
      <c r="AY264" s="556">
        <v>0</v>
      </c>
      <c r="AZ264" s="559"/>
      <c r="BA264" s="562"/>
      <c r="BB264" s="559"/>
    </row>
    <row r="265" spans="1:56" ht="21.6" x14ac:dyDescent="0.65">
      <c r="A265" s="578">
        <v>706860</v>
      </c>
      <c r="B265" s="550" t="s">
        <v>247</v>
      </c>
      <c r="C265" s="579" t="s">
        <v>177</v>
      </c>
      <c r="D265" s="579" t="s">
        <v>175</v>
      </c>
      <c r="E265" s="579" t="s">
        <v>177</v>
      </c>
      <c r="F265" s="579" t="s">
        <v>175</v>
      </c>
      <c r="G265" s="579" t="s">
        <v>177</v>
      </c>
      <c r="H265" s="579" t="s">
        <v>177</v>
      </c>
      <c r="I265" s="579" t="s">
        <v>177</v>
      </c>
      <c r="J265" s="579" t="s">
        <v>177</v>
      </c>
      <c r="K265" s="579" t="s">
        <v>177</v>
      </c>
      <c r="L265" s="579" t="s">
        <v>175</v>
      </c>
      <c r="M265" s="579" t="s">
        <v>175</v>
      </c>
      <c r="N265" s="579" t="s">
        <v>175</v>
      </c>
      <c r="O265" s="579" t="s">
        <v>175</v>
      </c>
      <c r="P265" s="579" t="s">
        <v>177</v>
      </c>
      <c r="Q265" s="579" t="s">
        <v>177</v>
      </c>
      <c r="R265" s="579" t="s">
        <v>175</v>
      </c>
      <c r="S265" s="579" t="s">
        <v>175</v>
      </c>
      <c r="T265" s="579" t="s">
        <v>177</v>
      </c>
      <c r="U265" s="579" t="s">
        <v>175</v>
      </c>
      <c r="V265" s="579" t="s">
        <v>175</v>
      </c>
      <c r="W265" s="579" t="s">
        <v>175</v>
      </c>
      <c r="X265" s="579" t="s">
        <v>175</v>
      </c>
      <c r="Y265" s="579" t="s">
        <v>177</v>
      </c>
      <c r="Z265" s="579" t="s">
        <v>177</v>
      </c>
      <c r="AA265" s="579" t="s">
        <v>177</v>
      </c>
      <c r="AB265" s="579" t="s">
        <v>177</v>
      </c>
      <c r="AC265" s="579" t="s">
        <v>176</v>
      </c>
      <c r="AD265" s="579" t="s">
        <v>175</v>
      </c>
      <c r="AE265" s="579" t="s">
        <v>177</v>
      </c>
      <c r="AF265" s="579" t="s">
        <v>177</v>
      </c>
      <c r="AG265" s="579" t="s">
        <v>177</v>
      </c>
      <c r="AH265" s="579" t="s">
        <v>176</v>
      </c>
      <c r="AI265" s="579" t="s">
        <v>177</v>
      </c>
      <c r="AJ265" s="579" t="s">
        <v>177</v>
      </c>
      <c r="AK265" s="579" t="s">
        <v>176</v>
      </c>
      <c r="AL265" s="579" t="s">
        <v>176</v>
      </c>
      <c r="AM265" s="579"/>
      <c r="AN265" s="579"/>
      <c r="AO265" s="579"/>
      <c r="AP265" s="579"/>
      <c r="AQ265" s="579"/>
      <c r="AR265" s="579"/>
      <c r="AS265" s="579"/>
      <c r="AT265" s="579"/>
      <c r="AU265" s="579"/>
      <c r="AV265" s="579"/>
      <c r="AW265" s="579"/>
      <c r="AX265" s="579"/>
      <c r="AY265" s="556">
        <v>0</v>
      </c>
      <c r="AZ265" s="559"/>
      <c r="BA265" s="562"/>
      <c r="BB265" s="559"/>
    </row>
    <row r="266" spans="1:56" ht="14.4" x14ac:dyDescent="0.3">
      <c r="A266" s="576">
        <v>706863</v>
      </c>
      <c r="B266" s="549" t="s">
        <v>398</v>
      </c>
      <c r="C266" s="555" t="s">
        <v>177</v>
      </c>
      <c r="D266" s="555" t="s">
        <v>177</v>
      </c>
      <c r="E266" s="555" t="s">
        <v>177</v>
      </c>
      <c r="F266" s="555" t="s">
        <v>177</v>
      </c>
      <c r="G266" s="555" t="s">
        <v>177</v>
      </c>
      <c r="H266" s="555" t="s">
        <v>177</v>
      </c>
      <c r="I266" s="555" t="s">
        <v>175</v>
      </c>
      <c r="J266" s="555" t="s">
        <v>177</v>
      </c>
      <c r="K266" s="555" t="s">
        <v>177</v>
      </c>
      <c r="L266" s="555" t="s">
        <v>175</v>
      </c>
      <c r="M266" s="555" t="s">
        <v>175</v>
      </c>
      <c r="N266" s="555" t="s">
        <v>175</v>
      </c>
      <c r="O266" s="555" t="s">
        <v>175</v>
      </c>
      <c r="P266" s="555" t="s">
        <v>177</v>
      </c>
      <c r="Q266" s="555" t="s">
        <v>175</v>
      </c>
      <c r="R266" s="555" t="s">
        <v>177</v>
      </c>
      <c r="S266" s="555" t="s">
        <v>175</v>
      </c>
      <c r="T266" s="555" t="s">
        <v>177</v>
      </c>
      <c r="U266" s="555" t="s">
        <v>175</v>
      </c>
      <c r="V266" s="555" t="s">
        <v>177</v>
      </c>
      <c r="W266" s="555" t="s">
        <v>177</v>
      </c>
      <c r="X266" s="555" t="s">
        <v>175</v>
      </c>
      <c r="Y266" s="555" t="s">
        <v>177</v>
      </c>
      <c r="Z266" s="555" t="s">
        <v>177</v>
      </c>
      <c r="AA266" s="555" t="s">
        <v>177</v>
      </c>
      <c r="AB266" s="555" t="s">
        <v>175</v>
      </c>
      <c r="AC266" s="555" t="s">
        <v>177</v>
      </c>
      <c r="AD266" s="555" t="s">
        <v>177</v>
      </c>
      <c r="AE266" s="555" t="s">
        <v>177</v>
      </c>
      <c r="AF266" s="555" t="s">
        <v>177</v>
      </c>
      <c r="AG266" s="555" t="s">
        <v>177</v>
      </c>
      <c r="AH266" s="555" t="s">
        <v>177</v>
      </c>
      <c r="AI266" s="555" t="s">
        <v>177</v>
      </c>
      <c r="AJ266" s="555" t="s">
        <v>177</v>
      </c>
      <c r="AK266" s="555" t="s">
        <v>175</v>
      </c>
      <c r="AL266" s="555" t="s">
        <v>177</v>
      </c>
      <c r="AM266" s="555" t="s">
        <v>176</v>
      </c>
      <c r="AN266" s="555" t="s">
        <v>177</v>
      </c>
      <c r="AO266" s="555" t="s">
        <v>177</v>
      </c>
      <c r="AP266" s="555" t="s">
        <v>177</v>
      </c>
      <c r="AQ266" s="555" t="s">
        <v>177</v>
      </c>
      <c r="AR266" s="555" t="s">
        <v>177</v>
      </c>
      <c r="AS266" s="555"/>
      <c r="AT266" s="555"/>
      <c r="AU266" s="555"/>
      <c r="AV266" s="555"/>
      <c r="AW266" s="555"/>
      <c r="AX266" s="555"/>
      <c r="AY266" s="556">
        <v>0</v>
      </c>
      <c r="AZ266" s="559"/>
      <c r="BA266" s="562"/>
    </row>
    <row r="267" spans="1:56" ht="15" customHeight="1" x14ac:dyDescent="0.3">
      <c r="A267" s="576">
        <v>706878</v>
      </c>
      <c r="B267" s="549" t="s">
        <v>398</v>
      </c>
      <c r="C267" s="555" t="s">
        <v>177</v>
      </c>
      <c r="D267" s="555" t="s">
        <v>177</v>
      </c>
      <c r="E267" s="555" t="s">
        <v>177</v>
      </c>
      <c r="F267" s="555" t="s">
        <v>177</v>
      </c>
      <c r="G267" s="555" t="s">
        <v>177</v>
      </c>
      <c r="H267" s="555" t="s">
        <v>177</v>
      </c>
      <c r="I267" s="555" t="s">
        <v>175</v>
      </c>
      <c r="J267" s="555" t="s">
        <v>177</v>
      </c>
      <c r="K267" s="555" t="s">
        <v>177</v>
      </c>
      <c r="L267" s="555" t="s">
        <v>177</v>
      </c>
      <c r="M267" s="555" t="s">
        <v>177</v>
      </c>
      <c r="N267" s="555" t="s">
        <v>177</v>
      </c>
      <c r="O267" s="555" t="s">
        <v>175</v>
      </c>
      <c r="P267" s="555" t="s">
        <v>177</v>
      </c>
      <c r="Q267" s="555" t="s">
        <v>177</v>
      </c>
      <c r="R267" s="555" t="s">
        <v>177</v>
      </c>
      <c r="S267" s="555" t="s">
        <v>175</v>
      </c>
      <c r="T267" s="555" t="s">
        <v>177</v>
      </c>
      <c r="U267" s="555" t="s">
        <v>177</v>
      </c>
      <c r="V267" s="555" t="s">
        <v>177</v>
      </c>
      <c r="W267" s="555" t="s">
        <v>177</v>
      </c>
      <c r="X267" s="555" t="s">
        <v>177</v>
      </c>
      <c r="Y267" s="555" t="s">
        <v>177</v>
      </c>
      <c r="Z267" s="555" t="s">
        <v>177</v>
      </c>
      <c r="AA267" s="555" t="s">
        <v>176</v>
      </c>
      <c r="AB267" s="555" t="s">
        <v>176</v>
      </c>
      <c r="AC267" s="555" t="s">
        <v>176</v>
      </c>
      <c r="AD267" s="555" t="s">
        <v>176</v>
      </c>
      <c r="AE267" s="555" t="s">
        <v>176</v>
      </c>
      <c r="AF267" s="555" t="s">
        <v>176</v>
      </c>
      <c r="AG267" s="555" t="s">
        <v>177</v>
      </c>
      <c r="AH267" s="555" t="s">
        <v>177</v>
      </c>
      <c r="AI267" s="555" t="s">
        <v>177</v>
      </c>
      <c r="AJ267" s="555" t="s">
        <v>177</v>
      </c>
      <c r="AK267" s="555" t="s">
        <v>177</v>
      </c>
      <c r="AL267" s="555" t="s">
        <v>177</v>
      </c>
      <c r="AM267" s="555" t="s">
        <v>175</v>
      </c>
      <c r="AN267" s="555" t="s">
        <v>177</v>
      </c>
      <c r="AO267" s="555" t="s">
        <v>175</v>
      </c>
      <c r="AP267" s="555" t="s">
        <v>177</v>
      </c>
      <c r="AQ267" s="555" t="s">
        <v>177</v>
      </c>
      <c r="AR267" s="555" t="s">
        <v>177</v>
      </c>
      <c r="AS267" s="555" t="s">
        <v>177</v>
      </c>
      <c r="AT267" s="555" t="s">
        <v>177</v>
      </c>
      <c r="AU267" s="555" t="s">
        <v>175</v>
      </c>
      <c r="AV267" s="555" t="s">
        <v>177</v>
      </c>
      <c r="AW267" s="555" t="s">
        <v>177</v>
      </c>
      <c r="AX267" s="555" t="s">
        <v>177</v>
      </c>
      <c r="AY267" s="556">
        <v>0</v>
      </c>
      <c r="AZ267" s="559"/>
      <c r="BA267" s="562"/>
      <c r="BB267" s="559"/>
    </row>
    <row r="268" spans="1:56" ht="14.4" x14ac:dyDescent="0.3">
      <c r="A268" s="576">
        <v>706879</v>
      </c>
      <c r="B268" s="549" t="s">
        <v>247</v>
      </c>
      <c r="C268" s="555" t="s">
        <v>175</v>
      </c>
      <c r="D268" s="555" t="s">
        <v>177</v>
      </c>
      <c r="E268" s="555" t="s">
        <v>175</v>
      </c>
      <c r="F268" s="555" t="s">
        <v>177</v>
      </c>
      <c r="G268" s="555" t="s">
        <v>175</v>
      </c>
      <c r="H268" s="555" t="s">
        <v>177</v>
      </c>
      <c r="I268" s="555" t="s">
        <v>177</v>
      </c>
      <c r="J268" s="555" t="s">
        <v>177</v>
      </c>
      <c r="K268" s="555" t="s">
        <v>175</v>
      </c>
      <c r="L268" s="555" t="s">
        <v>175</v>
      </c>
      <c r="M268" s="555" t="s">
        <v>175</v>
      </c>
      <c r="N268" s="555" t="s">
        <v>175</v>
      </c>
      <c r="O268" s="555" t="s">
        <v>177</v>
      </c>
      <c r="P268" s="555" t="s">
        <v>175</v>
      </c>
      <c r="Q268" s="555" t="s">
        <v>177</v>
      </c>
      <c r="R268" s="555" t="s">
        <v>177</v>
      </c>
      <c r="S268" s="555" t="s">
        <v>175</v>
      </c>
      <c r="T268" s="555" t="s">
        <v>177</v>
      </c>
      <c r="U268" s="555" t="s">
        <v>177</v>
      </c>
      <c r="V268" s="555" t="s">
        <v>177</v>
      </c>
      <c r="W268" s="555" t="s">
        <v>177</v>
      </c>
      <c r="X268" s="555" t="s">
        <v>177</v>
      </c>
      <c r="Y268" s="555" t="s">
        <v>177</v>
      </c>
      <c r="Z268" s="555" t="s">
        <v>177</v>
      </c>
      <c r="AA268" s="555" t="s">
        <v>177</v>
      </c>
      <c r="AB268" s="555" t="s">
        <v>176</v>
      </c>
      <c r="AC268" s="555" t="s">
        <v>176</v>
      </c>
      <c r="AD268" s="555" t="s">
        <v>177</v>
      </c>
      <c r="AE268" s="555" t="s">
        <v>177</v>
      </c>
      <c r="AF268" s="555" t="s">
        <v>177</v>
      </c>
      <c r="AG268" s="555"/>
      <c r="AH268" s="555"/>
      <c r="AI268" s="555"/>
      <c r="AJ268" s="555"/>
      <c r="AK268" s="555"/>
      <c r="AL268" s="555"/>
      <c r="AM268" s="555"/>
      <c r="AN268" s="555"/>
      <c r="AO268" s="555"/>
      <c r="AP268" s="555"/>
      <c r="AQ268" s="555"/>
      <c r="AR268" s="555"/>
      <c r="AS268" s="555"/>
      <c r="AT268" s="555"/>
      <c r="AU268" s="555"/>
      <c r="AV268" s="555"/>
      <c r="AW268" s="555"/>
      <c r="AX268" s="555"/>
      <c r="AY268" s="556">
        <v>0</v>
      </c>
      <c r="AZ268" s="559"/>
      <c r="BA268" s="562"/>
    </row>
    <row r="269" spans="1:56" ht="21.6" x14ac:dyDescent="0.65">
      <c r="A269" s="578">
        <v>706886</v>
      </c>
      <c r="B269" s="550" t="s">
        <v>245</v>
      </c>
      <c r="C269" s="579" t="s">
        <v>1437</v>
      </c>
      <c r="D269" s="579" t="s">
        <v>1437</v>
      </c>
      <c r="E269" s="579" t="s">
        <v>1437</v>
      </c>
      <c r="F269" s="579" t="s">
        <v>1437</v>
      </c>
      <c r="G269" s="579" t="s">
        <v>1437</v>
      </c>
      <c r="H269" s="579" t="s">
        <v>1437</v>
      </c>
      <c r="I269" s="579" t="s">
        <v>1437</v>
      </c>
      <c r="J269" s="579" t="s">
        <v>1437</v>
      </c>
      <c r="K269" s="579" t="s">
        <v>1437</v>
      </c>
      <c r="L269" s="579" t="s">
        <v>1437</v>
      </c>
      <c r="M269" s="579" t="s">
        <v>1437</v>
      </c>
      <c r="N269" s="579" t="s">
        <v>1437</v>
      </c>
      <c r="O269" s="579" t="s">
        <v>225</v>
      </c>
      <c r="P269" s="579" t="s">
        <v>225</v>
      </c>
      <c r="Q269" s="579" t="s">
        <v>225</v>
      </c>
      <c r="R269" s="579" t="s">
        <v>225</v>
      </c>
      <c r="S269" s="579" t="s">
        <v>225</v>
      </c>
      <c r="T269" s="579" t="s">
        <v>225</v>
      </c>
      <c r="U269" s="579" t="s">
        <v>225</v>
      </c>
      <c r="V269" s="579" t="s">
        <v>225</v>
      </c>
      <c r="W269" s="579" t="s">
        <v>225</v>
      </c>
      <c r="X269" s="579" t="s">
        <v>225</v>
      </c>
      <c r="Y269" s="579" t="s">
        <v>225</v>
      </c>
      <c r="Z269" s="579" t="s">
        <v>225</v>
      </c>
      <c r="AA269" s="579" t="s">
        <v>225</v>
      </c>
      <c r="AB269" s="579" t="s">
        <v>225</v>
      </c>
      <c r="AC269" s="579" t="s">
        <v>225</v>
      </c>
      <c r="AD269" s="579" t="s">
        <v>225</v>
      </c>
      <c r="AE269" s="579" t="s">
        <v>225</v>
      </c>
      <c r="AF269" s="579" t="s">
        <v>225</v>
      </c>
      <c r="AG269" s="579" t="s">
        <v>225</v>
      </c>
      <c r="AH269" s="579" t="s">
        <v>225</v>
      </c>
      <c r="AI269" s="579" t="s">
        <v>225</v>
      </c>
      <c r="AJ269" s="579" t="s">
        <v>225</v>
      </c>
      <c r="AK269" s="579" t="s">
        <v>225</v>
      </c>
      <c r="AL269" s="579" t="s">
        <v>225</v>
      </c>
      <c r="AM269" s="579" t="s">
        <v>225</v>
      </c>
      <c r="AN269" s="579" t="s">
        <v>225</v>
      </c>
      <c r="AO269" s="579" t="s">
        <v>225</v>
      </c>
      <c r="AP269" s="579" t="s">
        <v>225</v>
      </c>
      <c r="AQ269" s="579" t="s">
        <v>225</v>
      </c>
      <c r="AR269" s="579" t="s">
        <v>225</v>
      </c>
      <c r="AS269" s="579" t="s">
        <v>225</v>
      </c>
      <c r="AT269" s="579" t="s">
        <v>225</v>
      </c>
      <c r="AU269" s="579" t="s">
        <v>225</v>
      </c>
      <c r="AV269" s="579" t="s">
        <v>225</v>
      </c>
      <c r="AW269" s="579" t="s">
        <v>225</v>
      </c>
      <c r="AX269" s="579" t="s">
        <v>225</v>
      </c>
      <c r="AY269" s="556" t="s">
        <v>3778</v>
      </c>
      <c r="AZ269" s="564"/>
      <c r="BA269" s="565"/>
      <c r="BB269" s="565"/>
      <c r="BC269" s="565"/>
      <c r="BD269" s="566"/>
    </row>
    <row r="270" spans="1:56" ht="14.4" x14ac:dyDescent="0.3">
      <c r="A270" s="576">
        <v>706887</v>
      </c>
      <c r="B270" s="549" t="s">
        <v>398</v>
      </c>
      <c r="C270" s="555" t="s">
        <v>177</v>
      </c>
      <c r="D270" s="555" t="s">
        <v>177</v>
      </c>
      <c r="E270" s="555" t="s">
        <v>175</v>
      </c>
      <c r="F270" s="555" t="s">
        <v>177</v>
      </c>
      <c r="G270" s="555" t="s">
        <v>177</v>
      </c>
      <c r="H270" s="555" t="s">
        <v>177</v>
      </c>
      <c r="I270" s="555" t="s">
        <v>175</v>
      </c>
      <c r="J270" s="555" t="s">
        <v>175</v>
      </c>
      <c r="K270" s="555" t="s">
        <v>175</v>
      </c>
      <c r="L270" s="555" t="s">
        <v>177</v>
      </c>
      <c r="M270" s="555" t="s">
        <v>177</v>
      </c>
      <c r="N270" s="555" t="s">
        <v>177</v>
      </c>
      <c r="O270" s="555" t="s">
        <v>175</v>
      </c>
      <c r="P270" s="555" t="s">
        <v>177</v>
      </c>
      <c r="Q270" s="555" t="s">
        <v>177</v>
      </c>
      <c r="R270" s="555" t="s">
        <v>175</v>
      </c>
      <c r="S270" s="555" t="s">
        <v>175</v>
      </c>
      <c r="T270" s="555" t="s">
        <v>177</v>
      </c>
      <c r="U270" s="555" t="s">
        <v>177</v>
      </c>
      <c r="V270" s="555" t="s">
        <v>177</v>
      </c>
      <c r="W270" s="555" t="s">
        <v>175</v>
      </c>
      <c r="X270" s="555" t="s">
        <v>175</v>
      </c>
      <c r="Y270" s="555" t="s">
        <v>175</v>
      </c>
      <c r="Z270" s="555" t="s">
        <v>177</v>
      </c>
      <c r="AA270" s="555" t="s">
        <v>177</v>
      </c>
      <c r="AB270" s="555" t="s">
        <v>177</v>
      </c>
      <c r="AC270" s="555" t="s">
        <v>175</v>
      </c>
      <c r="AD270" s="555" t="s">
        <v>177</v>
      </c>
      <c r="AE270" s="555" t="s">
        <v>177</v>
      </c>
      <c r="AF270" s="555" t="s">
        <v>177</v>
      </c>
      <c r="AG270" s="555" t="s">
        <v>177</v>
      </c>
      <c r="AH270" s="555" t="s">
        <v>177</v>
      </c>
      <c r="AI270" s="555" t="s">
        <v>177</v>
      </c>
      <c r="AJ270" s="555" t="s">
        <v>177</v>
      </c>
      <c r="AK270" s="555" t="s">
        <v>177</v>
      </c>
      <c r="AL270" s="555" t="s">
        <v>177</v>
      </c>
      <c r="AM270" s="555" t="s">
        <v>177</v>
      </c>
      <c r="AN270" s="555" t="s">
        <v>177</v>
      </c>
      <c r="AO270" s="555" t="s">
        <v>177</v>
      </c>
      <c r="AP270" s="555" t="s">
        <v>177</v>
      </c>
      <c r="AQ270" s="555" t="s">
        <v>177</v>
      </c>
      <c r="AR270" s="555" t="s">
        <v>177</v>
      </c>
      <c r="AS270" s="555"/>
      <c r="AT270" s="555"/>
      <c r="AU270" s="555"/>
      <c r="AV270" s="555"/>
      <c r="AW270" s="555"/>
      <c r="AX270" s="555"/>
      <c r="AY270" s="556">
        <v>0</v>
      </c>
      <c r="AZ270" s="559"/>
      <c r="BA270" s="562"/>
      <c r="BB270" s="559"/>
    </row>
    <row r="271" spans="1:56" ht="14.4" x14ac:dyDescent="0.3">
      <c r="A271" s="576">
        <v>706899</v>
      </c>
      <c r="B271" s="549" t="s">
        <v>245</v>
      </c>
      <c r="C271" s="555" t="s">
        <v>1437</v>
      </c>
      <c r="D271" s="555" t="s">
        <v>1437</v>
      </c>
      <c r="E271" s="555" t="s">
        <v>1437</v>
      </c>
      <c r="F271" s="555" t="s">
        <v>1437</v>
      </c>
      <c r="G271" s="555" t="s">
        <v>1437</v>
      </c>
      <c r="H271" s="555" t="s">
        <v>1437</v>
      </c>
      <c r="I271" s="555" t="s">
        <v>1437</v>
      </c>
      <c r="J271" s="555" t="s">
        <v>1437</v>
      </c>
      <c r="K271" s="555" t="s">
        <v>1437</v>
      </c>
      <c r="L271" s="555" t="s">
        <v>1437</v>
      </c>
      <c r="M271" s="555" t="s">
        <v>1437</v>
      </c>
      <c r="N271" s="555" t="s">
        <v>1437</v>
      </c>
      <c r="O271" s="555" t="s">
        <v>225</v>
      </c>
      <c r="P271" s="555" t="s">
        <v>225</v>
      </c>
      <c r="Q271" s="555" t="s">
        <v>225</v>
      </c>
      <c r="R271" s="555" t="s">
        <v>225</v>
      </c>
      <c r="S271" s="555" t="s">
        <v>225</v>
      </c>
      <c r="T271" s="555" t="s">
        <v>225</v>
      </c>
      <c r="U271" s="555" t="s">
        <v>225</v>
      </c>
      <c r="V271" s="555" t="s">
        <v>225</v>
      </c>
      <c r="W271" s="555" t="s">
        <v>225</v>
      </c>
      <c r="X271" s="555" t="s">
        <v>225</v>
      </c>
      <c r="Y271" s="555" t="s">
        <v>225</v>
      </c>
      <c r="Z271" s="555" t="s">
        <v>225</v>
      </c>
      <c r="AA271" s="555" t="s">
        <v>225</v>
      </c>
      <c r="AB271" s="555" t="s">
        <v>225</v>
      </c>
      <c r="AC271" s="555" t="s">
        <v>225</v>
      </c>
      <c r="AD271" s="555" t="s">
        <v>225</v>
      </c>
      <c r="AE271" s="555" t="s">
        <v>225</v>
      </c>
      <c r="AF271" s="555" t="s">
        <v>225</v>
      </c>
      <c r="AG271" s="555" t="s">
        <v>225</v>
      </c>
      <c r="AH271" s="555" t="s">
        <v>225</v>
      </c>
      <c r="AI271" s="555" t="s">
        <v>225</v>
      </c>
      <c r="AJ271" s="555" t="s">
        <v>225</v>
      </c>
      <c r="AK271" s="555" t="s">
        <v>225</v>
      </c>
      <c r="AL271" s="555" t="s">
        <v>225</v>
      </c>
      <c r="AM271" s="555" t="s">
        <v>225</v>
      </c>
      <c r="AN271" s="555" t="s">
        <v>225</v>
      </c>
      <c r="AO271" s="555" t="s">
        <v>225</v>
      </c>
      <c r="AP271" s="555" t="s">
        <v>225</v>
      </c>
      <c r="AQ271" s="555" t="s">
        <v>225</v>
      </c>
      <c r="AR271" s="555" t="s">
        <v>225</v>
      </c>
      <c r="AS271" s="555" t="s">
        <v>225</v>
      </c>
      <c r="AT271" s="555" t="s">
        <v>225</v>
      </c>
      <c r="AU271" s="555" t="s">
        <v>225</v>
      </c>
      <c r="AV271" s="555" t="s">
        <v>225</v>
      </c>
      <c r="AW271" s="555" t="s">
        <v>225</v>
      </c>
      <c r="AX271" s="555" t="s">
        <v>225</v>
      </c>
      <c r="AY271" s="556" t="s">
        <v>3778</v>
      </c>
      <c r="AZ271" s="564"/>
      <c r="BA271" s="565"/>
      <c r="BB271" s="565"/>
      <c r="BC271" s="565"/>
      <c r="BD271" s="566"/>
    </row>
    <row r="272" spans="1:56" ht="15" customHeight="1" x14ac:dyDescent="0.3">
      <c r="A272" s="576">
        <v>706901</v>
      </c>
      <c r="B272" s="549" t="s">
        <v>398</v>
      </c>
      <c r="C272" s="555" t="s">
        <v>177</v>
      </c>
      <c r="D272" s="555" t="s">
        <v>177</v>
      </c>
      <c r="E272" s="555" t="s">
        <v>177</v>
      </c>
      <c r="F272" s="555" t="s">
        <v>175</v>
      </c>
      <c r="G272" s="555" t="s">
        <v>175</v>
      </c>
      <c r="H272" s="555" t="s">
        <v>177</v>
      </c>
      <c r="I272" s="555" t="s">
        <v>175</v>
      </c>
      <c r="J272" s="555" t="s">
        <v>175</v>
      </c>
      <c r="K272" s="555" t="s">
        <v>175</v>
      </c>
      <c r="L272" s="555" t="s">
        <v>175</v>
      </c>
      <c r="M272" s="555" t="s">
        <v>177</v>
      </c>
      <c r="N272" s="555" t="s">
        <v>177</v>
      </c>
      <c r="O272" s="555" t="s">
        <v>175</v>
      </c>
      <c r="P272" s="555" t="s">
        <v>177</v>
      </c>
      <c r="Q272" s="555" t="s">
        <v>177</v>
      </c>
      <c r="R272" s="555" t="s">
        <v>175</v>
      </c>
      <c r="S272" s="555" t="s">
        <v>175</v>
      </c>
      <c r="T272" s="555" t="s">
        <v>175</v>
      </c>
      <c r="U272" s="555" t="s">
        <v>177</v>
      </c>
      <c r="V272" s="555" t="s">
        <v>177</v>
      </c>
      <c r="W272" s="555" t="s">
        <v>177</v>
      </c>
      <c r="X272" s="555" t="s">
        <v>177</v>
      </c>
      <c r="Y272" s="555" t="s">
        <v>177</v>
      </c>
      <c r="Z272" s="555" t="s">
        <v>177</v>
      </c>
      <c r="AA272" s="555" t="s">
        <v>177</v>
      </c>
      <c r="AB272" s="555" t="s">
        <v>177</v>
      </c>
      <c r="AC272" s="555" t="s">
        <v>177</v>
      </c>
      <c r="AD272" s="555" t="s">
        <v>175</v>
      </c>
      <c r="AE272" s="555" t="s">
        <v>177</v>
      </c>
      <c r="AF272" s="555" t="s">
        <v>177</v>
      </c>
      <c r="AG272" s="555" t="s">
        <v>177</v>
      </c>
      <c r="AH272" s="555" t="s">
        <v>177</v>
      </c>
      <c r="AI272" s="555" t="s">
        <v>177</v>
      </c>
      <c r="AJ272" s="555" t="s">
        <v>177</v>
      </c>
      <c r="AK272" s="555" t="s">
        <v>177</v>
      </c>
      <c r="AL272" s="555" t="s">
        <v>177</v>
      </c>
      <c r="AM272" s="555" t="s">
        <v>176</v>
      </c>
      <c r="AN272" s="555" t="s">
        <v>177</v>
      </c>
      <c r="AO272" s="555" t="s">
        <v>175</v>
      </c>
      <c r="AP272" s="555" t="s">
        <v>177</v>
      </c>
      <c r="AQ272" s="555" t="s">
        <v>177</v>
      </c>
      <c r="AR272" s="555" t="s">
        <v>177</v>
      </c>
      <c r="AS272" s="555" t="s">
        <v>176</v>
      </c>
      <c r="AT272" s="555" t="s">
        <v>176</v>
      </c>
      <c r="AU272" s="555" t="s">
        <v>177</v>
      </c>
      <c r="AV272" s="555" t="s">
        <v>177</v>
      </c>
      <c r="AW272" s="555" t="s">
        <v>176</v>
      </c>
      <c r="AX272" s="555" t="s">
        <v>177</v>
      </c>
      <c r="AY272" s="556">
        <v>0</v>
      </c>
      <c r="AZ272" s="559"/>
      <c r="BA272" s="562"/>
      <c r="BB272" s="559"/>
    </row>
    <row r="273" spans="1:56" ht="21.6" x14ac:dyDescent="0.65">
      <c r="A273" s="578">
        <v>706908</v>
      </c>
      <c r="B273" s="550" t="s">
        <v>246</v>
      </c>
      <c r="C273" s="579" t="s">
        <v>1437</v>
      </c>
      <c r="D273" s="579" t="s">
        <v>1437</v>
      </c>
      <c r="E273" s="579" t="s">
        <v>1437</v>
      </c>
      <c r="F273" s="579" t="s">
        <v>1437</v>
      </c>
      <c r="G273" s="579" t="s">
        <v>1437</v>
      </c>
      <c r="H273" s="579" t="s">
        <v>1437</v>
      </c>
      <c r="I273" s="579" t="s">
        <v>1437</v>
      </c>
      <c r="J273" s="579" t="s">
        <v>1437</v>
      </c>
      <c r="K273" s="579" t="s">
        <v>1437</v>
      </c>
      <c r="L273" s="579" t="s">
        <v>1437</v>
      </c>
      <c r="M273" s="579" t="s">
        <v>1437</v>
      </c>
      <c r="N273" s="579" t="s">
        <v>1437</v>
      </c>
      <c r="O273" s="579" t="s">
        <v>1437</v>
      </c>
      <c r="P273" s="579" t="s">
        <v>1437</v>
      </c>
      <c r="Q273" s="579" t="s">
        <v>1437</v>
      </c>
      <c r="R273" s="579" t="s">
        <v>1437</v>
      </c>
      <c r="S273" s="579" t="s">
        <v>1437</v>
      </c>
      <c r="T273" s="579" t="s">
        <v>1437</v>
      </c>
      <c r="U273" s="579" t="s">
        <v>1437</v>
      </c>
      <c r="V273" s="579" t="s">
        <v>1437</v>
      </c>
      <c r="W273" s="579" t="s">
        <v>1437</v>
      </c>
      <c r="X273" s="579" t="s">
        <v>1437</v>
      </c>
      <c r="Y273" s="579" t="s">
        <v>1437</v>
      </c>
      <c r="Z273" s="579" t="s">
        <v>1437</v>
      </c>
      <c r="AA273" s="579" t="s">
        <v>225</v>
      </c>
      <c r="AB273" s="579" t="s">
        <v>225</v>
      </c>
      <c r="AC273" s="579" t="s">
        <v>225</v>
      </c>
      <c r="AD273" s="579" t="s">
        <v>225</v>
      </c>
      <c r="AE273" s="579" t="s">
        <v>225</v>
      </c>
      <c r="AF273" s="579" t="s">
        <v>225</v>
      </c>
      <c r="AG273" s="579" t="s">
        <v>225</v>
      </c>
      <c r="AH273" s="579" t="s">
        <v>225</v>
      </c>
      <c r="AI273" s="579" t="s">
        <v>225</v>
      </c>
      <c r="AJ273" s="579" t="s">
        <v>225</v>
      </c>
      <c r="AK273" s="579" t="s">
        <v>225</v>
      </c>
      <c r="AL273" s="579" t="s">
        <v>225</v>
      </c>
      <c r="AM273" s="579" t="s">
        <v>225</v>
      </c>
      <c r="AN273" s="579" t="s">
        <v>225</v>
      </c>
      <c r="AO273" s="579" t="s">
        <v>225</v>
      </c>
      <c r="AP273" s="579" t="s">
        <v>225</v>
      </c>
      <c r="AQ273" s="579" t="s">
        <v>225</v>
      </c>
      <c r="AR273" s="579" t="s">
        <v>225</v>
      </c>
      <c r="AS273" s="579" t="s">
        <v>225</v>
      </c>
      <c r="AT273" s="579" t="s">
        <v>225</v>
      </c>
      <c r="AU273" s="579" t="s">
        <v>225</v>
      </c>
      <c r="AV273" s="579" t="s">
        <v>225</v>
      </c>
      <c r="AW273" s="579" t="s">
        <v>225</v>
      </c>
      <c r="AX273" s="579" t="s">
        <v>225</v>
      </c>
      <c r="AY273" s="556" t="s">
        <v>3778</v>
      </c>
      <c r="AZ273" s="564"/>
      <c r="BA273" s="565"/>
      <c r="BB273" s="565"/>
      <c r="BC273" s="565"/>
      <c r="BD273" s="566"/>
    </row>
    <row r="274" spans="1:56" ht="14.4" x14ac:dyDescent="0.3">
      <c r="A274" s="576">
        <v>706921</v>
      </c>
      <c r="B274" s="549" t="s">
        <v>247</v>
      </c>
      <c r="C274" s="555" t="s">
        <v>175</v>
      </c>
      <c r="D274" s="555" t="s">
        <v>177</v>
      </c>
      <c r="E274" s="555" t="s">
        <v>175</v>
      </c>
      <c r="F274" s="555" t="s">
        <v>177</v>
      </c>
      <c r="G274" s="555" t="s">
        <v>175</v>
      </c>
      <c r="H274" s="555" t="s">
        <v>177</v>
      </c>
      <c r="I274" s="555" t="s">
        <v>175</v>
      </c>
      <c r="J274" s="555" t="s">
        <v>177</v>
      </c>
      <c r="K274" s="555" t="s">
        <v>177</v>
      </c>
      <c r="L274" s="555" t="s">
        <v>175</v>
      </c>
      <c r="M274" s="555" t="s">
        <v>175</v>
      </c>
      <c r="N274" s="555" t="s">
        <v>175</v>
      </c>
      <c r="O274" s="555" t="s">
        <v>175</v>
      </c>
      <c r="P274" s="555" t="s">
        <v>175</v>
      </c>
      <c r="Q274" s="555" t="s">
        <v>177</v>
      </c>
      <c r="R274" s="555" t="s">
        <v>175</v>
      </c>
      <c r="S274" s="555" t="s">
        <v>175</v>
      </c>
      <c r="T274" s="555" t="s">
        <v>177</v>
      </c>
      <c r="U274" s="555" t="s">
        <v>177</v>
      </c>
      <c r="V274" s="555" t="s">
        <v>177</v>
      </c>
      <c r="W274" s="555" t="s">
        <v>175</v>
      </c>
      <c r="X274" s="555" t="s">
        <v>177</v>
      </c>
      <c r="Y274" s="555" t="s">
        <v>177</v>
      </c>
      <c r="Z274" s="555" t="s">
        <v>177</v>
      </c>
      <c r="AA274" s="555" t="s">
        <v>177</v>
      </c>
      <c r="AB274" s="555" t="s">
        <v>177</v>
      </c>
      <c r="AC274" s="555" t="s">
        <v>176</v>
      </c>
      <c r="AD274" s="555" t="s">
        <v>177</v>
      </c>
      <c r="AE274" s="555" t="s">
        <v>177</v>
      </c>
      <c r="AF274" s="555" t="s">
        <v>177</v>
      </c>
      <c r="AG274" s="555"/>
      <c r="AH274" s="555"/>
      <c r="AI274" s="555"/>
      <c r="AJ274" s="555"/>
      <c r="AK274" s="555"/>
      <c r="AL274" s="555"/>
      <c r="AM274" s="555"/>
      <c r="AN274" s="555"/>
      <c r="AO274" s="555"/>
      <c r="AP274" s="555"/>
      <c r="AQ274" s="555"/>
      <c r="AR274" s="555"/>
      <c r="AS274" s="555"/>
      <c r="AT274" s="555"/>
      <c r="AU274" s="555"/>
      <c r="AV274" s="555"/>
      <c r="AW274" s="555"/>
      <c r="AX274" s="555"/>
      <c r="AY274" s="556">
        <v>0</v>
      </c>
      <c r="AZ274" s="559"/>
      <c r="BA274" s="562"/>
      <c r="BB274" s="559"/>
    </row>
    <row r="275" spans="1:56" ht="14.4" x14ac:dyDescent="0.3">
      <c r="A275" s="576">
        <v>706922</v>
      </c>
      <c r="B275" s="549" t="s">
        <v>246</v>
      </c>
      <c r="C275" s="555" t="s">
        <v>1437</v>
      </c>
      <c r="D275" s="555" t="s">
        <v>1437</v>
      </c>
      <c r="E275" s="555" t="s">
        <v>1437</v>
      </c>
      <c r="F275" s="555" t="s">
        <v>1437</v>
      </c>
      <c r="G275" s="555" t="s">
        <v>1437</v>
      </c>
      <c r="H275" s="555" t="s">
        <v>1437</v>
      </c>
      <c r="I275" s="555" t="s">
        <v>1437</v>
      </c>
      <c r="J275" s="555" t="s">
        <v>1437</v>
      </c>
      <c r="K275" s="555" t="s">
        <v>1437</v>
      </c>
      <c r="L275" s="555" t="s">
        <v>1437</v>
      </c>
      <c r="M275" s="555" t="s">
        <v>1437</v>
      </c>
      <c r="N275" s="555" t="s">
        <v>1437</v>
      </c>
      <c r="O275" s="555" t="s">
        <v>1437</v>
      </c>
      <c r="P275" s="555" t="s">
        <v>1437</v>
      </c>
      <c r="Q275" s="555" t="s">
        <v>1437</v>
      </c>
      <c r="R275" s="555" t="s">
        <v>1437</v>
      </c>
      <c r="S275" s="555" t="s">
        <v>1437</v>
      </c>
      <c r="T275" s="555" t="s">
        <v>1437</v>
      </c>
      <c r="U275" s="555" t="s">
        <v>1437</v>
      </c>
      <c r="V275" s="555" t="s">
        <v>1437</v>
      </c>
      <c r="W275" s="555" t="s">
        <v>1437</v>
      </c>
      <c r="X275" s="555" t="s">
        <v>1437</v>
      </c>
      <c r="Y275" s="555" t="s">
        <v>1437</v>
      </c>
      <c r="Z275" s="555" t="s">
        <v>1437</v>
      </c>
      <c r="AA275" s="555"/>
      <c r="AB275" s="555"/>
      <c r="AC275" s="555"/>
      <c r="AD275" s="555"/>
      <c r="AE275" s="555"/>
      <c r="AF275" s="555"/>
      <c r="AG275" s="555"/>
      <c r="AH275" s="555"/>
      <c r="AI275" s="555"/>
      <c r="AJ275" s="555"/>
      <c r="AK275" s="555"/>
      <c r="AL275" s="555"/>
      <c r="AM275" s="555"/>
      <c r="AN275" s="555"/>
      <c r="AO275" s="555"/>
      <c r="AP275" s="555"/>
      <c r="AQ275" s="555"/>
      <c r="AR275" s="555"/>
      <c r="AS275" s="555"/>
      <c r="AT275" s="555"/>
      <c r="AU275" s="555"/>
      <c r="AV275" s="555"/>
      <c r="AW275" s="555"/>
      <c r="AX275" s="555"/>
      <c r="AY275" s="556" t="s">
        <v>3778</v>
      </c>
      <c r="AZ275" s="564"/>
      <c r="BA275" s="565"/>
      <c r="BB275" s="565"/>
      <c r="BC275" s="565"/>
      <c r="BD275" s="566"/>
    </row>
    <row r="276" spans="1:56" ht="14.4" x14ac:dyDescent="0.3">
      <c r="A276" s="576">
        <v>706935</v>
      </c>
      <c r="B276" s="549" t="s">
        <v>398</v>
      </c>
      <c r="C276" s="555" t="s">
        <v>175</v>
      </c>
      <c r="D276" s="555" t="s">
        <v>177</v>
      </c>
      <c r="E276" s="555" t="s">
        <v>175</v>
      </c>
      <c r="F276" s="555" t="s">
        <v>177</v>
      </c>
      <c r="G276" s="555" t="s">
        <v>175</v>
      </c>
      <c r="H276" s="555" t="s">
        <v>175</v>
      </c>
      <c r="I276" s="555" t="s">
        <v>175</v>
      </c>
      <c r="J276" s="555" t="s">
        <v>175</v>
      </c>
      <c r="K276" s="555" t="s">
        <v>175</v>
      </c>
      <c r="L276" s="555" t="s">
        <v>175</v>
      </c>
      <c r="M276" s="555" t="s">
        <v>175</v>
      </c>
      <c r="N276" s="555" t="s">
        <v>175</v>
      </c>
      <c r="O276" s="555" t="s">
        <v>175</v>
      </c>
      <c r="P276" s="555" t="s">
        <v>177</v>
      </c>
      <c r="Q276" s="555" t="s">
        <v>177</v>
      </c>
      <c r="R276" s="555" t="s">
        <v>177</v>
      </c>
      <c r="S276" s="555" t="s">
        <v>175</v>
      </c>
      <c r="T276" s="555" t="s">
        <v>177</v>
      </c>
      <c r="U276" s="555" t="s">
        <v>177</v>
      </c>
      <c r="V276" s="555" t="s">
        <v>177</v>
      </c>
      <c r="W276" s="555" t="s">
        <v>177</v>
      </c>
      <c r="X276" s="555" t="s">
        <v>175</v>
      </c>
      <c r="Y276" s="555" t="s">
        <v>177</v>
      </c>
      <c r="Z276" s="555" t="s">
        <v>177</v>
      </c>
      <c r="AA276" s="555" t="s">
        <v>177</v>
      </c>
      <c r="AB276" s="555" t="s">
        <v>177</v>
      </c>
      <c r="AC276" s="555" t="s">
        <v>177</v>
      </c>
      <c r="AD276" s="555" t="s">
        <v>175</v>
      </c>
      <c r="AE276" s="555" t="s">
        <v>177</v>
      </c>
      <c r="AF276" s="555" t="s">
        <v>177</v>
      </c>
      <c r="AG276" s="555" t="s">
        <v>177</v>
      </c>
      <c r="AH276" s="555" t="s">
        <v>177</v>
      </c>
      <c r="AI276" s="555" t="s">
        <v>177</v>
      </c>
      <c r="AJ276" s="555" t="s">
        <v>177</v>
      </c>
      <c r="AK276" s="555" t="s">
        <v>175</v>
      </c>
      <c r="AL276" s="555" t="s">
        <v>177</v>
      </c>
      <c r="AM276" s="555" t="s">
        <v>177</v>
      </c>
      <c r="AN276" s="555" t="s">
        <v>177</v>
      </c>
      <c r="AO276" s="555" t="s">
        <v>177</v>
      </c>
      <c r="AP276" s="555" t="s">
        <v>177</v>
      </c>
      <c r="AQ276" s="555" t="s">
        <v>177</v>
      </c>
      <c r="AR276" s="555" t="s">
        <v>177</v>
      </c>
      <c r="AS276" s="555"/>
      <c r="AT276" s="555"/>
      <c r="AU276" s="555"/>
      <c r="AV276" s="555"/>
      <c r="AW276" s="555"/>
      <c r="AX276" s="555"/>
      <c r="AY276" s="556">
        <v>0</v>
      </c>
      <c r="AZ276" s="559"/>
      <c r="BA276" s="562"/>
      <c r="BB276" s="559"/>
    </row>
    <row r="277" spans="1:56" ht="15" customHeight="1" x14ac:dyDescent="0.3">
      <c r="A277" s="576">
        <v>706936</v>
      </c>
      <c r="B277" s="549" t="s">
        <v>246</v>
      </c>
      <c r="C277" s="555" t="s">
        <v>177</v>
      </c>
      <c r="D277" s="555" t="s">
        <v>177</v>
      </c>
      <c r="E277" s="555" t="s">
        <v>175</v>
      </c>
      <c r="F277" s="555" t="s">
        <v>177</v>
      </c>
      <c r="G277" s="555" t="s">
        <v>177</v>
      </c>
      <c r="H277" s="555" t="s">
        <v>175</v>
      </c>
      <c r="I277" s="555" t="s">
        <v>175</v>
      </c>
      <c r="J277" s="555" t="s">
        <v>177</v>
      </c>
      <c r="K277" s="555" t="s">
        <v>176</v>
      </c>
      <c r="L277" s="555" t="s">
        <v>175</v>
      </c>
      <c r="M277" s="555" t="s">
        <v>177</v>
      </c>
      <c r="N277" s="555" t="s">
        <v>177</v>
      </c>
      <c r="O277" s="555" t="s">
        <v>175</v>
      </c>
      <c r="P277" s="555" t="s">
        <v>176</v>
      </c>
      <c r="Q277" s="555" t="s">
        <v>175</v>
      </c>
      <c r="R277" s="555" t="s">
        <v>175</v>
      </c>
      <c r="S277" s="555" t="s">
        <v>175</v>
      </c>
      <c r="T277" s="555" t="s">
        <v>176</v>
      </c>
      <c r="U277" s="555" t="s">
        <v>177</v>
      </c>
      <c r="V277" s="555" t="s">
        <v>177</v>
      </c>
      <c r="W277" s="555" t="s">
        <v>175</v>
      </c>
      <c r="X277" s="555" t="s">
        <v>176</v>
      </c>
      <c r="Y277" s="555" t="s">
        <v>177</v>
      </c>
      <c r="Z277" s="555" t="s">
        <v>176</v>
      </c>
      <c r="AA277" s="555"/>
      <c r="AB277" s="555"/>
      <c r="AC277" s="555"/>
      <c r="AD277" s="555"/>
      <c r="AE277" s="555"/>
      <c r="AF277" s="555"/>
      <c r="AG277" s="555"/>
      <c r="AH277" s="555"/>
      <c r="AI277" s="555"/>
      <c r="AJ277" s="555"/>
      <c r="AK277" s="555"/>
      <c r="AL277" s="555"/>
      <c r="AM277" s="555"/>
      <c r="AN277" s="555"/>
      <c r="AO277" s="555"/>
      <c r="AP277" s="555"/>
      <c r="AQ277" s="555"/>
      <c r="AR277" s="555"/>
      <c r="AS277" s="555"/>
      <c r="AT277" s="555"/>
      <c r="AU277" s="555"/>
      <c r="AV277" s="555"/>
      <c r="AW277" s="555"/>
      <c r="AX277" s="555"/>
      <c r="AY277" s="556">
        <v>0</v>
      </c>
      <c r="AZ277" s="559"/>
      <c r="BA277" s="562"/>
      <c r="BB277" s="559"/>
    </row>
    <row r="278" spans="1:56" ht="14.4" x14ac:dyDescent="0.3">
      <c r="A278" s="576">
        <v>706940</v>
      </c>
      <c r="B278" s="549" t="s">
        <v>245</v>
      </c>
      <c r="C278" s="555" t="s">
        <v>1437</v>
      </c>
      <c r="D278" s="555" t="s">
        <v>1437</v>
      </c>
      <c r="E278" s="555" t="s">
        <v>1437</v>
      </c>
      <c r="F278" s="555" t="s">
        <v>1437</v>
      </c>
      <c r="G278" s="555" t="s">
        <v>1437</v>
      </c>
      <c r="H278" s="555" t="s">
        <v>1437</v>
      </c>
      <c r="I278" s="555" t="s">
        <v>1437</v>
      </c>
      <c r="J278" s="555" t="s">
        <v>1437</v>
      </c>
      <c r="K278" s="555" t="s">
        <v>1437</v>
      </c>
      <c r="L278" s="555" t="s">
        <v>1437</v>
      </c>
      <c r="M278" s="555" t="s">
        <v>1437</v>
      </c>
      <c r="N278" s="555" t="s">
        <v>1437</v>
      </c>
      <c r="O278" s="555"/>
      <c r="P278" s="555"/>
      <c r="Q278" s="555"/>
      <c r="R278" s="555"/>
      <c r="S278" s="555"/>
      <c r="T278" s="555"/>
      <c r="U278" s="555"/>
      <c r="V278" s="555"/>
      <c r="W278" s="555"/>
      <c r="X278" s="555"/>
      <c r="Y278" s="555"/>
      <c r="Z278" s="555"/>
      <c r="AA278" s="555"/>
      <c r="AB278" s="555"/>
      <c r="AC278" s="555"/>
      <c r="AD278" s="555"/>
      <c r="AE278" s="555"/>
      <c r="AF278" s="555"/>
      <c r="AG278" s="555"/>
      <c r="AH278" s="555"/>
      <c r="AI278" s="555"/>
      <c r="AJ278" s="555"/>
      <c r="AK278" s="555"/>
      <c r="AL278" s="555"/>
      <c r="AM278" s="555"/>
      <c r="AN278" s="555"/>
      <c r="AO278" s="555"/>
      <c r="AP278" s="555"/>
      <c r="AQ278" s="555"/>
      <c r="AR278" s="555"/>
      <c r="AS278" s="555"/>
      <c r="AT278" s="555"/>
      <c r="AU278" s="555"/>
      <c r="AV278" s="555"/>
      <c r="AW278" s="555"/>
      <c r="AX278" s="555"/>
      <c r="AY278" s="556" t="s">
        <v>3778</v>
      </c>
      <c r="AZ278" s="564"/>
      <c r="BA278" s="565"/>
      <c r="BB278" s="565"/>
      <c r="BC278" s="565"/>
      <c r="BD278" s="566"/>
    </row>
    <row r="279" spans="1:56" ht="14.4" x14ac:dyDescent="0.3">
      <c r="A279" s="576">
        <v>706942</v>
      </c>
      <c r="B279" s="549" t="s">
        <v>398</v>
      </c>
      <c r="C279" s="555" t="s">
        <v>175</v>
      </c>
      <c r="D279" s="555" t="s">
        <v>177</v>
      </c>
      <c r="E279" s="555" t="s">
        <v>177</v>
      </c>
      <c r="F279" s="555" t="s">
        <v>177</v>
      </c>
      <c r="G279" s="555" t="s">
        <v>175</v>
      </c>
      <c r="H279" s="555" t="s">
        <v>175</v>
      </c>
      <c r="I279" s="555" t="s">
        <v>177</v>
      </c>
      <c r="J279" s="555" t="s">
        <v>177</v>
      </c>
      <c r="K279" s="555" t="s">
        <v>175</v>
      </c>
      <c r="L279" s="555" t="s">
        <v>177</v>
      </c>
      <c r="M279" s="555" t="s">
        <v>177</v>
      </c>
      <c r="N279" s="555" t="s">
        <v>177</v>
      </c>
      <c r="O279" s="555" t="s">
        <v>177</v>
      </c>
      <c r="P279" s="555" t="s">
        <v>177</v>
      </c>
      <c r="Q279" s="555" t="s">
        <v>177</v>
      </c>
      <c r="R279" s="555" t="s">
        <v>175</v>
      </c>
      <c r="S279" s="555" t="s">
        <v>177</v>
      </c>
      <c r="T279" s="555" t="s">
        <v>175</v>
      </c>
      <c r="U279" s="555" t="s">
        <v>177</v>
      </c>
      <c r="V279" s="555" t="s">
        <v>177</v>
      </c>
      <c r="W279" s="555" t="s">
        <v>177</v>
      </c>
      <c r="X279" s="555" t="s">
        <v>177</v>
      </c>
      <c r="Y279" s="555" t="s">
        <v>175</v>
      </c>
      <c r="Z279" s="555" t="s">
        <v>177</v>
      </c>
      <c r="AA279" s="555" t="s">
        <v>177</v>
      </c>
      <c r="AB279" s="555" t="s">
        <v>177</v>
      </c>
      <c r="AC279" s="555" t="s">
        <v>177</v>
      </c>
      <c r="AD279" s="555" t="s">
        <v>177</v>
      </c>
      <c r="AE279" s="555" t="s">
        <v>175</v>
      </c>
      <c r="AF279" s="555" t="s">
        <v>177</v>
      </c>
      <c r="AG279" s="555" t="s">
        <v>177</v>
      </c>
      <c r="AH279" s="555" t="s">
        <v>176</v>
      </c>
      <c r="AI279" s="555" t="s">
        <v>177</v>
      </c>
      <c r="AJ279" s="555" t="s">
        <v>177</v>
      </c>
      <c r="AK279" s="555" t="s">
        <v>175</v>
      </c>
      <c r="AL279" s="555" t="s">
        <v>177</v>
      </c>
      <c r="AM279" s="555" t="s">
        <v>177</v>
      </c>
      <c r="AN279" s="555" t="s">
        <v>177</v>
      </c>
      <c r="AO279" s="555" t="s">
        <v>177</v>
      </c>
      <c r="AP279" s="555" t="s">
        <v>177</v>
      </c>
      <c r="AQ279" s="555" t="s">
        <v>177</v>
      </c>
      <c r="AR279" s="555" t="s">
        <v>177</v>
      </c>
      <c r="AS279" s="555"/>
      <c r="AT279" s="555"/>
      <c r="AU279" s="555"/>
      <c r="AV279" s="555"/>
      <c r="AW279" s="555"/>
      <c r="AX279" s="555"/>
      <c r="AY279" s="556">
        <v>0</v>
      </c>
      <c r="AZ279" s="564"/>
      <c r="BA279" s="565"/>
      <c r="BB279" s="565"/>
      <c r="BC279" s="565"/>
      <c r="BD279" s="566"/>
    </row>
    <row r="280" spans="1:56" ht="14.4" x14ac:dyDescent="0.3">
      <c r="A280" s="576">
        <v>706945</v>
      </c>
      <c r="B280" s="549" t="s">
        <v>247</v>
      </c>
      <c r="C280" s="555" t="s">
        <v>177</v>
      </c>
      <c r="D280" s="555" t="s">
        <v>175</v>
      </c>
      <c r="E280" s="555" t="s">
        <v>177</v>
      </c>
      <c r="F280" s="555" t="s">
        <v>177</v>
      </c>
      <c r="G280" s="555" t="s">
        <v>177</v>
      </c>
      <c r="H280" s="555" t="s">
        <v>177</v>
      </c>
      <c r="I280" s="555" t="s">
        <v>175</v>
      </c>
      <c r="J280" s="555" t="s">
        <v>175</v>
      </c>
      <c r="K280" s="555" t="s">
        <v>175</v>
      </c>
      <c r="L280" s="555" t="s">
        <v>175</v>
      </c>
      <c r="M280" s="555" t="s">
        <v>175</v>
      </c>
      <c r="N280" s="555" t="s">
        <v>175</v>
      </c>
      <c r="O280" s="555" t="s">
        <v>175</v>
      </c>
      <c r="P280" s="555" t="s">
        <v>177</v>
      </c>
      <c r="Q280" s="555" t="s">
        <v>177</v>
      </c>
      <c r="R280" s="555" t="s">
        <v>177</v>
      </c>
      <c r="S280" s="555" t="s">
        <v>175</v>
      </c>
      <c r="T280" s="555" t="s">
        <v>175</v>
      </c>
      <c r="U280" s="555" t="s">
        <v>177</v>
      </c>
      <c r="V280" s="555" t="s">
        <v>177</v>
      </c>
      <c r="W280" s="555" t="s">
        <v>175</v>
      </c>
      <c r="X280" s="555" t="s">
        <v>175</v>
      </c>
      <c r="Y280" s="555" t="s">
        <v>177</v>
      </c>
      <c r="Z280" s="555" t="s">
        <v>175</v>
      </c>
      <c r="AA280" s="555" t="s">
        <v>177</v>
      </c>
      <c r="AB280" s="555" t="s">
        <v>177</v>
      </c>
      <c r="AC280" s="555" t="s">
        <v>177</v>
      </c>
      <c r="AD280" s="555" t="s">
        <v>175</v>
      </c>
      <c r="AE280" s="555" t="s">
        <v>175</v>
      </c>
      <c r="AF280" s="555" t="s">
        <v>177</v>
      </c>
      <c r="AG280" s="555" t="s">
        <v>175</v>
      </c>
      <c r="AH280" s="555" t="s">
        <v>175</v>
      </c>
      <c r="AI280" s="555" t="s">
        <v>177</v>
      </c>
      <c r="AJ280" s="555" t="s">
        <v>177</v>
      </c>
      <c r="AK280" s="555" t="s">
        <v>175</v>
      </c>
      <c r="AL280" s="555" t="s">
        <v>175</v>
      </c>
      <c r="AM280" s="555"/>
      <c r="AN280" s="555"/>
      <c r="AO280" s="555"/>
      <c r="AP280" s="555"/>
      <c r="AQ280" s="555"/>
      <c r="AR280" s="555"/>
      <c r="AS280" s="555"/>
      <c r="AT280" s="555"/>
      <c r="AU280" s="555"/>
      <c r="AV280" s="555"/>
      <c r="AW280" s="555"/>
      <c r="AX280" s="555"/>
      <c r="AY280" s="556">
        <v>0</v>
      </c>
      <c r="AZ280" s="559"/>
      <c r="BA280" s="562"/>
      <c r="BB280" s="559"/>
    </row>
    <row r="281" spans="1:56" ht="21.6" x14ac:dyDescent="0.65">
      <c r="A281" s="578">
        <v>706950</v>
      </c>
      <c r="B281" s="550" t="s">
        <v>246</v>
      </c>
      <c r="C281" s="579" t="s">
        <v>225</v>
      </c>
      <c r="D281" s="579" t="s">
        <v>225</v>
      </c>
      <c r="E281" s="579" t="s">
        <v>225</v>
      </c>
      <c r="F281" s="579" t="s">
        <v>225</v>
      </c>
      <c r="G281" s="579" t="s">
        <v>225</v>
      </c>
      <c r="H281" s="579" t="s">
        <v>225</v>
      </c>
      <c r="I281" s="579" t="s">
        <v>225</v>
      </c>
      <c r="J281" s="579" t="s">
        <v>225</v>
      </c>
      <c r="K281" s="579" t="s">
        <v>225</v>
      </c>
      <c r="L281" s="579" t="s">
        <v>225</v>
      </c>
      <c r="M281" s="579" t="s">
        <v>225</v>
      </c>
      <c r="N281" s="579" t="s">
        <v>225</v>
      </c>
      <c r="O281" s="579" t="s">
        <v>177</v>
      </c>
      <c r="P281" s="579" t="s">
        <v>177</v>
      </c>
      <c r="Q281" s="579" t="s">
        <v>177</v>
      </c>
      <c r="R281" s="579" t="s">
        <v>176</v>
      </c>
      <c r="S281" s="579" t="s">
        <v>176</v>
      </c>
      <c r="T281" s="579" t="s">
        <v>177</v>
      </c>
      <c r="U281" s="579" t="s">
        <v>176</v>
      </c>
      <c r="V281" s="579" t="s">
        <v>176</v>
      </c>
      <c r="W281" s="579" t="s">
        <v>176</v>
      </c>
      <c r="X281" s="579" t="s">
        <v>176</v>
      </c>
      <c r="Y281" s="579" t="s">
        <v>176</v>
      </c>
      <c r="Z281" s="579" t="s">
        <v>176</v>
      </c>
      <c r="AA281" s="579" t="s">
        <v>225</v>
      </c>
      <c r="AB281" s="579" t="s">
        <v>225</v>
      </c>
      <c r="AC281" s="579" t="s">
        <v>225</v>
      </c>
      <c r="AD281" s="579" t="s">
        <v>225</v>
      </c>
      <c r="AE281" s="579" t="s">
        <v>225</v>
      </c>
      <c r="AF281" s="579" t="s">
        <v>225</v>
      </c>
      <c r="AG281" s="579" t="s">
        <v>225</v>
      </c>
      <c r="AH281" s="579" t="s">
        <v>225</v>
      </c>
      <c r="AI281" s="579" t="s">
        <v>225</v>
      </c>
      <c r="AJ281" s="579" t="s">
        <v>225</v>
      </c>
      <c r="AK281" s="579" t="s">
        <v>225</v>
      </c>
      <c r="AL281" s="579" t="s">
        <v>225</v>
      </c>
      <c r="AM281" s="579" t="s">
        <v>225</v>
      </c>
      <c r="AN281" s="579" t="s">
        <v>225</v>
      </c>
      <c r="AO281" s="579" t="s">
        <v>225</v>
      </c>
      <c r="AP281" s="579" t="s">
        <v>225</v>
      </c>
      <c r="AQ281" s="579" t="s">
        <v>225</v>
      </c>
      <c r="AR281" s="579" t="s">
        <v>225</v>
      </c>
      <c r="AS281" s="579" t="s">
        <v>225</v>
      </c>
      <c r="AT281" s="579" t="s">
        <v>225</v>
      </c>
      <c r="AU281" s="579" t="s">
        <v>225</v>
      </c>
      <c r="AV281" s="579" t="s">
        <v>225</v>
      </c>
      <c r="AW281" s="579" t="s">
        <v>225</v>
      </c>
      <c r="AX281" s="579" t="s">
        <v>225</v>
      </c>
      <c r="AY281" s="556">
        <v>0</v>
      </c>
      <c r="AZ281" s="564"/>
      <c r="BA281" s="565"/>
      <c r="BB281" s="565"/>
      <c r="BC281" s="565"/>
      <c r="BD281" s="566"/>
    </row>
    <row r="282" spans="1:56" ht="14.4" x14ac:dyDescent="0.3">
      <c r="A282" s="576">
        <v>706953</v>
      </c>
      <c r="B282" s="549" t="s">
        <v>245</v>
      </c>
      <c r="C282" s="555" t="s">
        <v>1437</v>
      </c>
      <c r="D282" s="555" t="s">
        <v>1437</v>
      </c>
      <c r="E282" s="555" t="s">
        <v>1437</v>
      </c>
      <c r="F282" s="555" t="s">
        <v>1437</v>
      </c>
      <c r="G282" s="555" t="s">
        <v>1437</v>
      </c>
      <c r="H282" s="555" t="s">
        <v>1437</v>
      </c>
      <c r="I282" s="555" t="s">
        <v>1437</v>
      </c>
      <c r="J282" s="555" t="s">
        <v>1437</v>
      </c>
      <c r="K282" s="555" t="s">
        <v>1437</v>
      </c>
      <c r="L282" s="555" t="s">
        <v>1437</v>
      </c>
      <c r="M282" s="555" t="s">
        <v>1437</v>
      </c>
      <c r="N282" s="555" t="s">
        <v>1437</v>
      </c>
      <c r="O282" s="555">
        <v>0</v>
      </c>
      <c r="P282" s="555">
        <v>0</v>
      </c>
      <c r="Q282" s="555">
        <v>0</v>
      </c>
      <c r="R282" s="555">
        <v>0</v>
      </c>
      <c r="S282" s="555">
        <v>0</v>
      </c>
      <c r="T282" s="555">
        <v>0</v>
      </c>
      <c r="U282" s="555">
        <v>0</v>
      </c>
      <c r="V282" s="555">
        <v>0</v>
      </c>
      <c r="W282" s="555">
        <v>0</v>
      </c>
      <c r="X282" s="555">
        <v>0</v>
      </c>
      <c r="Y282" s="555">
        <v>0</v>
      </c>
      <c r="Z282" s="555">
        <v>0</v>
      </c>
      <c r="AA282" s="555">
        <v>0</v>
      </c>
      <c r="AB282" s="555">
        <v>0</v>
      </c>
      <c r="AC282" s="555">
        <v>0</v>
      </c>
      <c r="AD282" s="555">
        <v>0</v>
      </c>
      <c r="AE282" s="555">
        <v>0</v>
      </c>
      <c r="AF282" s="555">
        <v>0</v>
      </c>
      <c r="AG282" s="555">
        <v>0</v>
      </c>
      <c r="AH282" s="555">
        <v>0</v>
      </c>
      <c r="AI282" s="555">
        <v>0</v>
      </c>
      <c r="AJ282" s="555">
        <v>0</v>
      </c>
      <c r="AK282" s="555">
        <v>0</v>
      </c>
      <c r="AL282" s="555">
        <v>0</v>
      </c>
      <c r="AM282" s="555">
        <v>0</v>
      </c>
      <c r="AN282" s="555">
        <v>0</v>
      </c>
      <c r="AO282" s="555">
        <v>0</v>
      </c>
      <c r="AP282" s="555">
        <v>0</v>
      </c>
      <c r="AQ282" s="555">
        <v>0</v>
      </c>
      <c r="AR282" s="555">
        <v>0</v>
      </c>
      <c r="AS282" s="555">
        <v>0</v>
      </c>
      <c r="AT282" s="555">
        <v>0</v>
      </c>
      <c r="AU282" s="555">
        <v>0</v>
      </c>
      <c r="AV282" s="555">
        <v>0</v>
      </c>
      <c r="AW282" s="555">
        <v>0</v>
      </c>
      <c r="AX282" s="555">
        <v>0</v>
      </c>
      <c r="AY282" s="556" t="s">
        <v>3778</v>
      </c>
      <c r="AZ282" s="564"/>
      <c r="BA282" s="565"/>
      <c r="BB282" s="565"/>
      <c r="BC282" s="565"/>
      <c r="BD282" s="566"/>
    </row>
    <row r="283" spans="1:56" ht="21.6" x14ac:dyDescent="0.65">
      <c r="A283" s="578">
        <v>706955</v>
      </c>
      <c r="B283" s="550" t="s">
        <v>247</v>
      </c>
      <c r="C283" s="579" t="s">
        <v>177</v>
      </c>
      <c r="D283" s="579" t="s">
        <v>177</v>
      </c>
      <c r="E283" s="579" t="s">
        <v>177</v>
      </c>
      <c r="F283" s="579" t="s">
        <v>177</v>
      </c>
      <c r="G283" s="579" t="s">
        <v>177</v>
      </c>
      <c r="H283" s="579" t="s">
        <v>175</v>
      </c>
      <c r="I283" s="579" t="s">
        <v>177</v>
      </c>
      <c r="J283" s="579" t="s">
        <v>175</v>
      </c>
      <c r="K283" s="579" t="s">
        <v>177</v>
      </c>
      <c r="L283" s="579" t="s">
        <v>177</v>
      </c>
      <c r="M283" s="579" t="s">
        <v>175</v>
      </c>
      <c r="N283" s="579" t="s">
        <v>175</v>
      </c>
      <c r="O283" s="579" t="s">
        <v>175</v>
      </c>
      <c r="P283" s="579" t="s">
        <v>175</v>
      </c>
      <c r="Q283" s="579" t="s">
        <v>175</v>
      </c>
      <c r="R283" s="579" t="s">
        <v>177</v>
      </c>
      <c r="S283" s="579" t="s">
        <v>175</v>
      </c>
      <c r="T283" s="579" t="s">
        <v>177</v>
      </c>
      <c r="U283" s="579" t="s">
        <v>177</v>
      </c>
      <c r="V283" s="579" t="s">
        <v>177</v>
      </c>
      <c r="W283" s="579" t="s">
        <v>177</v>
      </c>
      <c r="X283" s="579" t="s">
        <v>177</v>
      </c>
      <c r="Y283" s="579" t="s">
        <v>177</v>
      </c>
      <c r="Z283" s="579" t="s">
        <v>177</v>
      </c>
      <c r="AA283" s="579" t="s">
        <v>176</v>
      </c>
      <c r="AB283" s="579" t="s">
        <v>176</v>
      </c>
      <c r="AC283" s="579" t="s">
        <v>176</v>
      </c>
      <c r="AD283" s="579" t="s">
        <v>176</v>
      </c>
      <c r="AE283" s="579" t="s">
        <v>176</v>
      </c>
      <c r="AF283" s="579" t="s">
        <v>176</v>
      </c>
      <c r="AG283" s="579" t="s">
        <v>176</v>
      </c>
      <c r="AH283" s="579" t="s">
        <v>176</v>
      </c>
      <c r="AI283" s="579" t="s">
        <v>176</v>
      </c>
      <c r="AJ283" s="579" t="s">
        <v>176</v>
      </c>
      <c r="AK283" s="579" t="s">
        <v>176</v>
      </c>
      <c r="AL283" s="579" t="s">
        <v>176</v>
      </c>
      <c r="AM283" s="579" t="s">
        <v>225</v>
      </c>
      <c r="AN283" s="579" t="s">
        <v>225</v>
      </c>
      <c r="AO283" s="579" t="s">
        <v>225</v>
      </c>
      <c r="AP283" s="579" t="s">
        <v>225</v>
      </c>
      <c r="AQ283" s="579" t="s">
        <v>225</v>
      </c>
      <c r="AR283" s="579" t="s">
        <v>225</v>
      </c>
      <c r="AS283" s="579" t="s">
        <v>225</v>
      </c>
      <c r="AT283" s="579" t="s">
        <v>225</v>
      </c>
      <c r="AU283" s="579" t="s">
        <v>225</v>
      </c>
      <c r="AV283" s="579" t="s">
        <v>225</v>
      </c>
      <c r="AW283" s="579" t="s">
        <v>225</v>
      </c>
      <c r="AX283" s="579" t="s">
        <v>225</v>
      </c>
      <c r="AY283" s="556">
        <v>0</v>
      </c>
      <c r="AZ283" s="564"/>
      <c r="BA283" s="565"/>
      <c r="BB283" s="565"/>
      <c r="BC283" s="565"/>
      <c r="BD283" s="566"/>
    </row>
    <row r="284" spans="1:56" ht="21.6" x14ac:dyDescent="0.65">
      <c r="A284" s="575">
        <v>706958</v>
      </c>
      <c r="B284" s="550" t="s">
        <v>246</v>
      </c>
      <c r="C284" s="555" t="s">
        <v>177</v>
      </c>
      <c r="D284" s="555" t="s">
        <v>176</v>
      </c>
      <c r="E284" s="555" t="s">
        <v>175</v>
      </c>
      <c r="F284" s="555" t="s">
        <v>177</v>
      </c>
      <c r="G284" s="555" t="s">
        <v>175</v>
      </c>
      <c r="H284" s="555" t="s">
        <v>177</v>
      </c>
      <c r="I284" s="555" t="s">
        <v>175</v>
      </c>
      <c r="J284" s="555" t="s">
        <v>176</v>
      </c>
      <c r="K284" s="555" t="s">
        <v>176</v>
      </c>
      <c r="L284" s="555" t="s">
        <v>175</v>
      </c>
      <c r="M284" s="555" t="s">
        <v>177</v>
      </c>
      <c r="N284" s="555" t="s">
        <v>175</v>
      </c>
      <c r="O284" s="555" t="s">
        <v>176</v>
      </c>
      <c r="P284" s="555" t="s">
        <v>176</v>
      </c>
      <c r="Q284" s="555" t="s">
        <v>176</v>
      </c>
      <c r="R284" s="555" t="s">
        <v>176</v>
      </c>
      <c r="S284" s="555" t="s">
        <v>176</v>
      </c>
      <c r="T284" s="555" t="s">
        <v>176</v>
      </c>
      <c r="U284" s="555" t="s">
        <v>176</v>
      </c>
      <c r="V284" s="555" t="s">
        <v>176</v>
      </c>
      <c r="W284" s="555" t="s">
        <v>176</v>
      </c>
      <c r="X284" s="555" t="s">
        <v>176</v>
      </c>
      <c r="Y284" s="555" t="s">
        <v>176</v>
      </c>
      <c r="Z284" s="555" t="s">
        <v>176</v>
      </c>
      <c r="AA284" s="555" t="s">
        <v>225</v>
      </c>
      <c r="AB284" s="555" t="s">
        <v>225</v>
      </c>
      <c r="AC284" s="555" t="s">
        <v>225</v>
      </c>
      <c r="AD284" s="555" t="s">
        <v>225</v>
      </c>
      <c r="AE284" s="555" t="s">
        <v>225</v>
      </c>
      <c r="AF284" s="555" t="s">
        <v>225</v>
      </c>
      <c r="AG284" s="555" t="s">
        <v>225</v>
      </c>
      <c r="AH284" s="555" t="s">
        <v>225</v>
      </c>
      <c r="AI284" s="555" t="s">
        <v>225</v>
      </c>
      <c r="AJ284" s="555" t="s">
        <v>225</v>
      </c>
      <c r="AK284" s="555" t="s">
        <v>225</v>
      </c>
      <c r="AL284" s="555" t="s">
        <v>225</v>
      </c>
      <c r="AM284" s="555" t="s">
        <v>225</v>
      </c>
      <c r="AN284" s="555" t="s">
        <v>225</v>
      </c>
      <c r="AO284" s="555" t="s">
        <v>225</v>
      </c>
      <c r="AP284" s="555" t="s">
        <v>225</v>
      </c>
      <c r="AQ284" s="555" t="s">
        <v>225</v>
      </c>
      <c r="AR284" s="555" t="s">
        <v>225</v>
      </c>
      <c r="AS284" s="555" t="s">
        <v>225</v>
      </c>
      <c r="AT284" s="555" t="s">
        <v>225</v>
      </c>
      <c r="AU284" s="555" t="s">
        <v>225</v>
      </c>
      <c r="AV284" s="555" t="s">
        <v>225</v>
      </c>
      <c r="AW284" s="555" t="s">
        <v>225</v>
      </c>
      <c r="AX284" s="555" t="s">
        <v>225</v>
      </c>
      <c r="AY284" s="556">
        <v>0</v>
      </c>
      <c r="AZ284" s="564"/>
      <c r="BA284" s="565"/>
      <c r="BB284" s="565"/>
      <c r="BC284" s="565"/>
      <c r="BD284" s="566"/>
    </row>
    <row r="285" spans="1:56" ht="14.4" x14ac:dyDescent="0.3">
      <c r="A285" s="576">
        <v>706964</v>
      </c>
      <c r="B285" s="549" t="s">
        <v>245</v>
      </c>
      <c r="C285" s="555" t="s">
        <v>1437</v>
      </c>
      <c r="D285" s="555" t="s">
        <v>1437</v>
      </c>
      <c r="E285" s="555" t="s">
        <v>1437</v>
      </c>
      <c r="F285" s="555" t="s">
        <v>1437</v>
      </c>
      <c r="G285" s="555" t="s">
        <v>1437</v>
      </c>
      <c r="H285" s="555" t="s">
        <v>1437</v>
      </c>
      <c r="I285" s="555" t="s">
        <v>1437</v>
      </c>
      <c r="J285" s="555" t="s">
        <v>1437</v>
      </c>
      <c r="K285" s="555" t="s">
        <v>1437</v>
      </c>
      <c r="L285" s="555" t="s">
        <v>1437</v>
      </c>
      <c r="M285" s="555" t="s">
        <v>1437</v>
      </c>
      <c r="N285" s="555" t="s">
        <v>1437</v>
      </c>
      <c r="O285" s="555" t="s">
        <v>225</v>
      </c>
      <c r="P285" s="555" t="s">
        <v>225</v>
      </c>
      <c r="Q285" s="555" t="s">
        <v>225</v>
      </c>
      <c r="R285" s="555" t="s">
        <v>225</v>
      </c>
      <c r="S285" s="555" t="s">
        <v>225</v>
      </c>
      <c r="T285" s="555" t="s">
        <v>225</v>
      </c>
      <c r="U285" s="555" t="s">
        <v>225</v>
      </c>
      <c r="V285" s="555" t="s">
        <v>225</v>
      </c>
      <c r="W285" s="555" t="s">
        <v>225</v>
      </c>
      <c r="X285" s="555" t="s">
        <v>225</v>
      </c>
      <c r="Y285" s="555" t="s">
        <v>225</v>
      </c>
      <c r="Z285" s="555" t="s">
        <v>225</v>
      </c>
      <c r="AA285" s="555" t="s">
        <v>225</v>
      </c>
      <c r="AB285" s="555" t="s">
        <v>225</v>
      </c>
      <c r="AC285" s="555" t="s">
        <v>225</v>
      </c>
      <c r="AD285" s="555" t="s">
        <v>225</v>
      </c>
      <c r="AE285" s="555" t="s">
        <v>225</v>
      </c>
      <c r="AF285" s="555" t="s">
        <v>225</v>
      </c>
      <c r="AG285" s="555" t="s">
        <v>225</v>
      </c>
      <c r="AH285" s="555" t="s">
        <v>225</v>
      </c>
      <c r="AI285" s="555" t="s">
        <v>225</v>
      </c>
      <c r="AJ285" s="555" t="s">
        <v>225</v>
      </c>
      <c r="AK285" s="555" t="s">
        <v>225</v>
      </c>
      <c r="AL285" s="555" t="s">
        <v>225</v>
      </c>
      <c r="AM285" s="555" t="s">
        <v>225</v>
      </c>
      <c r="AN285" s="555" t="s">
        <v>225</v>
      </c>
      <c r="AO285" s="555" t="s">
        <v>225</v>
      </c>
      <c r="AP285" s="555" t="s">
        <v>225</v>
      </c>
      <c r="AQ285" s="555" t="s">
        <v>225</v>
      </c>
      <c r="AR285" s="555" t="s">
        <v>225</v>
      </c>
      <c r="AS285" s="555" t="s">
        <v>225</v>
      </c>
      <c r="AT285" s="555" t="s">
        <v>225</v>
      </c>
      <c r="AU285" s="555" t="s">
        <v>225</v>
      </c>
      <c r="AV285" s="555" t="s">
        <v>225</v>
      </c>
      <c r="AW285" s="555" t="s">
        <v>225</v>
      </c>
      <c r="AX285" s="555" t="s">
        <v>225</v>
      </c>
      <c r="AY285" s="556" t="s">
        <v>3778</v>
      </c>
      <c r="AZ285" s="564"/>
      <c r="BA285" s="565"/>
      <c r="BB285" s="565"/>
      <c r="BC285" s="565"/>
      <c r="BD285" s="566"/>
    </row>
    <row r="286" spans="1:56" ht="21.6" x14ac:dyDescent="0.65">
      <c r="A286" s="578">
        <v>706966</v>
      </c>
      <c r="B286" s="550" t="s">
        <v>246</v>
      </c>
      <c r="C286" s="579" t="s">
        <v>177</v>
      </c>
      <c r="D286" s="579" t="s">
        <v>177</v>
      </c>
      <c r="E286" s="579" t="s">
        <v>177</v>
      </c>
      <c r="F286" s="579" t="s">
        <v>177</v>
      </c>
      <c r="G286" s="579" t="s">
        <v>175</v>
      </c>
      <c r="H286" s="579" t="s">
        <v>177</v>
      </c>
      <c r="I286" s="579" t="s">
        <v>177</v>
      </c>
      <c r="J286" s="579" t="s">
        <v>177</v>
      </c>
      <c r="K286" s="579" t="s">
        <v>177</v>
      </c>
      <c r="L286" s="579" t="s">
        <v>177</v>
      </c>
      <c r="M286" s="579" t="s">
        <v>177</v>
      </c>
      <c r="N286" s="579" t="s">
        <v>177</v>
      </c>
      <c r="O286" s="579" t="s">
        <v>176</v>
      </c>
      <c r="P286" s="579" t="s">
        <v>176</v>
      </c>
      <c r="Q286" s="579" t="s">
        <v>177</v>
      </c>
      <c r="R286" s="579" t="s">
        <v>177</v>
      </c>
      <c r="S286" s="579" t="s">
        <v>176</v>
      </c>
      <c r="T286" s="579" t="s">
        <v>176</v>
      </c>
      <c r="U286" s="579" t="s">
        <v>176</v>
      </c>
      <c r="V286" s="579" t="s">
        <v>176</v>
      </c>
      <c r="W286" s="579" t="s">
        <v>176</v>
      </c>
      <c r="X286" s="579" t="s">
        <v>176</v>
      </c>
      <c r="Y286" s="579" t="s">
        <v>176</v>
      </c>
      <c r="Z286" s="579" t="s">
        <v>176</v>
      </c>
      <c r="AA286" s="579" t="s">
        <v>225</v>
      </c>
      <c r="AB286" s="579" t="s">
        <v>225</v>
      </c>
      <c r="AC286" s="579" t="s">
        <v>225</v>
      </c>
      <c r="AD286" s="579" t="s">
        <v>225</v>
      </c>
      <c r="AE286" s="579" t="s">
        <v>225</v>
      </c>
      <c r="AF286" s="579" t="s">
        <v>225</v>
      </c>
      <c r="AG286" s="579" t="s">
        <v>225</v>
      </c>
      <c r="AH286" s="579" t="s">
        <v>225</v>
      </c>
      <c r="AI286" s="579" t="s">
        <v>225</v>
      </c>
      <c r="AJ286" s="579" t="s">
        <v>225</v>
      </c>
      <c r="AK286" s="579" t="s">
        <v>225</v>
      </c>
      <c r="AL286" s="579" t="s">
        <v>225</v>
      </c>
      <c r="AM286" s="579" t="s">
        <v>225</v>
      </c>
      <c r="AN286" s="579" t="s">
        <v>225</v>
      </c>
      <c r="AO286" s="579" t="s">
        <v>225</v>
      </c>
      <c r="AP286" s="579" t="s">
        <v>225</v>
      </c>
      <c r="AQ286" s="579" t="s">
        <v>225</v>
      </c>
      <c r="AR286" s="579" t="s">
        <v>225</v>
      </c>
      <c r="AS286" s="579" t="s">
        <v>225</v>
      </c>
      <c r="AT286" s="579" t="s">
        <v>225</v>
      </c>
      <c r="AU286" s="579" t="s">
        <v>225</v>
      </c>
      <c r="AV286" s="579" t="s">
        <v>225</v>
      </c>
      <c r="AW286" s="579" t="s">
        <v>225</v>
      </c>
      <c r="AX286" s="579" t="s">
        <v>225</v>
      </c>
      <c r="AY286" s="556">
        <v>0</v>
      </c>
      <c r="AZ286" s="564"/>
      <c r="BA286" s="565"/>
      <c r="BB286" s="565"/>
      <c r="BC286" s="565"/>
      <c r="BD286" s="566"/>
    </row>
    <row r="287" spans="1:56" ht="14.4" x14ac:dyDescent="0.3">
      <c r="A287" s="576">
        <v>706979</v>
      </c>
      <c r="B287" s="549" t="s">
        <v>247</v>
      </c>
      <c r="C287" s="555" t="s">
        <v>175</v>
      </c>
      <c r="D287" s="555" t="s">
        <v>177</v>
      </c>
      <c r="E287" s="555" t="s">
        <v>177</v>
      </c>
      <c r="F287" s="555" t="s">
        <v>177</v>
      </c>
      <c r="G287" s="555" t="s">
        <v>175</v>
      </c>
      <c r="H287" s="555" t="s">
        <v>177</v>
      </c>
      <c r="I287" s="555" t="s">
        <v>175</v>
      </c>
      <c r="J287" s="555" t="s">
        <v>177</v>
      </c>
      <c r="K287" s="555" t="s">
        <v>177</v>
      </c>
      <c r="L287" s="555" t="s">
        <v>175</v>
      </c>
      <c r="M287" s="555" t="s">
        <v>177</v>
      </c>
      <c r="N287" s="555" t="s">
        <v>177</v>
      </c>
      <c r="O287" s="555" t="s">
        <v>175</v>
      </c>
      <c r="P287" s="555" t="s">
        <v>175</v>
      </c>
      <c r="Q287" s="555" t="s">
        <v>175</v>
      </c>
      <c r="R287" s="555" t="s">
        <v>175</v>
      </c>
      <c r="S287" s="555" t="s">
        <v>177</v>
      </c>
      <c r="T287" s="555" t="s">
        <v>177</v>
      </c>
      <c r="U287" s="555" t="s">
        <v>176</v>
      </c>
      <c r="V287" s="555" t="s">
        <v>177</v>
      </c>
      <c r="W287" s="555" t="s">
        <v>175</v>
      </c>
      <c r="X287" s="555" t="s">
        <v>175</v>
      </c>
      <c r="Y287" s="555" t="s">
        <v>175</v>
      </c>
      <c r="Z287" s="555" t="s">
        <v>177</v>
      </c>
      <c r="AA287" s="555" t="s">
        <v>177</v>
      </c>
      <c r="AB287" s="555" t="s">
        <v>175</v>
      </c>
      <c r="AC287" s="555" t="s">
        <v>175</v>
      </c>
      <c r="AD287" s="555" t="s">
        <v>176</v>
      </c>
      <c r="AE287" s="555" t="s">
        <v>176</v>
      </c>
      <c r="AF287" s="555" t="s">
        <v>175</v>
      </c>
      <c r="AG287" s="555" t="s">
        <v>177</v>
      </c>
      <c r="AH287" s="555" t="s">
        <v>176</v>
      </c>
      <c r="AI287" s="555" t="s">
        <v>177</v>
      </c>
      <c r="AJ287" s="555" t="s">
        <v>177</v>
      </c>
      <c r="AK287" s="555" t="s">
        <v>175</v>
      </c>
      <c r="AL287" s="555" t="s">
        <v>176</v>
      </c>
      <c r="AM287" s="555"/>
      <c r="AN287" s="555"/>
      <c r="AO287" s="555"/>
      <c r="AP287" s="555"/>
      <c r="AQ287" s="555"/>
      <c r="AR287" s="555"/>
      <c r="AS287" s="555"/>
      <c r="AT287" s="555"/>
      <c r="AU287" s="555"/>
      <c r="AV287" s="555"/>
      <c r="AW287" s="555"/>
      <c r="AX287" s="555"/>
      <c r="AY287" s="556">
        <v>0</v>
      </c>
      <c r="AZ287" s="559"/>
      <c r="BA287" s="562"/>
      <c r="BB287" s="559"/>
    </row>
    <row r="288" spans="1:56" ht="14.4" x14ac:dyDescent="0.3">
      <c r="A288" s="576">
        <v>706992</v>
      </c>
      <c r="B288" s="549" t="s">
        <v>224</v>
      </c>
      <c r="C288" s="555" t="s">
        <v>177</v>
      </c>
      <c r="D288" s="555" t="s">
        <v>175</v>
      </c>
      <c r="E288" s="555" t="s">
        <v>175</v>
      </c>
      <c r="F288" s="555" t="s">
        <v>177</v>
      </c>
      <c r="G288" s="555" t="s">
        <v>177</v>
      </c>
      <c r="H288" s="555" t="s">
        <v>177</v>
      </c>
      <c r="I288" s="555" t="s">
        <v>177</v>
      </c>
      <c r="J288" s="555" t="s">
        <v>175</v>
      </c>
      <c r="K288" s="555" t="s">
        <v>175</v>
      </c>
      <c r="L288" s="555" t="s">
        <v>177</v>
      </c>
      <c r="M288" s="555" t="s">
        <v>175</v>
      </c>
      <c r="N288" s="555" t="s">
        <v>175</v>
      </c>
      <c r="O288" s="555" t="s">
        <v>177</v>
      </c>
      <c r="P288" s="555" t="s">
        <v>177</v>
      </c>
      <c r="Q288" s="555" t="s">
        <v>177</v>
      </c>
      <c r="R288" s="555" t="s">
        <v>176</v>
      </c>
      <c r="S288" s="555" t="s">
        <v>177</v>
      </c>
      <c r="T288" s="555" t="s">
        <v>175</v>
      </c>
      <c r="U288" s="555" t="s">
        <v>175</v>
      </c>
      <c r="V288" s="555" t="s">
        <v>175</v>
      </c>
      <c r="W288" s="555" t="s">
        <v>177</v>
      </c>
      <c r="X288" s="555" t="s">
        <v>177</v>
      </c>
      <c r="Y288" s="555" t="s">
        <v>177</v>
      </c>
      <c r="Z288" s="555" t="s">
        <v>175</v>
      </c>
      <c r="AA288" s="555" t="s">
        <v>177</v>
      </c>
      <c r="AB288" s="555" t="s">
        <v>177</v>
      </c>
      <c r="AC288" s="555" t="s">
        <v>175</v>
      </c>
      <c r="AD288" s="555" t="s">
        <v>177</v>
      </c>
      <c r="AE288" s="555" t="s">
        <v>175</v>
      </c>
      <c r="AF288" s="555" t="s">
        <v>175</v>
      </c>
      <c r="AG288" s="555" t="s">
        <v>177</v>
      </c>
      <c r="AH288" s="555" t="s">
        <v>177</v>
      </c>
      <c r="AI288" s="555" t="s">
        <v>177</v>
      </c>
      <c r="AJ288" s="555" t="s">
        <v>177</v>
      </c>
      <c r="AK288" s="555" t="s">
        <v>175</v>
      </c>
      <c r="AL288" s="555" t="s">
        <v>175</v>
      </c>
      <c r="AM288" s="555" t="s">
        <v>176</v>
      </c>
      <c r="AN288" s="555" t="s">
        <v>176</v>
      </c>
      <c r="AO288" s="555" t="s">
        <v>176</v>
      </c>
      <c r="AP288" s="555" t="s">
        <v>176</v>
      </c>
      <c r="AQ288" s="555" t="s">
        <v>176</v>
      </c>
      <c r="AR288" s="555" t="s">
        <v>176</v>
      </c>
      <c r="AS288" s="555"/>
      <c r="AT288" s="555"/>
      <c r="AU288" s="555"/>
      <c r="AV288" s="555"/>
      <c r="AW288" s="555"/>
      <c r="AX288" s="555"/>
      <c r="AY288" s="556">
        <v>0</v>
      </c>
      <c r="AZ288" s="559"/>
      <c r="BA288" s="562"/>
      <c r="BB288" s="559"/>
    </row>
    <row r="289" spans="1:56" ht="21.6" x14ac:dyDescent="0.65">
      <c r="A289" s="578">
        <v>707000</v>
      </c>
      <c r="B289" s="550" t="s">
        <v>246</v>
      </c>
      <c r="C289" s="579" t="s">
        <v>177</v>
      </c>
      <c r="D289" s="579" t="s">
        <v>177</v>
      </c>
      <c r="E289" s="579" t="s">
        <v>177</v>
      </c>
      <c r="F289" s="579" t="s">
        <v>175</v>
      </c>
      <c r="G289" s="579" t="s">
        <v>175</v>
      </c>
      <c r="H289" s="579" t="s">
        <v>177</v>
      </c>
      <c r="I289" s="579" t="s">
        <v>175</v>
      </c>
      <c r="J289" s="579" t="s">
        <v>176</v>
      </c>
      <c r="K289" s="579" t="s">
        <v>176</v>
      </c>
      <c r="L289" s="579" t="s">
        <v>177</v>
      </c>
      <c r="M289" s="579" t="s">
        <v>176</v>
      </c>
      <c r="N289" s="579" t="s">
        <v>176</v>
      </c>
      <c r="O289" s="579" t="s">
        <v>176</v>
      </c>
      <c r="P289" s="579" t="s">
        <v>176</v>
      </c>
      <c r="Q289" s="579" t="s">
        <v>176</v>
      </c>
      <c r="R289" s="579" t="s">
        <v>176</v>
      </c>
      <c r="S289" s="579" t="s">
        <v>176</v>
      </c>
      <c r="T289" s="579" t="s">
        <v>176</v>
      </c>
      <c r="U289" s="579" t="s">
        <v>176</v>
      </c>
      <c r="V289" s="579" t="s">
        <v>176</v>
      </c>
      <c r="W289" s="579" t="s">
        <v>176</v>
      </c>
      <c r="X289" s="579" t="s">
        <v>176</v>
      </c>
      <c r="Y289" s="579" t="s">
        <v>176</v>
      </c>
      <c r="Z289" s="579" t="s">
        <v>176</v>
      </c>
      <c r="AA289" s="579" t="s">
        <v>225</v>
      </c>
      <c r="AB289" s="579" t="s">
        <v>225</v>
      </c>
      <c r="AC289" s="579" t="s">
        <v>225</v>
      </c>
      <c r="AD289" s="579" t="s">
        <v>225</v>
      </c>
      <c r="AE289" s="579" t="s">
        <v>225</v>
      </c>
      <c r="AF289" s="579" t="s">
        <v>225</v>
      </c>
      <c r="AG289" s="579" t="s">
        <v>225</v>
      </c>
      <c r="AH289" s="579" t="s">
        <v>225</v>
      </c>
      <c r="AI289" s="579" t="s">
        <v>225</v>
      </c>
      <c r="AJ289" s="579" t="s">
        <v>225</v>
      </c>
      <c r="AK289" s="579" t="s">
        <v>225</v>
      </c>
      <c r="AL289" s="579" t="s">
        <v>225</v>
      </c>
      <c r="AM289" s="579" t="s">
        <v>225</v>
      </c>
      <c r="AN289" s="579" t="s">
        <v>225</v>
      </c>
      <c r="AO289" s="579" t="s">
        <v>225</v>
      </c>
      <c r="AP289" s="579" t="s">
        <v>225</v>
      </c>
      <c r="AQ289" s="579" t="s">
        <v>225</v>
      </c>
      <c r="AR289" s="579" t="s">
        <v>225</v>
      </c>
      <c r="AS289" s="579" t="s">
        <v>225</v>
      </c>
      <c r="AT289" s="579" t="s">
        <v>225</v>
      </c>
      <c r="AU289" s="579" t="s">
        <v>225</v>
      </c>
      <c r="AV289" s="579" t="s">
        <v>225</v>
      </c>
      <c r="AW289" s="579" t="s">
        <v>225</v>
      </c>
      <c r="AX289" s="579" t="s">
        <v>225</v>
      </c>
      <c r="AY289" s="556">
        <v>0</v>
      </c>
      <c r="AZ289" s="559"/>
      <c r="BA289" s="562"/>
      <c r="BB289" s="559"/>
    </row>
    <row r="290" spans="1:56" ht="35.4" x14ac:dyDescent="0.25">
      <c r="A290" s="576">
        <v>707003</v>
      </c>
      <c r="B290" s="549" t="s">
        <v>246</v>
      </c>
      <c r="C290" s="555" t="s">
        <v>177</v>
      </c>
      <c r="D290" s="555" t="s">
        <v>177</v>
      </c>
      <c r="E290" s="555" t="s">
        <v>175</v>
      </c>
      <c r="F290" s="555" t="s">
        <v>177</v>
      </c>
      <c r="G290" s="555" t="s">
        <v>177</v>
      </c>
      <c r="H290" s="555" t="s">
        <v>177</v>
      </c>
      <c r="I290" s="555" t="s">
        <v>177</v>
      </c>
      <c r="J290" s="555" t="s">
        <v>175</v>
      </c>
      <c r="K290" s="555" t="s">
        <v>176</v>
      </c>
      <c r="L290" s="555" t="s">
        <v>175</v>
      </c>
      <c r="M290" s="555" t="s">
        <v>176</v>
      </c>
      <c r="N290" s="555" t="s">
        <v>176</v>
      </c>
      <c r="O290" s="555" t="s">
        <v>176</v>
      </c>
      <c r="P290" s="555" t="s">
        <v>175</v>
      </c>
      <c r="Q290" s="555" t="s">
        <v>177</v>
      </c>
      <c r="R290" s="555" t="s">
        <v>176</v>
      </c>
      <c r="S290" s="555" t="s">
        <v>175</v>
      </c>
      <c r="T290" s="555" t="s">
        <v>177</v>
      </c>
      <c r="U290" s="555" t="s">
        <v>176</v>
      </c>
      <c r="V290" s="555" t="s">
        <v>176</v>
      </c>
      <c r="W290" s="555" t="s">
        <v>176</v>
      </c>
      <c r="X290" s="555" t="s">
        <v>176</v>
      </c>
      <c r="Y290" s="555" t="s">
        <v>176</v>
      </c>
      <c r="Z290" s="555" t="s">
        <v>176</v>
      </c>
      <c r="AA290" s="555"/>
      <c r="AB290" s="555"/>
      <c r="AC290" s="555"/>
      <c r="AD290" s="555"/>
      <c r="AE290" s="555"/>
      <c r="AF290" s="555"/>
      <c r="AG290" s="555"/>
      <c r="AH290" s="555"/>
      <c r="AI290" s="555"/>
      <c r="AJ290" s="555"/>
      <c r="AK290" s="555"/>
      <c r="AL290" s="555"/>
      <c r="AM290" s="555"/>
      <c r="AN290" s="555"/>
      <c r="AO290" s="555"/>
      <c r="AP290" s="555"/>
      <c r="AQ290" s="555"/>
      <c r="AR290" s="555"/>
      <c r="AS290" s="555"/>
      <c r="AT290" s="555"/>
      <c r="AU290" s="555"/>
      <c r="AV290" s="555"/>
      <c r="AW290" s="555"/>
      <c r="AX290" s="555"/>
      <c r="AY290" s="556">
        <v>0</v>
      </c>
      <c r="AZ290" s="563"/>
    </row>
    <row r="291" spans="1:56" ht="21.6" x14ac:dyDescent="0.65">
      <c r="A291" s="578">
        <v>707028</v>
      </c>
      <c r="B291" s="550" t="s">
        <v>245</v>
      </c>
      <c r="C291" s="579" t="s">
        <v>1437</v>
      </c>
      <c r="D291" s="579" t="s">
        <v>1437</v>
      </c>
      <c r="E291" s="579" t="s">
        <v>1437</v>
      </c>
      <c r="F291" s="579" t="s">
        <v>1437</v>
      </c>
      <c r="G291" s="579" t="s">
        <v>1437</v>
      </c>
      <c r="H291" s="579" t="s">
        <v>1437</v>
      </c>
      <c r="I291" s="579" t="s">
        <v>1437</v>
      </c>
      <c r="J291" s="579" t="s">
        <v>1437</v>
      </c>
      <c r="K291" s="579" t="s">
        <v>1437</v>
      </c>
      <c r="L291" s="579" t="s">
        <v>1437</v>
      </c>
      <c r="M291" s="579" t="s">
        <v>1437</v>
      </c>
      <c r="N291" s="579" t="s">
        <v>1437</v>
      </c>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79"/>
      <c r="AL291" s="579"/>
      <c r="AM291" s="579"/>
      <c r="AN291" s="579"/>
      <c r="AO291" s="579"/>
      <c r="AP291" s="579"/>
      <c r="AQ291" s="579"/>
      <c r="AR291" s="579"/>
      <c r="AS291" s="579"/>
      <c r="AT291" s="579"/>
      <c r="AU291" s="579"/>
      <c r="AV291" s="579"/>
      <c r="AW291" s="579"/>
      <c r="AX291" s="579"/>
      <c r="AY291" s="556" t="s">
        <v>3778</v>
      </c>
      <c r="AZ291" s="564"/>
      <c r="BA291" s="565"/>
      <c r="BB291" s="565"/>
      <c r="BC291" s="565"/>
      <c r="BD291" s="566"/>
    </row>
    <row r="292" spans="1:56" ht="14.4" x14ac:dyDescent="0.3">
      <c r="A292" s="576">
        <v>707032</v>
      </c>
      <c r="B292" s="549" t="s">
        <v>398</v>
      </c>
      <c r="C292" s="555" t="s">
        <v>175</v>
      </c>
      <c r="D292" s="555" t="s">
        <v>175</v>
      </c>
      <c r="E292" s="555" t="s">
        <v>175</v>
      </c>
      <c r="F292" s="555" t="s">
        <v>177</v>
      </c>
      <c r="G292" s="555" t="s">
        <v>177</v>
      </c>
      <c r="H292" s="555" t="s">
        <v>177</v>
      </c>
      <c r="I292" s="555" t="s">
        <v>175</v>
      </c>
      <c r="J292" s="555" t="s">
        <v>175</v>
      </c>
      <c r="K292" s="555" t="s">
        <v>175</v>
      </c>
      <c r="L292" s="555" t="s">
        <v>175</v>
      </c>
      <c r="M292" s="555" t="s">
        <v>175</v>
      </c>
      <c r="N292" s="555" t="s">
        <v>175</v>
      </c>
      <c r="O292" s="555" t="s">
        <v>175</v>
      </c>
      <c r="P292" s="555" t="s">
        <v>177</v>
      </c>
      <c r="Q292" s="555" t="s">
        <v>177</v>
      </c>
      <c r="R292" s="555" t="s">
        <v>175</v>
      </c>
      <c r="S292" s="555" t="s">
        <v>175</v>
      </c>
      <c r="T292" s="555" t="s">
        <v>177</v>
      </c>
      <c r="U292" s="555" t="s">
        <v>177</v>
      </c>
      <c r="V292" s="555" t="s">
        <v>177</v>
      </c>
      <c r="W292" s="555" t="s">
        <v>175</v>
      </c>
      <c r="X292" s="555" t="s">
        <v>177</v>
      </c>
      <c r="Y292" s="555" t="s">
        <v>177</v>
      </c>
      <c r="Z292" s="555" t="s">
        <v>177</v>
      </c>
      <c r="AA292" s="555" t="s">
        <v>177</v>
      </c>
      <c r="AB292" s="555" t="s">
        <v>175</v>
      </c>
      <c r="AC292" s="555" t="s">
        <v>177</v>
      </c>
      <c r="AD292" s="555" t="s">
        <v>177</v>
      </c>
      <c r="AE292" s="555" t="s">
        <v>177</v>
      </c>
      <c r="AF292" s="555" t="s">
        <v>177</v>
      </c>
      <c r="AG292" s="555" t="s">
        <v>177</v>
      </c>
      <c r="AH292" s="555" t="s">
        <v>177</v>
      </c>
      <c r="AI292" s="555" t="s">
        <v>177</v>
      </c>
      <c r="AJ292" s="555" t="s">
        <v>177</v>
      </c>
      <c r="AK292" s="555" t="s">
        <v>177</v>
      </c>
      <c r="AL292" s="555" t="s">
        <v>177</v>
      </c>
      <c r="AM292" s="555" t="s">
        <v>177</v>
      </c>
      <c r="AN292" s="555" t="s">
        <v>177</v>
      </c>
      <c r="AO292" s="555" t="s">
        <v>177</v>
      </c>
      <c r="AP292" s="555" t="s">
        <v>177</v>
      </c>
      <c r="AQ292" s="555" t="s">
        <v>177</v>
      </c>
      <c r="AR292" s="555" t="s">
        <v>177</v>
      </c>
      <c r="AS292" s="555"/>
      <c r="AT292" s="555"/>
      <c r="AU292" s="555"/>
      <c r="AV292" s="555"/>
      <c r="AW292" s="555"/>
      <c r="AX292" s="555"/>
      <c r="AY292" s="556">
        <v>0</v>
      </c>
      <c r="AZ292" s="559"/>
      <c r="BA292" s="562"/>
      <c r="BB292" s="559"/>
    </row>
    <row r="293" spans="1:56" ht="14.4" x14ac:dyDescent="0.3">
      <c r="A293" s="576">
        <v>707035</v>
      </c>
      <c r="B293" s="549" t="s">
        <v>247</v>
      </c>
      <c r="C293" s="555" t="s">
        <v>175</v>
      </c>
      <c r="D293" s="555" t="s">
        <v>175</v>
      </c>
      <c r="E293" s="555" t="s">
        <v>175</v>
      </c>
      <c r="F293" s="555" t="s">
        <v>175</v>
      </c>
      <c r="G293" s="555" t="s">
        <v>175</v>
      </c>
      <c r="H293" s="555" t="s">
        <v>175</v>
      </c>
      <c r="I293" s="555" t="s">
        <v>175</v>
      </c>
      <c r="J293" s="555" t="s">
        <v>175</v>
      </c>
      <c r="K293" s="555" t="s">
        <v>175</v>
      </c>
      <c r="L293" s="555" t="s">
        <v>177</v>
      </c>
      <c r="M293" s="555" t="s">
        <v>175</v>
      </c>
      <c r="N293" s="555" t="s">
        <v>175</v>
      </c>
      <c r="O293" s="555" t="s">
        <v>175</v>
      </c>
      <c r="P293" s="555" t="s">
        <v>175</v>
      </c>
      <c r="Q293" s="555" t="s">
        <v>175</v>
      </c>
      <c r="R293" s="555" t="s">
        <v>175</v>
      </c>
      <c r="S293" s="555" t="s">
        <v>175</v>
      </c>
      <c r="T293" s="555" t="s">
        <v>177</v>
      </c>
      <c r="U293" s="555" t="s">
        <v>177</v>
      </c>
      <c r="V293" s="555" t="s">
        <v>175</v>
      </c>
      <c r="W293" s="555" t="s">
        <v>175</v>
      </c>
      <c r="X293" s="555" t="s">
        <v>177</v>
      </c>
      <c r="Y293" s="555" t="s">
        <v>175</v>
      </c>
      <c r="Z293" s="555" t="s">
        <v>177</v>
      </c>
      <c r="AA293" s="555" t="s">
        <v>177</v>
      </c>
      <c r="AB293" s="555" t="s">
        <v>175</v>
      </c>
      <c r="AC293" s="555" t="s">
        <v>177</v>
      </c>
      <c r="AD293" s="555" t="s">
        <v>177</v>
      </c>
      <c r="AE293" s="555" t="s">
        <v>175</v>
      </c>
      <c r="AF293" s="555" t="s">
        <v>175</v>
      </c>
      <c r="AG293" s="555" t="s">
        <v>177</v>
      </c>
      <c r="AH293" s="555" t="s">
        <v>177</v>
      </c>
      <c r="AI293" s="555" t="s">
        <v>176</v>
      </c>
      <c r="AJ293" s="555" t="s">
        <v>177</v>
      </c>
      <c r="AK293" s="555" t="s">
        <v>177</v>
      </c>
      <c r="AL293" s="555" t="s">
        <v>177</v>
      </c>
      <c r="AM293" s="555"/>
      <c r="AN293" s="555"/>
      <c r="AO293" s="555"/>
      <c r="AP293" s="555"/>
      <c r="AQ293" s="555"/>
      <c r="AR293" s="555"/>
      <c r="AS293" s="555"/>
      <c r="AT293" s="555"/>
      <c r="AU293" s="555"/>
      <c r="AV293" s="555"/>
      <c r="AW293" s="555"/>
      <c r="AX293" s="555"/>
      <c r="AY293" s="556">
        <v>0</v>
      </c>
      <c r="AZ293" s="559"/>
      <c r="BA293" s="562"/>
      <c r="BB293" s="559"/>
    </row>
    <row r="294" spans="1:56" ht="14.4" x14ac:dyDescent="0.3">
      <c r="A294" s="576">
        <v>707041</v>
      </c>
      <c r="B294" s="549" t="s">
        <v>247</v>
      </c>
      <c r="C294" s="555" t="s">
        <v>175</v>
      </c>
      <c r="D294" s="555" t="s">
        <v>177</v>
      </c>
      <c r="E294" s="555" t="s">
        <v>175</v>
      </c>
      <c r="F294" s="555" t="s">
        <v>177</v>
      </c>
      <c r="G294" s="555" t="s">
        <v>177</v>
      </c>
      <c r="H294" s="555" t="s">
        <v>175</v>
      </c>
      <c r="I294" s="555" t="s">
        <v>175</v>
      </c>
      <c r="J294" s="555" t="s">
        <v>175</v>
      </c>
      <c r="K294" s="555" t="s">
        <v>177</v>
      </c>
      <c r="L294" s="555" t="s">
        <v>175</v>
      </c>
      <c r="M294" s="555" t="s">
        <v>177</v>
      </c>
      <c r="N294" s="555" t="s">
        <v>175</v>
      </c>
      <c r="O294" s="555" t="s">
        <v>175</v>
      </c>
      <c r="P294" s="555" t="s">
        <v>177</v>
      </c>
      <c r="Q294" s="555" t="s">
        <v>175</v>
      </c>
      <c r="R294" s="555" t="s">
        <v>175</v>
      </c>
      <c r="S294" s="555" t="s">
        <v>177</v>
      </c>
      <c r="T294" s="555" t="s">
        <v>177</v>
      </c>
      <c r="U294" s="555" t="s">
        <v>175</v>
      </c>
      <c r="V294" s="555" t="s">
        <v>177</v>
      </c>
      <c r="W294" s="555" t="s">
        <v>177</v>
      </c>
      <c r="X294" s="555" t="s">
        <v>175</v>
      </c>
      <c r="Y294" s="555" t="s">
        <v>177</v>
      </c>
      <c r="Z294" s="555" t="s">
        <v>175</v>
      </c>
      <c r="AA294" s="555" t="s">
        <v>177</v>
      </c>
      <c r="AB294" s="555" t="s">
        <v>177</v>
      </c>
      <c r="AC294" s="555" t="s">
        <v>177</v>
      </c>
      <c r="AD294" s="555" t="s">
        <v>177</v>
      </c>
      <c r="AE294" s="555" t="s">
        <v>177</v>
      </c>
      <c r="AF294" s="555" t="s">
        <v>176</v>
      </c>
      <c r="AG294" s="555" t="s">
        <v>176</v>
      </c>
      <c r="AH294" s="555" t="s">
        <v>176</v>
      </c>
      <c r="AI294" s="555" t="s">
        <v>176</v>
      </c>
      <c r="AJ294" s="555" t="s">
        <v>176</v>
      </c>
      <c r="AK294" s="555" t="s">
        <v>176</v>
      </c>
      <c r="AL294" s="555" t="s">
        <v>176</v>
      </c>
      <c r="AM294" s="555"/>
      <c r="AN294" s="555"/>
      <c r="AO294" s="555"/>
      <c r="AP294" s="555"/>
      <c r="AQ294" s="555"/>
      <c r="AR294" s="555"/>
      <c r="AS294" s="555"/>
      <c r="AT294" s="555"/>
      <c r="AU294" s="555"/>
      <c r="AV294" s="555"/>
      <c r="AW294" s="555"/>
      <c r="AX294" s="555"/>
      <c r="AY294" s="556">
        <v>0</v>
      </c>
      <c r="AZ294" s="559"/>
      <c r="BA294" s="562"/>
      <c r="BB294" s="559"/>
    </row>
    <row r="295" spans="1:56" ht="14.4" x14ac:dyDescent="0.3">
      <c r="A295" s="576">
        <v>707054</v>
      </c>
      <c r="B295" s="549" t="s">
        <v>224</v>
      </c>
      <c r="C295" s="555" t="s">
        <v>177</v>
      </c>
      <c r="D295" s="555" t="s">
        <v>177</v>
      </c>
      <c r="E295" s="555" t="s">
        <v>177</v>
      </c>
      <c r="F295" s="555" t="s">
        <v>177</v>
      </c>
      <c r="G295" s="555" t="s">
        <v>177</v>
      </c>
      <c r="H295" s="555" t="s">
        <v>177</v>
      </c>
      <c r="I295" s="555" t="s">
        <v>177</v>
      </c>
      <c r="J295" s="555" t="s">
        <v>177</v>
      </c>
      <c r="K295" s="555" t="s">
        <v>177</v>
      </c>
      <c r="L295" s="555" t="s">
        <v>177</v>
      </c>
      <c r="M295" s="555" t="s">
        <v>177</v>
      </c>
      <c r="N295" s="555" t="s">
        <v>177</v>
      </c>
      <c r="O295" s="555" t="s">
        <v>175</v>
      </c>
      <c r="P295" s="555" t="s">
        <v>177</v>
      </c>
      <c r="Q295" s="555" t="s">
        <v>175</v>
      </c>
      <c r="R295" s="555" t="s">
        <v>175</v>
      </c>
      <c r="S295" s="555" t="s">
        <v>177</v>
      </c>
      <c r="T295" s="555" t="s">
        <v>177</v>
      </c>
      <c r="U295" s="555" t="s">
        <v>177</v>
      </c>
      <c r="V295" s="555" t="s">
        <v>177</v>
      </c>
      <c r="W295" s="555" t="s">
        <v>175</v>
      </c>
      <c r="X295" s="555" t="s">
        <v>177</v>
      </c>
      <c r="Y295" s="555" t="s">
        <v>177</v>
      </c>
      <c r="Z295" s="555" t="s">
        <v>177</v>
      </c>
      <c r="AA295" s="555" t="s">
        <v>177</v>
      </c>
      <c r="AB295" s="555" t="s">
        <v>175</v>
      </c>
      <c r="AC295" s="555" t="s">
        <v>175</v>
      </c>
      <c r="AD295" s="555" t="s">
        <v>177</v>
      </c>
      <c r="AE295" s="555" t="s">
        <v>175</v>
      </c>
      <c r="AF295" s="555" t="s">
        <v>177</v>
      </c>
      <c r="AG295" s="555" t="s">
        <v>177</v>
      </c>
      <c r="AH295" s="555" t="s">
        <v>177</v>
      </c>
      <c r="AI295" s="555" t="s">
        <v>177</v>
      </c>
      <c r="AJ295" s="555" t="s">
        <v>177</v>
      </c>
      <c r="AK295" s="555" t="s">
        <v>175</v>
      </c>
      <c r="AL295" s="555" t="s">
        <v>177</v>
      </c>
      <c r="AM295" s="555" t="s">
        <v>176</v>
      </c>
      <c r="AN295" s="555" t="s">
        <v>176</v>
      </c>
      <c r="AO295" s="555" t="s">
        <v>176</v>
      </c>
      <c r="AP295" s="555" t="s">
        <v>176</v>
      </c>
      <c r="AQ295" s="555" t="s">
        <v>176</v>
      </c>
      <c r="AR295" s="555" t="s">
        <v>176</v>
      </c>
      <c r="AS295" s="555"/>
      <c r="AT295" s="555"/>
      <c r="AU295" s="555"/>
      <c r="AV295" s="555"/>
      <c r="AW295" s="555"/>
      <c r="AX295" s="555"/>
      <c r="AY295" s="556">
        <v>0</v>
      </c>
      <c r="AZ295" s="564"/>
      <c r="BA295" s="565"/>
      <c r="BB295" s="565"/>
      <c r="BC295" s="565"/>
      <c r="BD295" s="566"/>
    </row>
    <row r="296" spans="1:56" ht="15" customHeight="1" x14ac:dyDescent="0.3">
      <c r="A296" s="576">
        <v>707055</v>
      </c>
      <c r="B296" s="549" t="s">
        <v>246</v>
      </c>
      <c r="C296" s="555" t="s">
        <v>175</v>
      </c>
      <c r="D296" s="555" t="s">
        <v>175</v>
      </c>
      <c r="E296" s="555" t="s">
        <v>175</v>
      </c>
      <c r="F296" s="555" t="s">
        <v>177</v>
      </c>
      <c r="G296" s="555" t="s">
        <v>175</v>
      </c>
      <c r="H296" s="555" t="s">
        <v>177</v>
      </c>
      <c r="I296" s="555" t="s">
        <v>177</v>
      </c>
      <c r="J296" s="555" t="s">
        <v>177</v>
      </c>
      <c r="K296" s="555" t="s">
        <v>177</v>
      </c>
      <c r="L296" s="555" t="s">
        <v>176</v>
      </c>
      <c r="M296" s="555" t="s">
        <v>175</v>
      </c>
      <c r="N296" s="555" t="s">
        <v>175</v>
      </c>
      <c r="O296" s="555" t="s">
        <v>177</v>
      </c>
      <c r="P296" s="555" t="s">
        <v>177</v>
      </c>
      <c r="Q296" s="555" t="s">
        <v>177</v>
      </c>
      <c r="R296" s="555" t="s">
        <v>177</v>
      </c>
      <c r="S296" s="555" t="s">
        <v>176</v>
      </c>
      <c r="T296" s="555" t="s">
        <v>177</v>
      </c>
      <c r="U296" s="555" t="s">
        <v>176</v>
      </c>
      <c r="V296" s="555" t="s">
        <v>176</v>
      </c>
      <c r="W296" s="555" t="s">
        <v>176</v>
      </c>
      <c r="X296" s="555" t="s">
        <v>176</v>
      </c>
      <c r="Y296" s="555" t="s">
        <v>176</v>
      </c>
      <c r="Z296" s="555" t="s">
        <v>176</v>
      </c>
      <c r="AA296" s="555"/>
      <c r="AB296" s="555"/>
      <c r="AC296" s="555"/>
      <c r="AD296" s="555"/>
      <c r="AE296" s="555"/>
      <c r="AF296" s="555"/>
      <c r="AG296" s="555"/>
      <c r="AH296" s="555"/>
      <c r="AI296" s="555"/>
      <c r="AJ296" s="555"/>
      <c r="AK296" s="555"/>
      <c r="AL296" s="555"/>
      <c r="AM296" s="555"/>
      <c r="AN296" s="555"/>
      <c r="AO296" s="555"/>
      <c r="AP296" s="555"/>
      <c r="AQ296" s="555"/>
      <c r="AR296" s="555"/>
      <c r="AS296" s="555"/>
      <c r="AT296" s="555"/>
      <c r="AU296" s="555"/>
      <c r="AV296" s="555"/>
      <c r="AW296" s="555"/>
      <c r="AX296" s="555"/>
      <c r="AY296" s="556">
        <v>0</v>
      </c>
      <c r="AZ296" s="559"/>
      <c r="BA296" s="562"/>
      <c r="BB296" s="559"/>
    </row>
    <row r="297" spans="1:56" ht="14.4" x14ac:dyDescent="0.3">
      <c r="A297" s="576">
        <v>707061</v>
      </c>
      <c r="B297" s="549" t="s">
        <v>246</v>
      </c>
      <c r="C297" s="555" t="s">
        <v>177</v>
      </c>
      <c r="D297" s="555" t="s">
        <v>175</v>
      </c>
      <c r="E297" s="555" t="s">
        <v>175</v>
      </c>
      <c r="F297" s="555" t="s">
        <v>177</v>
      </c>
      <c r="G297" s="555" t="s">
        <v>175</v>
      </c>
      <c r="H297" s="555" t="s">
        <v>177</v>
      </c>
      <c r="I297" s="555" t="s">
        <v>175</v>
      </c>
      <c r="J297" s="555" t="s">
        <v>177</v>
      </c>
      <c r="K297" s="555" t="s">
        <v>177</v>
      </c>
      <c r="L297" s="555" t="s">
        <v>177</v>
      </c>
      <c r="M297" s="555" t="s">
        <v>177</v>
      </c>
      <c r="N297" s="555" t="s">
        <v>177</v>
      </c>
      <c r="O297" s="555" t="s">
        <v>177</v>
      </c>
      <c r="P297" s="555" t="s">
        <v>176</v>
      </c>
      <c r="Q297" s="555" t="s">
        <v>177</v>
      </c>
      <c r="R297" s="555" t="s">
        <v>176</v>
      </c>
      <c r="S297" s="555" t="s">
        <v>177</v>
      </c>
      <c r="T297" s="555" t="s">
        <v>175</v>
      </c>
      <c r="U297" s="555" t="s">
        <v>176</v>
      </c>
      <c r="V297" s="555" t="s">
        <v>176</v>
      </c>
      <c r="W297" s="555" t="s">
        <v>176</v>
      </c>
      <c r="X297" s="555" t="s">
        <v>176</v>
      </c>
      <c r="Y297" s="555" t="s">
        <v>176</v>
      </c>
      <c r="Z297" s="555" t="s">
        <v>176</v>
      </c>
      <c r="AA297" s="555"/>
      <c r="AB297" s="555"/>
      <c r="AC297" s="555"/>
      <c r="AD297" s="555"/>
      <c r="AE297" s="555"/>
      <c r="AF297" s="555"/>
      <c r="AG297" s="555"/>
      <c r="AH297" s="555"/>
      <c r="AI297" s="555"/>
      <c r="AJ297" s="555"/>
      <c r="AK297" s="555"/>
      <c r="AL297" s="555"/>
      <c r="AM297" s="555"/>
      <c r="AN297" s="555"/>
      <c r="AO297" s="555"/>
      <c r="AP297" s="555"/>
      <c r="AQ297" s="555"/>
      <c r="AR297" s="555"/>
      <c r="AS297" s="555"/>
      <c r="AT297" s="555"/>
      <c r="AU297" s="555"/>
      <c r="AV297" s="555"/>
      <c r="AW297" s="555"/>
      <c r="AX297" s="555"/>
      <c r="AY297" s="556">
        <v>0</v>
      </c>
      <c r="AZ297" s="559"/>
      <c r="BA297" s="562"/>
      <c r="BB297" s="559"/>
    </row>
    <row r="298" spans="1:56" ht="21.6" x14ac:dyDescent="0.65">
      <c r="A298" s="578">
        <v>707069</v>
      </c>
      <c r="B298" s="550" t="s">
        <v>246</v>
      </c>
      <c r="C298" s="579" t="s">
        <v>175</v>
      </c>
      <c r="D298" s="579" t="s">
        <v>175</v>
      </c>
      <c r="E298" s="579" t="s">
        <v>175</v>
      </c>
      <c r="F298" s="579" t="s">
        <v>175</v>
      </c>
      <c r="G298" s="579" t="s">
        <v>175</v>
      </c>
      <c r="H298" s="579" t="s">
        <v>177</v>
      </c>
      <c r="I298" s="579" t="s">
        <v>175</v>
      </c>
      <c r="J298" s="579" t="s">
        <v>175</v>
      </c>
      <c r="K298" s="579" t="s">
        <v>175</v>
      </c>
      <c r="L298" s="579" t="s">
        <v>177</v>
      </c>
      <c r="M298" s="579" t="s">
        <v>175</v>
      </c>
      <c r="N298" s="579" t="s">
        <v>175</v>
      </c>
      <c r="O298" s="579" t="s">
        <v>177</v>
      </c>
      <c r="P298" s="579" t="s">
        <v>176</v>
      </c>
      <c r="Q298" s="579" t="s">
        <v>176</v>
      </c>
      <c r="R298" s="579" t="s">
        <v>177</v>
      </c>
      <c r="S298" s="579" t="s">
        <v>176</v>
      </c>
      <c r="T298" s="579" t="s">
        <v>177</v>
      </c>
      <c r="U298" s="579" t="s">
        <v>176</v>
      </c>
      <c r="V298" s="579" t="s">
        <v>176</v>
      </c>
      <c r="W298" s="579" t="s">
        <v>176</v>
      </c>
      <c r="X298" s="579" t="s">
        <v>176</v>
      </c>
      <c r="Y298" s="579" t="s">
        <v>176</v>
      </c>
      <c r="Z298" s="579" t="s">
        <v>176</v>
      </c>
      <c r="AA298" s="579"/>
      <c r="AB298" s="579"/>
      <c r="AC298" s="579"/>
      <c r="AD298" s="579"/>
      <c r="AE298" s="579"/>
      <c r="AF298" s="579"/>
      <c r="AG298" s="579"/>
      <c r="AH298" s="579"/>
      <c r="AI298" s="579"/>
      <c r="AJ298" s="579"/>
      <c r="AK298" s="579"/>
      <c r="AL298" s="579"/>
      <c r="AM298" s="579"/>
      <c r="AN298" s="579"/>
      <c r="AO298" s="579"/>
      <c r="AP298" s="579"/>
      <c r="AQ298" s="579"/>
      <c r="AR298" s="579"/>
      <c r="AS298" s="579"/>
      <c r="AT298" s="579"/>
      <c r="AU298" s="579"/>
      <c r="AV298" s="579"/>
      <c r="AW298" s="579"/>
      <c r="AX298" s="579"/>
      <c r="AY298" s="556">
        <v>0</v>
      </c>
      <c r="AZ298" s="564"/>
      <c r="BA298" s="565"/>
      <c r="BB298" s="565"/>
      <c r="BC298" s="565"/>
      <c r="BD298" s="566"/>
    </row>
    <row r="299" spans="1:56" ht="14.4" x14ac:dyDescent="0.3">
      <c r="A299" s="576">
        <v>707072</v>
      </c>
      <c r="B299" s="549" t="s">
        <v>246</v>
      </c>
      <c r="C299" s="555" t="s">
        <v>175</v>
      </c>
      <c r="D299" s="555" t="s">
        <v>177</v>
      </c>
      <c r="E299" s="555" t="s">
        <v>175</v>
      </c>
      <c r="F299" s="555" t="s">
        <v>175</v>
      </c>
      <c r="G299" s="555" t="s">
        <v>175</v>
      </c>
      <c r="H299" s="555" t="s">
        <v>175</v>
      </c>
      <c r="I299" s="555" t="s">
        <v>177</v>
      </c>
      <c r="J299" s="555" t="s">
        <v>177</v>
      </c>
      <c r="K299" s="555" t="s">
        <v>176</v>
      </c>
      <c r="L299" s="555" t="s">
        <v>175</v>
      </c>
      <c r="M299" s="555" t="s">
        <v>176</v>
      </c>
      <c r="N299" s="555" t="s">
        <v>176</v>
      </c>
      <c r="O299" s="555" t="s">
        <v>177</v>
      </c>
      <c r="P299" s="555" t="s">
        <v>175</v>
      </c>
      <c r="Q299" s="555" t="s">
        <v>175</v>
      </c>
      <c r="R299" s="555" t="s">
        <v>177</v>
      </c>
      <c r="S299" s="555" t="s">
        <v>177</v>
      </c>
      <c r="T299" s="555" t="s">
        <v>175</v>
      </c>
      <c r="U299" s="555" t="s">
        <v>177</v>
      </c>
      <c r="V299" s="555" t="s">
        <v>175</v>
      </c>
      <c r="W299" s="555" t="s">
        <v>176</v>
      </c>
      <c r="X299" s="555" t="s">
        <v>177</v>
      </c>
      <c r="Y299" s="555" t="s">
        <v>176</v>
      </c>
      <c r="Z299" s="555" t="s">
        <v>176</v>
      </c>
      <c r="AA299" s="555"/>
      <c r="AB299" s="555"/>
      <c r="AC299" s="555"/>
      <c r="AD299" s="555"/>
      <c r="AE299" s="555"/>
      <c r="AF299" s="555"/>
      <c r="AG299" s="555"/>
      <c r="AH299" s="555"/>
      <c r="AI299" s="555"/>
      <c r="AJ299" s="555"/>
      <c r="AK299" s="555"/>
      <c r="AL299" s="555"/>
      <c r="AM299" s="555"/>
      <c r="AN299" s="555"/>
      <c r="AO299" s="555"/>
      <c r="AP299" s="555"/>
      <c r="AQ299" s="555"/>
      <c r="AR299" s="555"/>
      <c r="AS299" s="555"/>
      <c r="AT299" s="555"/>
      <c r="AU299" s="555"/>
      <c r="AV299" s="555"/>
      <c r="AW299" s="555"/>
      <c r="AX299" s="555"/>
      <c r="AY299" s="556">
        <v>0</v>
      </c>
      <c r="AZ299" s="564"/>
      <c r="BA299" s="565"/>
      <c r="BB299" s="565"/>
      <c r="BC299" s="565"/>
      <c r="BD299" s="566"/>
    </row>
    <row r="300" spans="1:56" ht="21.6" x14ac:dyDescent="0.65">
      <c r="A300" s="578">
        <v>707079</v>
      </c>
      <c r="B300" s="550" t="s">
        <v>246</v>
      </c>
      <c r="C300" s="579" t="s">
        <v>177</v>
      </c>
      <c r="D300" s="579" t="s">
        <v>177</v>
      </c>
      <c r="E300" s="579" t="s">
        <v>175</v>
      </c>
      <c r="F300" s="579" t="s">
        <v>177</v>
      </c>
      <c r="G300" s="579" t="s">
        <v>177</v>
      </c>
      <c r="H300" s="579" t="s">
        <v>177</v>
      </c>
      <c r="I300" s="579" t="s">
        <v>176</v>
      </c>
      <c r="J300" s="579" t="s">
        <v>177</v>
      </c>
      <c r="K300" s="579" t="s">
        <v>177</v>
      </c>
      <c r="L300" s="579" t="s">
        <v>176</v>
      </c>
      <c r="M300" s="579" t="s">
        <v>175</v>
      </c>
      <c r="N300" s="579" t="s">
        <v>175</v>
      </c>
      <c r="O300" s="579" t="s">
        <v>176</v>
      </c>
      <c r="P300" s="579" t="s">
        <v>176</v>
      </c>
      <c r="Q300" s="579" t="s">
        <v>176</v>
      </c>
      <c r="R300" s="579" t="s">
        <v>176</v>
      </c>
      <c r="S300" s="579" t="s">
        <v>176</v>
      </c>
      <c r="T300" s="579" t="s">
        <v>176</v>
      </c>
      <c r="U300" s="579" t="s">
        <v>176</v>
      </c>
      <c r="V300" s="579" t="s">
        <v>176</v>
      </c>
      <c r="W300" s="579" t="s">
        <v>176</v>
      </c>
      <c r="X300" s="579" t="s">
        <v>176</v>
      </c>
      <c r="Y300" s="579" t="s">
        <v>176</v>
      </c>
      <c r="Z300" s="579" t="s">
        <v>176</v>
      </c>
      <c r="AA300" s="579" t="s">
        <v>225</v>
      </c>
      <c r="AB300" s="579" t="s">
        <v>225</v>
      </c>
      <c r="AC300" s="579" t="s">
        <v>225</v>
      </c>
      <c r="AD300" s="579" t="s">
        <v>225</v>
      </c>
      <c r="AE300" s="579" t="s">
        <v>225</v>
      </c>
      <c r="AF300" s="579" t="s">
        <v>225</v>
      </c>
      <c r="AG300" s="579" t="s">
        <v>225</v>
      </c>
      <c r="AH300" s="579" t="s">
        <v>225</v>
      </c>
      <c r="AI300" s="579" t="s">
        <v>225</v>
      </c>
      <c r="AJ300" s="579" t="s">
        <v>225</v>
      </c>
      <c r="AK300" s="579" t="s">
        <v>225</v>
      </c>
      <c r="AL300" s="579" t="s">
        <v>225</v>
      </c>
      <c r="AM300" s="579" t="s">
        <v>225</v>
      </c>
      <c r="AN300" s="579" t="s">
        <v>225</v>
      </c>
      <c r="AO300" s="579" t="s">
        <v>225</v>
      </c>
      <c r="AP300" s="579" t="s">
        <v>225</v>
      </c>
      <c r="AQ300" s="579" t="s">
        <v>225</v>
      </c>
      <c r="AR300" s="579" t="s">
        <v>225</v>
      </c>
      <c r="AS300" s="579" t="s">
        <v>225</v>
      </c>
      <c r="AT300" s="579" t="s">
        <v>225</v>
      </c>
      <c r="AU300" s="579" t="s">
        <v>225</v>
      </c>
      <c r="AV300" s="579" t="s">
        <v>225</v>
      </c>
      <c r="AW300" s="579" t="s">
        <v>225</v>
      </c>
      <c r="AX300" s="579" t="s">
        <v>225</v>
      </c>
      <c r="AY300" s="556">
        <v>0</v>
      </c>
      <c r="AZ300" s="564"/>
      <c r="BA300" s="565"/>
      <c r="BB300" s="565"/>
      <c r="BC300" s="565"/>
      <c r="BD300" s="566"/>
    </row>
    <row r="301" spans="1:56" ht="21.6" x14ac:dyDescent="0.65">
      <c r="A301" s="578">
        <v>707084</v>
      </c>
      <c r="B301" s="550" t="s">
        <v>400</v>
      </c>
      <c r="C301" s="579" t="s">
        <v>175</v>
      </c>
      <c r="D301" s="579" t="s">
        <v>175</v>
      </c>
      <c r="E301" s="579" t="s">
        <v>175</v>
      </c>
      <c r="F301" s="579" t="s">
        <v>175</v>
      </c>
      <c r="G301" s="579" t="s">
        <v>177</v>
      </c>
      <c r="H301" s="579" t="s">
        <v>177</v>
      </c>
      <c r="I301" s="579" t="s">
        <v>175</v>
      </c>
      <c r="J301" s="579" t="s">
        <v>175</v>
      </c>
      <c r="K301" s="579" t="s">
        <v>175</v>
      </c>
      <c r="L301" s="579" t="s">
        <v>175</v>
      </c>
      <c r="M301" s="579" t="s">
        <v>175</v>
      </c>
      <c r="N301" s="579" t="s">
        <v>175</v>
      </c>
      <c r="O301" s="579" t="s">
        <v>177</v>
      </c>
      <c r="P301" s="579" t="s">
        <v>177</v>
      </c>
      <c r="Q301" s="579" t="s">
        <v>175</v>
      </c>
      <c r="R301" s="579" t="s">
        <v>177</v>
      </c>
      <c r="S301" s="579" t="s">
        <v>177</v>
      </c>
      <c r="T301" s="579" t="s">
        <v>177</v>
      </c>
      <c r="U301" s="579" t="s">
        <v>177</v>
      </c>
      <c r="V301" s="579" t="s">
        <v>177</v>
      </c>
      <c r="W301" s="579" t="s">
        <v>177</v>
      </c>
      <c r="X301" s="579" t="s">
        <v>177</v>
      </c>
      <c r="Y301" s="579" t="s">
        <v>177</v>
      </c>
      <c r="Z301" s="579" t="s">
        <v>177</v>
      </c>
      <c r="AA301" s="579" t="s">
        <v>176</v>
      </c>
      <c r="AB301" s="579" t="s">
        <v>176</v>
      </c>
      <c r="AC301" s="579" t="s">
        <v>176</v>
      </c>
      <c r="AD301" s="579" t="s">
        <v>176</v>
      </c>
      <c r="AE301" s="579" t="s">
        <v>176</v>
      </c>
      <c r="AF301" s="579" t="s">
        <v>176</v>
      </c>
      <c r="AG301" s="579"/>
      <c r="AH301" s="579"/>
      <c r="AI301" s="579"/>
      <c r="AJ301" s="579"/>
      <c r="AK301" s="579"/>
      <c r="AL301" s="579"/>
      <c r="AM301" s="579"/>
      <c r="AN301" s="579"/>
      <c r="AO301" s="579"/>
      <c r="AP301" s="579"/>
      <c r="AQ301" s="579"/>
      <c r="AR301" s="579"/>
      <c r="AS301" s="579"/>
      <c r="AT301" s="579"/>
      <c r="AU301" s="579"/>
      <c r="AV301" s="579"/>
      <c r="AW301" s="579"/>
      <c r="AX301" s="579"/>
      <c r="AY301" s="556">
        <v>0</v>
      </c>
      <c r="AZ301" s="559"/>
      <c r="BA301" s="562"/>
      <c r="BB301" s="559"/>
    </row>
    <row r="302" spans="1:56" ht="14.4" x14ac:dyDescent="0.3">
      <c r="A302" s="576">
        <v>707096</v>
      </c>
      <c r="B302" s="549" t="s">
        <v>246</v>
      </c>
      <c r="C302" s="555" t="s">
        <v>175</v>
      </c>
      <c r="D302" s="555" t="s">
        <v>175</v>
      </c>
      <c r="E302" s="555" t="s">
        <v>175</v>
      </c>
      <c r="F302" s="555" t="s">
        <v>175</v>
      </c>
      <c r="G302" s="555" t="s">
        <v>175</v>
      </c>
      <c r="H302" s="555" t="s">
        <v>175</v>
      </c>
      <c r="I302" s="555" t="s">
        <v>175</v>
      </c>
      <c r="J302" s="555" t="s">
        <v>175</v>
      </c>
      <c r="K302" s="555" t="s">
        <v>175</v>
      </c>
      <c r="L302" s="555" t="s">
        <v>177</v>
      </c>
      <c r="M302" s="555" t="s">
        <v>175</v>
      </c>
      <c r="N302" s="555" t="s">
        <v>175</v>
      </c>
      <c r="O302" s="555" t="s">
        <v>175</v>
      </c>
      <c r="P302" s="555" t="s">
        <v>175</v>
      </c>
      <c r="Q302" s="555" t="s">
        <v>177</v>
      </c>
      <c r="R302" s="555" t="s">
        <v>177</v>
      </c>
      <c r="S302" s="555" t="s">
        <v>175</v>
      </c>
      <c r="T302" s="555" t="s">
        <v>175</v>
      </c>
      <c r="U302" s="555" t="s">
        <v>177</v>
      </c>
      <c r="V302" s="555" t="s">
        <v>177</v>
      </c>
      <c r="W302" s="555" t="s">
        <v>175</v>
      </c>
      <c r="X302" s="555" t="s">
        <v>175</v>
      </c>
      <c r="Y302" s="555" t="s">
        <v>175</v>
      </c>
      <c r="Z302" s="555" t="s">
        <v>175</v>
      </c>
      <c r="AA302" s="555"/>
      <c r="AB302" s="555"/>
      <c r="AC302" s="555"/>
      <c r="AD302" s="555"/>
      <c r="AE302" s="555"/>
      <c r="AF302" s="555"/>
      <c r="AG302" s="555"/>
      <c r="AH302" s="555"/>
      <c r="AI302" s="555"/>
      <c r="AJ302" s="555"/>
      <c r="AK302" s="555"/>
      <c r="AL302" s="555"/>
      <c r="AM302" s="555"/>
      <c r="AN302" s="555"/>
      <c r="AO302" s="555"/>
      <c r="AP302" s="555"/>
      <c r="AQ302" s="555"/>
      <c r="AR302" s="555"/>
      <c r="AS302" s="555"/>
      <c r="AT302" s="555"/>
      <c r="AU302" s="555"/>
      <c r="AV302" s="555"/>
      <c r="AW302" s="555"/>
      <c r="AX302" s="555"/>
      <c r="AY302" s="556">
        <v>0</v>
      </c>
      <c r="AZ302" s="559"/>
      <c r="BA302" s="562"/>
      <c r="BB302" s="559"/>
    </row>
    <row r="303" spans="1:56" ht="14.4" x14ac:dyDescent="0.3">
      <c r="A303" s="576">
        <v>707098</v>
      </c>
      <c r="B303" s="549" t="s">
        <v>246</v>
      </c>
      <c r="C303" s="555" t="s">
        <v>175</v>
      </c>
      <c r="D303" s="555" t="s">
        <v>175</v>
      </c>
      <c r="E303" s="555" t="s">
        <v>175</v>
      </c>
      <c r="F303" s="555" t="s">
        <v>177</v>
      </c>
      <c r="G303" s="555" t="s">
        <v>177</v>
      </c>
      <c r="H303" s="555" t="s">
        <v>177</v>
      </c>
      <c r="I303" s="555" t="s">
        <v>175</v>
      </c>
      <c r="J303" s="555" t="s">
        <v>175</v>
      </c>
      <c r="K303" s="555" t="s">
        <v>177</v>
      </c>
      <c r="L303" s="555" t="s">
        <v>175</v>
      </c>
      <c r="M303" s="555" t="s">
        <v>175</v>
      </c>
      <c r="N303" s="555" t="s">
        <v>175</v>
      </c>
      <c r="O303" s="555" t="s">
        <v>175</v>
      </c>
      <c r="P303" s="555" t="s">
        <v>175</v>
      </c>
      <c r="Q303" s="555" t="s">
        <v>175</v>
      </c>
      <c r="R303" s="555" t="s">
        <v>175</v>
      </c>
      <c r="S303" s="555" t="s">
        <v>175</v>
      </c>
      <c r="T303" s="555" t="s">
        <v>175</v>
      </c>
      <c r="U303" s="555" t="s">
        <v>175</v>
      </c>
      <c r="V303" s="555" t="s">
        <v>177</v>
      </c>
      <c r="W303" s="555" t="s">
        <v>175</v>
      </c>
      <c r="X303" s="555" t="s">
        <v>175</v>
      </c>
      <c r="Y303" s="555" t="s">
        <v>175</v>
      </c>
      <c r="Z303" s="555" t="s">
        <v>175</v>
      </c>
      <c r="AA303" s="555"/>
      <c r="AB303" s="555"/>
      <c r="AC303" s="555"/>
      <c r="AD303" s="555"/>
      <c r="AE303" s="555"/>
      <c r="AF303" s="555"/>
      <c r="AG303" s="555"/>
      <c r="AH303" s="555"/>
      <c r="AI303" s="555"/>
      <c r="AJ303" s="555"/>
      <c r="AK303" s="555"/>
      <c r="AL303" s="555"/>
      <c r="AM303" s="555"/>
      <c r="AN303" s="555"/>
      <c r="AO303" s="555"/>
      <c r="AP303" s="555"/>
      <c r="AQ303" s="555"/>
      <c r="AR303" s="555"/>
      <c r="AS303" s="555"/>
      <c r="AT303" s="555"/>
      <c r="AU303" s="555"/>
      <c r="AV303" s="555"/>
      <c r="AW303" s="555"/>
      <c r="AX303" s="555"/>
      <c r="AY303" s="556">
        <v>0</v>
      </c>
      <c r="AZ303" s="559"/>
      <c r="BA303" s="562"/>
      <c r="BB303" s="559"/>
    </row>
    <row r="304" spans="1:56" ht="21.6" x14ac:dyDescent="0.65">
      <c r="A304" s="578">
        <v>707111</v>
      </c>
      <c r="B304" s="550" t="s">
        <v>245</v>
      </c>
      <c r="C304" s="579" t="s">
        <v>177</v>
      </c>
      <c r="D304" s="579" t="s">
        <v>176</v>
      </c>
      <c r="E304" s="579" t="s">
        <v>177</v>
      </c>
      <c r="F304" s="579" t="s">
        <v>177</v>
      </c>
      <c r="G304" s="579" t="s">
        <v>177</v>
      </c>
      <c r="H304" s="579" t="s">
        <v>176</v>
      </c>
      <c r="I304" s="579" t="s">
        <v>176</v>
      </c>
      <c r="J304" s="579" t="s">
        <v>176</v>
      </c>
      <c r="K304" s="579" t="s">
        <v>176</v>
      </c>
      <c r="L304" s="579" t="s">
        <v>176</v>
      </c>
      <c r="M304" s="579" t="s">
        <v>175</v>
      </c>
      <c r="N304" s="579" t="s">
        <v>175</v>
      </c>
      <c r="O304" s="579" t="s">
        <v>225</v>
      </c>
      <c r="P304" s="579" t="s">
        <v>225</v>
      </c>
      <c r="Q304" s="579" t="s">
        <v>225</v>
      </c>
      <c r="R304" s="579" t="s">
        <v>225</v>
      </c>
      <c r="S304" s="579" t="s">
        <v>225</v>
      </c>
      <c r="T304" s="579" t="s">
        <v>225</v>
      </c>
      <c r="U304" s="579" t="s">
        <v>225</v>
      </c>
      <c r="V304" s="579" t="s">
        <v>225</v>
      </c>
      <c r="W304" s="579" t="s">
        <v>225</v>
      </c>
      <c r="X304" s="579" t="s">
        <v>225</v>
      </c>
      <c r="Y304" s="579" t="s">
        <v>225</v>
      </c>
      <c r="Z304" s="579" t="s">
        <v>225</v>
      </c>
      <c r="AA304" s="579" t="s">
        <v>225</v>
      </c>
      <c r="AB304" s="579" t="s">
        <v>225</v>
      </c>
      <c r="AC304" s="579" t="s">
        <v>225</v>
      </c>
      <c r="AD304" s="579" t="s">
        <v>225</v>
      </c>
      <c r="AE304" s="579" t="s">
        <v>225</v>
      </c>
      <c r="AF304" s="579" t="s">
        <v>225</v>
      </c>
      <c r="AG304" s="579" t="s">
        <v>225</v>
      </c>
      <c r="AH304" s="579" t="s">
        <v>225</v>
      </c>
      <c r="AI304" s="579" t="s">
        <v>225</v>
      </c>
      <c r="AJ304" s="579" t="s">
        <v>225</v>
      </c>
      <c r="AK304" s="579" t="s">
        <v>225</v>
      </c>
      <c r="AL304" s="579" t="s">
        <v>225</v>
      </c>
      <c r="AM304" s="579" t="s">
        <v>225</v>
      </c>
      <c r="AN304" s="579" t="s">
        <v>225</v>
      </c>
      <c r="AO304" s="579" t="s">
        <v>225</v>
      </c>
      <c r="AP304" s="579" t="s">
        <v>225</v>
      </c>
      <c r="AQ304" s="579" t="s">
        <v>225</v>
      </c>
      <c r="AR304" s="579" t="s">
        <v>225</v>
      </c>
      <c r="AS304" s="579" t="s">
        <v>225</v>
      </c>
      <c r="AT304" s="579" t="s">
        <v>225</v>
      </c>
      <c r="AU304" s="579" t="s">
        <v>225</v>
      </c>
      <c r="AV304" s="579" t="s">
        <v>225</v>
      </c>
      <c r="AW304" s="579" t="s">
        <v>225</v>
      </c>
      <c r="AX304" s="579" t="s">
        <v>225</v>
      </c>
      <c r="AY304" s="556">
        <v>0</v>
      </c>
      <c r="AZ304" s="564"/>
      <c r="BA304" s="565"/>
      <c r="BB304" s="565"/>
      <c r="BC304" s="565"/>
      <c r="BD304" s="566"/>
    </row>
    <row r="305" spans="1:56" ht="14.4" x14ac:dyDescent="0.3">
      <c r="A305" s="576">
        <v>707116</v>
      </c>
      <c r="B305" s="549" t="s">
        <v>246</v>
      </c>
      <c r="C305" s="555" t="s">
        <v>177</v>
      </c>
      <c r="D305" s="555" t="s">
        <v>175</v>
      </c>
      <c r="E305" s="555" t="s">
        <v>177</v>
      </c>
      <c r="F305" s="555" t="s">
        <v>177</v>
      </c>
      <c r="G305" s="555" t="s">
        <v>175</v>
      </c>
      <c r="H305" s="555" t="s">
        <v>177</v>
      </c>
      <c r="I305" s="555" t="s">
        <v>175</v>
      </c>
      <c r="J305" s="555" t="s">
        <v>175</v>
      </c>
      <c r="K305" s="555" t="s">
        <v>175</v>
      </c>
      <c r="L305" s="555" t="s">
        <v>175</v>
      </c>
      <c r="M305" s="555" t="s">
        <v>176</v>
      </c>
      <c r="N305" s="555" t="s">
        <v>176</v>
      </c>
      <c r="O305" s="555" t="s">
        <v>176</v>
      </c>
      <c r="P305" s="555" t="s">
        <v>176</v>
      </c>
      <c r="Q305" s="555" t="s">
        <v>176</v>
      </c>
      <c r="R305" s="555" t="s">
        <v>176</v>
      </c>
      <c r="S305" s="555" t="s">
        <v>176</v>
      </c>
      <c r="T305" s="555" t="s">
        <v>176</v>
      </c>
      <c r="U305" s="555" t="s">
        <v>176</v>
      </c>
      <c r="V305" s="555" t="s">
        <v>176</v>
      </c>
      <c r="W305" s="555" t="s">
        <v>176</v>
      </c>
      <c r="X305" s="555" t="s">
        <v>176</v>
      </c>
      <c r="Y305" s="555" t="s">
        <v>176</v>
      </c>
      <c r="Z305" s="555" t="s">
        <v>176</v>
      </c>
      <c r="AA305" s="555"/>
      <c r="AB305" s="555"/>
      <c r="AC305" s="555"/>
      <c r="AD305" s="555"/>
      <c r="AE305" s="555"/>
      <c r="AF305" s="555"/>
      <c r="AG305" s="555"/>
      <c r="AH305" s="555"/>
      <c r="AI305" s="555"/>
      <c r="AJ305" s="555"/>
      <c r="AK305" s="555"/>
      <c r="AL305" s="555"/>
      <c r="AM305" s="555"/>
      <c r="AN305" s="555"/>
      <c r="AO305" s="555"/>
      <c r="AP305" s="555"/>
      <c r="AQ305" s="555"/>
      <c r="AR305" s="555"/>
      <c r="AS305" s="555"/>
      <c r="AT305" s="555"/>
      <c r="AU305" s="555"/>
      <c r="AV305" s="555"/>
      <c r="AW305" s="555"/>
      <c r="AX305" s="555"/>
      <c r="AY305" s="556">
        <v>0</v>
      </c>
      <c r="AZ305" s="559"/>
      <c r="BA305" s="562"/>
      <c r="BB305" s="559"/>
    </row>
    <row r="306" spans="1:56" ht="14.4" x14ac:dyDescent="0.3">
      <c r="A306" s="576">
        <v>707124</v>
      </c>
      <c r="B306" s="549" t="s">
        <v>246</v>
      </c>
      <c r="C306" s="555" t="s">
        <v>225</v>
      </c>
      <c r="D306" s="555" t="s">
        <v>225</v>
      </c>
      <c r="E306" s="555" t="s">
        <v>225</v>
      </c>
      <c r="F306" s="555" t="s">
        <v>225</v>
      </c>
      <c r="G306" s="555" t="s">
        <v>225</v>
      </c>
      <c r="H306" s="555" t="s">
        <v>225</v>
      </c>
      <c r="I306" s="555" t="s">
        <v>225</v>
      </c>
      <c r="J306" s="555" t="s">
        <v>225</v>
      </c>
      <c r="K306" s="555" t="s">
        <v>225</v>
      </c>
      <c r="L306" s="555" t="s">
        <v>225</v>
      </c>
      <c r="M306" s="555" t="s">
        <v>225</v>
      </c>
      <c r="N306" s="555" t="s">
        <v>225</v>
      </c>
      <c r="O306" s="555" t="s">
        <v>176</v>
      </c>
      <c r="P306" s="555" t="s">
        <v>176</v>
      </c>
      <c r="Q306" s="555" t="s">
        <v>176</v>
      </c>
      <c r="R306" s="555" t="s">
        <v>176</v>
      </c>
      <c r="S306" s="555" t="s">
        <v>176</v>
      </c>
      <c r="T306" s="555" t="s">
        <v>176</v>
      </c>
      <c r="U306" s="555" t="s">
        <v>176</v>
      </c>
      <c r="V306" s="555" t="s">
        <v>176</v>
      </c>
      <c r="W306" s="555" t="s">
        <v>176</v>
      </c>
      <c r="X306" s="555" t="s">
        <v>176</v>
      </c>
      <c r="Y306" s="555" t="s">
        <v>176</v>
      </c>
      <c r="Z306" s="555" t="s">
        <v>176</v>
      </c>
      <c r="AA306" s="555" t="s">
        <v>225</v>
      </c>
      <c r="AB306" s="555" t="s">
        <v>225</v>
      </c>
      <c r="AC306" s="555" t="s">
        <v>225</v>
      </c>
      <c r="AD306" s="555" t="s">
        <v>225</v>
      </c>
      <c r="AE306" s="555" t="s">
        <v>225</v>
      </c>
      <c r="AF306" s="555" t="s">
        <v>225</v>
      </c>
      <c r="AG306" s="555" t="s">
        <v>225</v>
      </c>
      <c r="AH306" s="555" t="s">
        <v>225</v>
      </c>
      <c r="AI306" s="555" t="s">
        <v>225</v>
      </c>
      <c r="AJ306" s="555" t="s">
        <v>225</v>
      </c>
      <c r="AK306" s="555" t="s">
        <v>225</v>
      </c>
      <c r="AL306" s="555" t="s">
        <v>225</v>
      </c>
      <c r="AM306" s="555" t="s">
        <v>225</v>
      </c>
      <c r="AN306" s="555" t="s">
        <v>225</v>
      </c>
      <c r="AO306" s="555" t="s">
        <v>225</v>
      </c>
      <c r="AP306" s="555" t="s">
        <v>225</v>
      </c>
      <c r="AQ306" s="555" t="s">
        <v>225</v>
      </c>
      <c r="AR306" s="555" t="s">
        <v>225</v>
      </c>
      <c r="AS306" s="555" t="s">
        <v>225</v>
      </c>
      <c r="AT306" s="555" t="s">
        <v>225</v>
      </c>
      <c r="AU306" s="555" t="s">
        <v>225</v>
      </c>
      <c r="AV306" s="555" t="s">
        <v>225</v>
      </c>
      <c r="AW306" s="555" t="s">
        <v>225</v>
      </c>
      <c r="AX306" s="555" t="s">
        <v>225</v>
      </c>
      <c r="AY306" s="556">
        <v>0</v>
      </c>
      <c r="AZ306" s="564"/>
      <c r="BA306" s="565"/>
      <c r="BB306" s="565"/>
      <c r="BC306" s="565"/>
      <c r="BD306" s="566"/>
    </row>
    <row r="307" spans="1:56" ht="14.4" x14ac:dyDescent="0.3">
      <c r="A307" s="576">
        <v>707127</v>
      </c>
      <c r="B307" s="549" t="s">
        <v>246</v>
      </c>
      <c r="C307" s="555" t="s">
        <v>177</v>
      </c>
      <c r="D307" s="555" t="s">
        <v>175</v>
      </c>
      <c r="E307" s="555" t="s">
        <v>177</v>
      </c>
      <c r="F307" s="555" t="s">
        <v>175</v>
      </c>
      <c r="G307" s="555" t="s">
        <v>177</v>
      </c>
      <c r="H307" s="555" t="s">
        <v>175</v>
      </c>
      <c r="I307" s="555" t="s">
        <v>177</v>
      </c>
      <c r="J307" s="555" t="s">
        <v>175</v>
      </c>
      <c r="K307" s="555" t="s">
        <v>175</v>
      </c>
      <c r="L307" s="555" t="s">
        <v>177</v>
      </c>
      <c r="M307" s="555" t="s">
        <v>175</v>
      </c>
      <c r="N307" s="555" t="s">
        <v>175</v>
      </c>
      <c r="O307" s="555" t="s">
        <v>176</v>
      </c>
      <c r="P307" s="555" t="s">
        <v>177</v>
      </c>
      <c r="Q307" s="555" t="s">
        <v>177</v>
      </c>
      <c r="R307" s="555" t="s">
        <v>176</v>
      </c>
      <c r="S307" s="555" t="s">
        <v>177</v>
      </c>
      <c r="T307" s="555" t="s">
        <v>176</v>
      </c>
      <c r="U307" s="555" t="s">
        <v>176</v>
      </c>
      <c r="V307" s="555" t="s">
        <v>176</v>
      </c>
      <c r="W307" s="555" t="s">
        <v>176</v>
      </c>
      <c r="X307" s="555" t="s">
        <v>176</v>
      </c>
      <c r="Y307" s="555" t="s">
        <v>176</v>
      </c>
      <c r="Z307" s="555" t="s">
        <v>176</v>
      </c>
      <c r="AA307" s="555"/>
      <c r="AB307" s="555"/>
      <c r="AC307" s="555"/>
      <c r="AD307" s="555"/>
      <c r="AE307" s="555"/>
      <c r="AF307" s="555"/>
      <c r="AG307" s="555"/>
      <c r="AH307" s="555"/>
      <c r="AI307" s="555"/>
      <c r="AJ307" s="555"/>
      <c r="AK307" s="555"/>
      <c r="AL307" s="555"/>
      <c r="AM307" s="555"/>
      <c r="AN307" s="555"/>
      <c r="AO307" s="555"/>
      <c r="AP307" s="555"/>
      <c r="AQ307" s="555"/>
      <c r="AR307" s="555"/>
      <c r="AS307" s="555"/>
      <c r="AT307" s="555"/>
      <c r="AU307" s="555"/>
      <c r="AV307" s="555"/>
      <c r="AW307" s="555"/>
      <c r="AX307" s="555"/>
      <c r="AY307" s="556">
        <v>0</v>
      </c>
      <c r="AZ307" s="564"/>
      <c r="BA307" s="565"/>
      <c r="BB307" s="565"/>
      <c r="BC307" s="565"/>
      <c r="BD307" s="566"/>
    </row>
    <row r="308" spans="1:56" ht="14.4" x14ac:dyDescent="0.3">
      <c r="A308" s="576">
        <v>707128</v>
      </c>
      <c r="B308" s="549" t="s">
        <v>246</v>
      </c>
      <c r="C308" s="555" t="s">
        <v>175</v>
      </c>
      <c r="D308" s="555" t="s">
        <v>177</v>
      </c>
      <c r="E308" s="555" t="s">
        <v>175</v>
      </c>
      <c r="F308" s="555" t="s">
        <v>177</v>
      </c>
      <c r="G308" s="555" t="s">
        <v>175</v>
      </c>
      <c r="H308" s="555" t="s">
        <v>177</v>
      </c>
      <c r="I308" s="555" t="s">
        <v>177</v>
      </c>
      <c r="J308" s="555" t="s">
        <v>175</v>
      </c>
      <c r="K308" s="555" t="s">
        <v>177</v>
      </c>
      <c r="L308" s="555" t="s">
        <v>177</v>
      </c>
      <c r="M308" s="555" t="s">
        <v>177</v>
      </c>
      <c r="N308" s="555" t="s">
        <v>175</v>
      </c>
      <c r="O308" s="555" t="s">
        <v>176</v>
      </c>
      <c r="P308" s="555" t="s">
        <v>176</v>
      </c>
      <c r="Q308" s="555" t="s">
        <v>176</v>
      </c>
      <c r="R308" s="555" t="s">
        <v>176</v>
      </c>
      <c r="S308" s="555" t="s">
        <v>176</v>
      </c>
      <c r="T308" s="555" t="s">
        <v>176</v>
      </c>
      <c r="U308" s="555" t="s">
        <v>176</v>
      </c>
      <c r="V308" s="555" t="s">
        <v>176</v>
      </c>
      <c r="W308" s="555" t="s">
        <v>176</v>
      </c>
      <c r="X308" s="555" t="s">
        <v>176</v>
      </c>
      <c r="Y308" s="555" t="s">
        <v>176</v>
      </c>
      <c r="Z308" s="555" t="s">
        <v>176</v>
      </c>
      <c r="AA308" s="555" t="s">
        <v>225</v>
      </c>
      <c r="AB308" s="555" t="s">
        <v>225</v>
      </c>
      <c r="AC308" s="555" t="s">
        <v>225</v>
      </c>
      <c r="AD308" s="555" t="s">
        <v>225</v>
      </c>
      <c r="AE308" s="555" t="s">
        <v>225</v>
      </c>
      <c r="AF308" s="555" t="s">
        <v>225</v>
      </c>
      <c r="AG308" s="555" t="s">
        <v>225</v>
      </c>
      <c r="AH308" s="555" t="s">
        <v>225</v>
      </c>
      <c r="AI308" s="555" t="s">
        <v>225</v>
      </c>
      <c r="AJ308" s="555" t="s">
        <v>225</v>
      </c>
      <c r="AK308" s="555" t="s">
        <v>225</v>
      </c>
      <c r="AL308" s="555" t="s">
        <v>225</v>
      </c>
      <c r="AM308" s="555" t="s">
        <v>225</v>
      </c>
      <c r="AN308" s="555" t="s">
        <v>225</v>
      </c>
      <c r="AO308" s="555" t="s">
        <v>225</v>
      </c>
      <c r="AP308" s="555" t="s">
        <v>225</v>
      </c>
      <c r="AQ308" s="555" t="s">
        <v>225</v>
      </c>
      <c r="AR308" s="555" t="s">
        <v>225</v>
      </c>
      <c r="AS308" s="555" t="s">
        <v>225</v>
      </c>
      <c r="AT308" s="555" t="s">
        <v>225</v>
      </c>
      <c r="AU308" s="555" t="s">
        <v>225</v>
      </c>
      <c r="AV308" s="555" t="s">
        <v>225</v>
      </c>
      <c r="AW308" s="555" t="s">
        <v>225</v>
      </c>
      <c r="AX308" s="555" t="s">
        <v>225</v>
      </c>
      <c r="AY308" s="556">
        <v>0</v>
      </c>
      <c r="AZ308" s="559"/>
      <c r="BA308" s="562"/>
      <c r="BB308" s="559"/>
    </row>
    <row r="309" spans="1:56" ht="14.4" x14ac:dyDescent="0.3">
      <c r="A309" s="576">
        <v>707130</v>
      </c>
      <c r="B309" s="549" t="s">
        <v>247</v>
      </c>
      <c r="C309" s="555" t="s">
        <v>175</v>
      </c>
      <c r="D309" s="555" t="s">
        <v>177</v>
      </c>
      <c r="E309" s="555" t="s">
        <v>175</v>
      </c>
      <c r="F309" s="555" t="s">
        <v>177</v>
      </c>
      <c r="G309" s="555" t="s">
        <v>175</v>
      </c>
      <c r="H309" s="555" t="s">
        <v>177</v>
      </c>
      <c r="I309" s="555" t="s">
        <v>175</v>
      </c>
      <c r="J309" s="555" t="s">
        <v>175</v>
      </c>
      <c r="K309" s="555" t="s">
        <v>177</v>
      </c>
      <c r="L309" s="555" t="s">
        <v>175</v>
      </c>
      <c r="M309" s="555" t="s">
        <v>177</v>
      </c>
      <c r="N309" s="555" t="s">
        <v>177</v>
      </c>
      <c r="O309" s="555" t="s">
        <v>175</v>
      </c>
      <c r="P309" s="555" t="s">
        <v>175</v>
      </c>
      <c r="Q309" s="555" t="s">
        <v>177</v>
      </c>
      <c r="R309" s="555" t="s">
        <v>176</v>
      </c>
      <c r="S309" s="555" t="s">
        <v>177</v>
      </c>
      <c r="T309" s="555" t="s">
        <v>177</v>
      </c>
      <c r="U309" s="555" t="s">
        <v>177</v>
      </c>
      <c r="V309" s="555" t="s">
        <v>177</v>
      </c>
      <c r="W309" s="555" t="s">
        <v>175</v>
      </c>
      <c r="X309" s="555" t="s">
        <v>177</v>
      </c>
      <c r="Y309" s="555" t="s">
        <v>177</v>
      </c>
      <c r="Z309" s="555" t="s">
        <v>177</v>
      </c>
      <c r="AA309" s="555" t="s">
        <v>177</v>
      </c>
      <c r="AB309" s="555" t="s">
        <v>177</v>
      </c>
      <c r="AC309" s="555" t="s">
        <v>177</v>
      </c>
      <c r="AD309" s="555" t="s">
        <v>177</v>
      </c>
      <c r="AE309" s="555" t="s">
        <v>177</v>
      </c>
      <c r="AF309" s="555" t="s">
        <v>177</v>
      </c>
      <c r="AG309" s="555"/>
      <c r="AH309" s="555"/>
      <c r="AI309" s="555"/>
      <c r="AJ309" s="555"/>
      <c r="AK309" s="555"/>
      <c r="AL309" s="555"/>
      <c r="AM309" s="555"/>
      <c r="AN309" s="555"/>
      <c r="AO309" s="555"/>
      <c r="AP309" s="555"/>
      <c r="AQ309" s="555"/>
      <c r="AR309" s="555"/>
      <c r="AS309" s="555"/>
      <c r="AT309" s="555"/>
      <c r="AU309" s="555"/>
      <c r="AV309" s="555"/>
      <c r="AW309" s="555"/>
      <c r="AX309" s="555"/>
      <c r="AY309" s="556">
        <v>0</v>
      </c>
      <c r="AZ309" s="559"/>
      <c r="BA309" s="562"/>
      <c r="BB309" s="559"/>
    </row>
    <row r="310" spans="1:56" ht="21.6" x14ac:dyDescent="0.65">
      <c r="A310" s="578">
        <v>707135</v>
      </c>
      <c r="B310" s="550" t="s">
        <v>247</v>
      </c>
      <c r="C310" s="579" t="s">
        <v>177</v>
      </c>
      <c r="D310" s="579" t="s">
        <v>175</v>
      </c>
      <c r="E310" s="579" t="s">
        <v>175</v>
      </c>
      <c r="F310" s="579" t="s">
        <v>177</v>
      </c>
      <c r="G310" s="579" t="s">
        <v>175</v>
      </c>
      <c r="H310" s="579" t="s">
        <v>177</v>
      </c>
      <c r="I310" s="579" t="s">
        <v>175</v>
      </c>
      <c r="J310" s="579" t="s">
        <v>175</v>
      </c>
      <c r="K310" s="579" t="s">
        <v>175</v>
      </c>
      <c r="L310" s="579" t="s">
        <v>175</v>
      </c>
      <c r="M310" s="579" t="s">
        <v>175</v>
      </c>
      <c r="N310" s="579" t="s">
        <v>175</v>
      </c>
      <c r="O310" s="579" t="s">
        <v>177</v>
      </c>
      <c r="P310" s="579" t="s">
        <v>177</v>
      </c>
      <c r="Q310" s="579" t="s">
        <v>177</v>
      </c>
      <c r="R310" s="579" t="s">
        <v>177</v>
      </c>
      <c r="S310" s="579" t="s">
        <v>177</v>
      </c>
      <c r="T310" s="579" t="s">
        <v>177</v>
      </c>
      <c r="U310" s="579" t="s">
        <v>177</v>
      </c>
      <c r="V310" s="579" t="s">
        <v>177</v>
      </c>
      <c r="W310" s="579" t="s">
        <v>177</v>
      </c>
      <c r="X310" s="579" t="s">
        <v>177</v>
      </c>
      <c r="Y310" s="579" t="s">
        <v>177</v>
      </c>
      <c r="Z310" s="579" t="s">
        <v>177</v>
      </c>
      <c r="AA310" s="579" t="s">
        <v>177</v>
      </c>
      <c r="AB310" s="579" t="s">
        <v>177</v>
      </c>
      <c r="AC310" s="579" t="s">
        <v>177</v>
      </c>
      <c r="AD310" s="579" t="s">
        <v>177</v>
      </c>
      <c r="AE310" s="579" t="s">
        <v>177</v>
      </c>
      <c r="AF310" s="579" t="s">
        <v>177</v>
      </c>
      <c r="AG310" s="579" t="s">
        <v>176</v>
      </c>
      <c r="AH310" s="579" t="s">
        <v>176</v>
      </c>
      <c r="AI310" s="579" t="s">
        <v>176</v>
      </c>
      <c r="AJ310" s="579" t="s">
        <v>176</v>
      </c>
      <c r="AK310" s="579" t="s">
        <v>176</v>
      </c>
      <c r="AL310" s="579" t="s">
        <v>176</v>
      </c>
      <c r="AM310" s="579"/>
      <c r="AN310" s="579"/>
      <c r="AO310" s="579"/>
      <c r="AP310" s="579"/>
      <c r="AQ310" s="579"/>
      <c r="AR310" s="579"/>
      <c r="AS310" s="579"/>
      <c r="AT310" s="579"/>
      <c r="AU310" s="579"/>
      <c r="AV310" s="579"/>
      <c r="AW310" s="579"/>
      <c r="AX310" s="579"/>
      <c r="AY310" s="556">
        <v>0</v>
      </c>
      <c r="AZ310" s="564"/>
      <c r="BA310" s="565"/>
      <c r="BB310" s="565"/>
      <c r="BC310" s="565"/>
      <c r="BD310" s="566"/>
    </row>
    <row r="311" spans="1:56" ht="21.6" x14ac:dyDescent="0.65">
      <c r="A311" s="578">
        <v>707148</v>
      </c>
      <c r="B311" s="550" t="s">
        <v>245</v>
      </c>
      <c r="C311" s="579" t="s">
        <v>175</v>
      </c>
      <c r="D311" s="579" t="s">
        <v>177</v>
      </c>
      <c r="E311" s="579" t="s">
        <v>177</v>
      </c>
      <c r="F311" s="579" t="s">
        <v>176</v>
      </c>
      <c r="G311" s="579" t="s">
        <v>177</v>
      </c>
      <c r="H311" s="579" t="s">
        <v>176</v>
      </c>
      <c r="I311" s="579" t="s">
        <v>177</v>
      </c>
      <c r="J311" s="579" t="s">
        <v>176</v>
      </c>
      <c r="K311" s="579" t="s">
        <v>177</v>
      </c>
      <c r="L311" s="579" t="s">
        <v>175</v>
      </c>
      <c r="M311" s="579" t="s">
        <v>177</v>
      </c>
      <c r="N311" s="579" t="s">
        <v>176</v>
      </c>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79"/>
      <c r="AL311" s="579"/>
      <c r="AM311" s="579"/>
      <c r="AN311" s="579"/>
      <c r="AO311" s="579"/>
      <c r="AP311" s="579"/>
      <c r="AQ311" s="579"/>
      <c r="AR311" s="579"/>
      <c r="AS311" s="579"/>
      <c r="AT311" s="579"/>
      <c r="AU311" s="579"/>
      <c r="AV311" s="579"/>
      <c r="AW311" s="579"/>
      <c r="AX311" s="579"/>
      <c r="AY311" s="556">
        <v>0</v>
      </c>
      <c r="AZ311" s="559"/>
      <c r="BA311" s="562"/>
      <c r="BB311" s="559"/>
    </row>
    <row r="312" spans="1:56" ht="14.4" x14ac:dyDescent="0.3">
      <c r="A312" s="576">
        <v>707151</v>
      </c>
      <c r="B312" s="549" t="s">
        <v>247</v>
      </c>
      <c r="C312" s="555" t="s">
        <v>177</v>
      </c>
      <c r="D312" s="555" t="s">
        <v>175</v>
      </c>
      <c r="E312" s="555" t="s">
        <v>175</v>
      </c>
      <c r="F312" s="555" t="s">
        <v>175</v>
      </c>
      <c r="G312" s="555" t="s">
        <v>175</v>
      </c>
      <c r="H312" s="555" t="s">
        <v>177</v>
      </c>
      <c r="I312" s="555" t="s">
        <v>175</v>
      </c>
      <c r="J312" s="555" t="s">
        <v>177</v>
      </c>
      <c r="K312" s="555" t="s">
        <v>175</v>
      </c>
      <c r="L312" s="555" t="s">
        <v>175</v>
      </c>
      <c r="M312" s="555" t="s">
        <v>175</v>
      </c>
      <c r="N312" s="555" t="s">
        <v>175</v>
      </c>
      <c r="O312" s="555" t="s">
        <v>177</v>
      </c>
      <c r="P312" s="555" t="s">
        <v>177</v>
      </c>
      <c r="Q312" s="555" t="s">
        <v>177</v>
      </c>
      <c r="R312" s="555" t="s">
        <v>177</v>
      </c>
      <c r="S312" s="555" t="s">
        <v>177</v>
      </c>
      <c r="T312" s="555" t="s">
        <v>177</v>
      </c>
      <c r="U312" s="555" t="s">
        <v>177</v>
      </c>
      <c r="V312" s="555" t="s">
        <v>177</v>
      </c>
      <c r="W312" s="555" t="s">
        <v>177</v>
      </c>
      <c r="X312" s="555" t="s">
        <v>177</v>
      </c>
      <c r="Y312" s="555" t="s">
        <v>177</v>
      </c>
      <c r="Z312" s="555" t="s">
        <v>177</v>
      </c>
      <c r="AA312" s="555" t="s">
        <v>176</v>
      </c>
      <c r="AB312" s="555" t="s">
        <v>176</v>
      </c>
      <c r="AC312" s="555" t="s">
        <v>176</v>
      </c>
      <c r="AD312" s="555" t="s">
        <v>176</v>
      </c>
      <c r="AE312" s="555" t="s">
        <v>176</v>
      </c>
      <c r="AF312" s="555" t="s">
        <v>176</v>
      </c>
      <c r="AG312" s="555"/>
      <c r="AH312" s="555"/>
      <c r="AI312" s="555"/>
      <c r="AJ312" s="555"/>
      <c r="AK312" s="555"/>
      <c r="AL312" s="555"/>
      <c r="AM312" s="555"/>
      <c r="AN312" s="555"/>
      <c r="AO312" s="555"/>
      <c r="AP312" s="555"/>
      <c r="AQ312" s="555"/>
      <c r="AR312" s="555"/>
      <c r="AS312" s="555"/>
      <c r="AT312" s="555"/>
      <c r="AU312" s="555"/>
      <c r="AV312" s="555"/>
      <c r="AW312" s="555"/>
      <c r="AX312" s="555"/>
      <c r="AY312" s="556">
        <v>0</v>
      </c>
      <c r="AZ312" s="564"/>
      <c r="BA312" s="565"/>
      <c r="BB312" s="565"/>
      <c r="BC312" s="565"/>
      <c r="BD312" s="566"/>
    </row>
    <row r="313" spans="1:56" ht="14.4" x14ac:dyDescent="0.3">
      <c r="A313" s="576">
        <v>707154</v>
      </c>
      <c r="B313" s="549" t="s">
        <v>247</v>
      </c>
      <c r="C313" s="555" t="s">
        <v>175</v>
      </c>
      <c r="D313" s="555" t="s">
        <v>175</v>
      </c>
      <c r="E313" s="555" t="s">
        <v>177</v>
      </c>
      <c r="F313" s="555" t="s">
        <v>177</v>
      </c>
      <c r="G313" s="555" t="s">
        <v>177</v>
      </c>
      <c r="H313" s="555" t="s">
        <v>177</v>
      </c>
      <c r="I313" s="555" t="s">
        <v>177</v>
      </c>
      <c r="J313" s="555" t="s">
        <v>177</v>
      </c>
      <c r="K313" s="555" t="s">
        <v>177</v>
      </c>
      <c r="L313" s="555" t="s">
        <v>177</v>
      </c>
      <c r="M313" s="555" t="s">
        <v>177</v>
      </c>
      <c r="N313" s="555" t="s">
        <v>177</v>
      </c>
      <c r="O313" s="555" t="s">
        <v>177</v>
      </c>
      <c r="P313" s="555" t="s">
        <v>177</v>
      </c>
      <c r="Q313" s="555" t="s">
        <v>177</v>
      </c>
      <c r="R313" s="555" t="s">
        <v>177</v>
      </c>
      <c r="S313" s="555" t="s">
        <v>177</v>
      </c>
      <c r="T313" s="555" t="s">
        <v>177</v>
      </c>
      <c r="U313" s="555" t="s">
        <v>177</v>
      </c>
      <c r="V313" s="555" t="s">
        <v>177</v>
      </c>
      <c r="W313" s="555" t="s">
        <v>177</v>
      </c>
      <c r="X313" s="555" t="s">
        <v>175</v>
      </c>
      <c r="Y313" s="555" t="s">
        <v>176</v>
      </c>
      <c r="Z313" s="555" t="s">
        <v>177</v>
      </c>
      <c r="AA313" s="555" t="s">
        <v>177</v>
      </c>
      <c r="AB313" s="555" t="s">
        <v>177</v>
      </c>
      <c r="AC313" s="555" t="s">
        <v>176</v>
      </c>
      <c r="AD313" s="555" t="s">
        <v>177</v>
      </c>
      <c r="AE313" s="555" t="s">
        <v>177</v>
      </c>
      <c r="AF313" s="555" t="s">
        <v>177</v>
      </c>
      <c r="AG313" s="555"/>
      <c r="AH313" s="555"/>
      <c r="AI313" s="555"/>
      <c r="AJ313" s="555"/>
      <c r="AK313" s="555"/>
      <c r="AL313" s="555"/>
      <c r="AM313" s="555"/>
      <c r="AN313" s="555"/>
      <c r="AO313" s="555"/>
      <c r="AP313" s="555"/>
      <c r="AQ313" s="555"/>
      <c r="AR313" s="555"/>
      <c r="AS313" s="555"/>
      <c r="AT313" s="555"/>
      <c r="AU313" s="555"/>
      <c r="AV313" s="555"/>
      <c r="AW313" s="555"/>
      <c r="AX313" s="555"/>
      <c r="AY313" s="556">
        <v>0</v>
      </c>
      <c r="AZ313" s="559"/>
      <c r="BA313" s="562"/>
      <c r="BB313" s="559"/>
    </row>
    <row r="314" spans="1:56" ht="21.6" x14ac:dyDescent="0.65">
      <c r="A314" s="575">
        <v>707158</v>
      </c>
      <c r="B314" s="550" t="s">
        <v>247</v>
      </c>
      <c r="C314" s="555" t="s">
        <v>175</v>
      </c>
      <c r="D314" s="555" t="s">
        <v>175</v>
      </c>
      <c r="E314" s="555" t="s">
        <v>177</v>
      </c>
      <c r="F314" s="555" t="s">
        <v>175</v>
      </c>
      <c r="G314" s="555" t="s">
        <v>175</v>
      </c>
      <c r="H314" s="555" t="s">
        <v>175</v>
      </c>
      <c r="I314" s="555" t="s">
        <v>177</v>
      </c>
      <c r="J314" s="555" t="s">
        <v>177</v>
      </c>
      <c r="K314" s="555" t="s">
        <v>177</v>
      </c>
      <c r="L314" s="555" t="s">
        <v>177</v>
      </c>
      <c r="M314" s="555" t="s">
        <v>175</v>
      </c>
      <c r="N314" s="555" t="s">
        <v>175</v>
      </c>
      <c r="O314" s="555" t="s">
        <v>175</v>
      </c>
      <c r="P314" s="555" t="s">
        <v>177</v>
      </c>
      <c r="Q314" s="555" t="s">
        <v>177</v>
      </c>
      <c r="R314" s="555" t="s">
        <v>177</v>
      </c>
      <c r="S314" s="555" t="s">
        <v>175</v>
      </c>
      <c r="T314" s="555" t="s">
        <v>175</v>
      </c>
      <c r="U314" s="555" t="s">
        <v>177</v>
      </c>
      <c r="V314" s="555" t="s">
        <v>177</v>
      </c>
      <c r="W314" s="555" t="s">
        <v>175</v>
      </c>
      <c r="X314" s="555" t="s">
        <v>177</v>
      </c>
      <c r="Y314" s="555" t="s">
        <v>175</v>
      </c>
      <c r="Z314" s="555" t="s">
        <v>177</v>
      </c>
      <c r="AA314" s="555" t="s">
        <v>176</v>
      </c>
      <c r="AB314" s="555" t="s">
        <v>176</v>
      </c>
      <c r="AC314" s="555" t="s">
        <v>176</v>
      </c>
      <c r="AD314" s="555" t="s">
        <v>176</v>
      </c>
      <c r="AE314" s="555" t="s">
        <v>176</v>
      </c>
      <c r="AF314" s="555" t="s">
        <v>176</v>
      </c>
      <c r="AG314" s="555"/>
      <c r="AH314" s="555"/>
      <c r="AI314" s="555"/>
      <c r="AJ314" s="555"/>
      <c r="AK314" s="555"/>
      <c r="AL314" s="555"/>
      <c r="AM314" s="555"/>
      <c r="AN314" s="555"/>
      <c r="AO314" s="555"/>
      <c r="AP314" s="555"/>
      <c r="AQ314" s="555"/>
      <c r="AR314" s="555"/>
      <c r="AS314" s="555"/>
      <c r="AT314" s="555"/>
      <c r="AU314" s="555"/>
      <c r="AV314" s="555"/>
      <c r="AW314" s="555"/>
      <c r="AX314" s="555"/>
      <c r="AY314" s="556">
        <v>0</v>
      </c>
      <c r="AZ314" s="559"/>
      <c r="BA314" s="562"/>
      <c r="BB314" s="559"/>
    </row>
    <row r="315" spans="1:56" ht="21.6" x14ac:dyDescent="0.65">
      <c r="A315" s="578">
        <v>707159</v>
      </c>
      <c r="B315" s="550" t="s">
        <v>247</v>
      </c>
      <c r="C315" s="579" t="s">
        <v>175</v>
      </c>
      <c r="D315" s="579" t="s">
        <v>175</v>
      </c>
      <c r="E315" s="579" t="s">
        <v>175</v>
      </c>
      <c r="F315" s="579" t="s">
        <v>175</v>
      </c>
      <c r="G315" s="579" t="s">
        <v>175</v>
      </c>
      <c r="H315" s="579" t="s">
        <v>175</v>
      </c>
      <c r="I315" s="579" t="s">
        <v>177</v>
      </c>
      <c r="J315" s="579" t="s">
        <v>177</v>
      </c>
      <c r="K315" s="579" t="s">
        <v>177</v>
      </c>
      <c r="L315" s="579" t="s">
        <v>175</v>
      </c>
      <c r="M315" s="579" t="s">
        <v>177</v>
      </c>
      <c r="N315" s="579" t="s">
        <v>177</v>
      </c>
      <c r="O315" s="579" t="s">
        <v>177</v>
      </c>
      <c r="P315" s="579" t="s">
        <v>175</v>
      </c>
      <c r="Q315" s="579" t="s">
        <v>177</v>
      </c>
      <c r="R315" s="579" t="s">
        <v>175</v>
      </c>
      <c r="S315" s="579" t="s">
        <v>177</v>
      </c>
      <c r="T315" s="579" t="s">
        <v>175</v>
      </c>
      <c r="U315" s="579" t="s">
        <v>177</v>
      </c>
      <c r="V315" s="579" t="s">
        <v>177</v>
      </c>
      <c r="W315" s="579" t="s">
        <v>177</v>
      </c>
      <c r="X315" s="579" t="s">
        <v>177</v>
      </c>
      <c r="Y315" s="579" t="s">
        <v>177</v>
      </c>
      <c r="Z315" s="579" t="s">
        <v>175</v>
      </c>
      <c r="AA315" s="579" t="s">
        <v>177</v>
      </c>
      <c r="AB315" s="579" t="s">
        <v>177</v>
      </c>
      <c r="AC315" s="579" t="s">
        <v>177</v>
      </c>
      <c r="AD315" s="579" t="s">
        <v>177</v>
      </c>
      <c r="AE315" s="579" t="s">
        <v>177</v>
      </c>
      <c r="AF315" s="579" t="s">
        <v>177</v>
      </c>
      <c r="AG315" s="579" t="s">
        <v>176</v>
      </c>
      <c r="AH315" s="579" t="s">
        <v>176</v>
      </c>
      <c r="AI315" s="579" t="s">
        <v>176</v>
      </c>
      <c r="AJ315" s="579" t="s">
        <v>176</v>
      </c>
      <c r="AK315" s="579" t="s">
        <v>176</v>
      </c>
      <c r="AL315" s="579" t="s">
        <v>176</v>
      </c>
      <c r="AM315" s="579"/>
      <c r="AN315" s="579"/>
      <c r="AO315" s="579"/>
      <c r="AP315" s="579"/>
      <c r="AQ315" s="579"/>
      <c r="AR315" s="579"/>
      <c r="AS315" s="579"/>
      <c r="AT315" s="579"/>
      <c r="AU315" s="579"/>
      <c r="AV315" s="579"/>
      <c r="AW315" s="579"/>
      <c r="AX315" s="579"/>
      <c r="AY315" s="556">
        <v>0</v>
      </c>
      <c r="AZ315" s="564"/>
      <c r="BA315" s="565"/>
      <c r="BB315" s="565"/>
      <c r="BC315" s="565"/>
      <c r="BD315" s="566"/>
    </row>
    <row r="316" spans="1:56" ht="15" customHeight="1" x14ac:dyDescent="0.65">
      <c r="A316" s="578">
        <v>707160</v>
      </c>
      <c r="B316" s="550" t="s">
        <v>247</v>
      </c>
      <c r="C316" s="579" t="s">
        <v>177</v>
      </c>
      <c r="D316" s="579" t="s">
        <v>177</v>
      </c>
      <c r="E316" s="579" t="s">
        <v>177</v>
      </c>
      <c r="F316" s="579" t="s">
        <v>177</v>
      </c>
      <c r="G316" s="579" t="s">
        <v>177</v>
      </c>
      <c r="H316" s="579" t="s">
        <v>177</v>
      </c>
      <c r="I316" s="579" t="s">
        <v>176</v>
      </c>
      <c r="J316" s="579" t="s">
        <v>177</v>
      </c>
      <c r="K316" s="579" t="s">
        <v>177</v>
      </c>
      <c r="L316" s="579" t="s">
        <v>175</v>
      </c>
      <c r="M316" s="579" t="s">
        <v>176</v>
      </c>
      <c r="N316" s="579" t="s">
        <v>176</v>
      </c>
      <c r="O316" s="579" t="s">
        <v>177</v>
      </c>
      <c r="P316" s="579" t="s">
        <v>177</v>
      </c>
      <c r="Q316" s="579" t="s">
        <v>177</v>
      </c>
      <c r="R316" s="579" t="s">
        <v>177</v>
      </c>
      <c r="S316" s="579" t="s">
        <v>177</v>
      </c>
      <c r="T316" s="579" t="s">
        <v>177</v>
      </c>
      <c r="U316" s="579" t="s">
        <v>177</v>
      </c>
      <c r="V316" s="579" t="s">
        <v>176</v>
      </c>
      <c r="W316" s="579" t="s">
        <v>177</v>
      </c>
      <c r="X316" s="579" t="s">
        <v>177</v>
      </c>
      <c r="Y316" s="579" t="s">
        <v>176</v>
      </c>
      <c r="Z316" s="579" t="s">
        <v>177</v>
      </c>
      <c r="AA316" s="579" t="s">
        <v>177</v>
      </c>
      <c r="AB316" s="579" t="s">
        <v>175</v>
      </c>
      <c r="AC316" s="579" t="s">
        <v>177</v>
      </c>
      <c r="AD316" s="579" t="s">
        <v>175</v>
      </c>
      <c r="AE316" s="579" t="s">
        <v>175</v>
      </c>
      <c r="AF316" s="579" t="s">
        <v>177</v>
      </c>
      <c r="AG316" s="579" t="s">
        <v>177</v>
      </c>
      <c r="AH316" s="579" t="s">
        <v>177</v>
      </c>
      <c r="AI316" s="579" t="s">
        <v>177</v>
      </c>
      <c r="AJ316" s="579" t="s">
        <v>177</v>
      </c>
      <c r="AK316" s="579" t="s">
        <v>177</v>
      </c>
      <c r="AL316" s="579" t="s">
        <v>177</v>
      </c>
      <c r="AM316" s="579"/>
      <c r="AN316" s="579"/>
      <c r="AO316" s="579"/>
      <c r="AP316" s="579"/>
      <c r="AQ316" s="579"/>
      <c r="AR316" s="579"/>
      <c r="AS316" s="579"/>
      <c r="AT316" s="579"/>
      <c r="AU316" s="579"/>
      <c r="AV316" s="579"/>
      <c r="AW316" s="579"/>
      <c r="AX316" s="579"/>
      <c r="AY316" s="556">
        <v>0</v>
      </c>
      <c r="AZ316" s="564"/>
      <c r="BA316" s="565"/>
      <c r="BB316" s="565"/>
      <c r="BC316" s="565"/>
      <c r="BD316" s="566"/>
    </row>
    <row r="317" spans="1:56" ht="14.4" x14ac:dyDescent="0.3">
      <c r="A317" s="576">
        <v>707162</v>
      </c>
      <c r="B317" s="549" t="s">
        <v>398</v>
      </c>
      <c r="C317" s="555" t="s">
        <v>177</v>
      </c>
      <c r="D317" s="555" t="s">
        <v>175</v>
      </c>
      <c r="E317" s="555" t="s">
        <v>175</v>
      </c>
      <c r="F317" s="555" t="s">
        <v>175</v>
      </c>
      <c r="G317" s="555" t="s">
        <v>177</v>
      </c>
      <c r="H317" s="555" t="s">
        <v>177</v>
      </c>
      <c r="I317" s="555" t="s">
        <v>175</v>
      </c>
      <c r="J317" s="555" t="s">
        <v>177</v>
      </c>
      <c r="K317" s="555" t="s">
        <v>175</v>
      </c>
      <c r="L317" s="555" t="s">
        <v>177</v>
      </c>
      <c r="M317" s="555" t="s">
        <v>175</v>
      </c>
      <c r="N317" s="555" t="s">
        <v>175</v>
      </c>
      <c r="O317" s="555" t="s">
        <v>177</v>
      </c>
      <c r="P317" s="555" t="s">
        <v>175</v>
      </c>
      <c r="Q317" s="555" t="s">
        <v>177</v>
      </c>
      <c r="R317" s="555" t="s">
        <v>175</v>
      </c>
      <c r="S317" s="555" t="s">
        <v>175</v>
      </c>
      <c r="T317" s="555" t="s">
        <v>177</v>
      </c>
      <c r="U317" s="555" t="s">
        <v>175</v>
      </c>
      <c r="V317" s="555" t="s">
        <v>177</v>
      </c>
      <c r="W317" s="555" t="s">
        <v>177</v>
      </c>
      <c r="X317" s="555" t="s">
        <v>177</v>
      </c>
      <c r="Y317" s="555" t="s">
        <v>177</v>
      </c>
      <c r="Z317" s="555" t="s">
        <v>177</v>
      </c>
      <c r="AA317" s="555" t="s">
        <v>175</v>
      </c>
      <c r="AB317" s="555" t="s">
        <v>175</v>
      </c>
      <c r="AC317" s="555" t="s">
        <v>177</v>
      </c>
      <c r="AD317" s="555" t="s">
        <v>175</v>
      </c>
      <c r="AE317" s="555" t="s">
        <v>175</v>
      </c>
      <c r="AF317" s="555" t="s">
        <v>177</v>
      </c>
      <c r="AG317" s="555" t="s">
        <v>177</v>
      </c>
      <c r="AH317" s="555" t="s">
        <v>175</v>
      </c>
      <c r="AI317" s="555" t="s">
        <v>177</v>
      </c>
      <c r="AJ317" s="555" t="s">
        <v>177</v>
      </c>
      <c r="AK317" s="555" t="s">
        <v>175</v>
      </c>
      <c r="AL317" s="555" t="s">
        <v>175</v>
      </c>
      <c r="AM317" s="555" t="s">
        <v>177</v>
      </c>
      <c r="AN317" s="555" t="s">
        <v>177</v>
      </c>
      <c r="AO317" s="555" t="s">
        <v>177</v>
      </c>
      <c r="AP317" s="555" t="s">
        <v>177</v>
      </c>
      <c r="AQ317" s="555" t="s">
        <v>177</v>
      </c>
      <c r="AR317" s="555" t="s">
        <v>177</v>
      </c>
      <c r="AS317" s="555"/>
      <c r="AT317" s="555"/>
      <c r="AU317" s="555"/>
      <c r="AV317" s="555"/>
      <c r="AW317" s="555"/>
      <c r="AX317" s="555"/>
      <c r="AY317" s="556">
        <v>0</v>
      </c>
      <c r="AZ317" s="559"/>
      <c r="BA317" s="562"/>
      <c r="BB317" s="559"/>
    </row>
    <row r="318" spans="1:56" ht="14.4" x14ac:dyDescent="0.3">
      <c r="A318" s="576">
        <v>707163</v>
      </c>
      <c r="B318" s="549" t="s">
        <v>245</v>
      </c>
      <c r="C318" s="555" t="s">
        <v>1437</v>
      </c>
      <c r="D318" s="555" t="s">
        <v>1437</v>
      </c>
      <c r="E318" s="555" t="s">
        <v>1437</v>
      </c>
      <c r="F318" s="555" t="s">
        <v>1437</v>
      </c>
      <c r="G318" s="555" t="s">
        <v>1437</v>
      </c>
      <c r="H318" s="555" t="s">
        <v>1437</v>
      </c>
      <c r="I318" s="555" t="s">
        <v>1437</v>
      </c>
      <c r="J318" s="555" t="s">
        <v>1437</v>
      </c>
      <c r="K318" s="555" t="s">
        <v>1437</v>
      </c>
      <c r="L318" s="555" t="s">
        <v>1437</v>
      </c>
      <c r="M318" s="555" t="s">
        <v>1437</v>
      </c>
      <c r="N318" s="555" t="s">
        <v>1437</v>
      </c>
      <c r="O318" s="555" t="s">
        <v>225</v>
      </c>
      <c r="P318" s="555" t="s">
        <v>225</v>
      </c>
      <c r="Q318" s="555" t="s">
        <v>225</v>
      </c>
      <c r="R318" s="555" t="s">
        <v>225</v>
      </c>
      <c r="S318" s="555" t="s">
        <v>225</v>
      </c>
      <c r="T318" s="555" t="s">
        <v>225</v>
      </c>
      <c r="U318" s="555" t="s">
        <v>225</v>
      </c>
      <c r="V318" s="555" t="s">
        <v>225</v>
      </c>
      <c r="W318" s="555" t="s">
        <v>225</v>
      </c>
      <c r="X318" s="555" t="s">
        <v>225</v>
      </c>
      <c r="Y318" s="555" t="s">
        <v>225</v>
      </c>
      <c r="Z318" s="555" t="s">
        <v>225</v>
      </c>
      <c r="AA318" s="555" t="s">
        <v>225</v>
      </c>
      <c r="AB318" s="555" t="s">
        <v>225</v>
      </c>
      <c r="AC318" s="555" t="s">
        <v>225</v>
      </c>
      <c r="AD318" s="555" t="s">
        <v>225</v>
      </c>
      <c r="AE318" s="555" t="s">
        <v>225</v>
      </c>
      <c r="AF318" s="555" t="s">
        <v>225</v>
      </c>
      <c r="AG318" s="555" t="s">
        <v>225</v>
      </c>
      <c r="AH318" s="555" t="s">
        <v>225</v>
      </c>
      <c r="AI318" s="555" t="s">
        <v>225</v>
      </c>
      <c r="AJ318" s="555" t="s">
        <v>225</v>
      </c>
      <c r="AK318" s="555" t="s">
        <v>225</v>
      </c>
      <c r="AL318" s="555" t="s">
        <v>225</v>
      </c>
      <c r="AM318" s="555" t="s">
        <v>225</v>
      </c>
      <c r="AN318" s="555" t="s">
        <v>225</v>
      </c>
      <c r="AO318" s="555" t="s">
        <v>225</v>
      </c>
      <c r="AP318" s="555" t="s">
        <v>225</v>
      </c>
      <c r="AQ318" s="555" t="s">
        <v>225</v>
      </c>
      <c r="AR318" s="555" t="s">
        <v>225</v>
      </c>
      <c r="AS318" s="555" t="s">
        <v>225</v>
      </c>
      <c r="AT318" s="555" t="s">
        <v>225</v>
      </c>
      <c r="AU318" s="555" t="s">
        <v>225</v>
      </c>
      <c r="AV318" s="555" t="s">
        <v>225</v>
      </c>
      <c r="AW318" s="555" t="s">
        <v>225</v>
      </c>
      <c r="AX318" s="555" t="s">
        <v>225</v>
      </c>
      <c r="AY318" s="556" t="s">
        <v>3778</v>
      </c>
      <c r="AZ318" s="564"/>
      <c r="BA318" s="565"/>
      <c r="BB318" s="565"/>
      <c r="BC318" s="565"/>
      <c r="BD318" s="566"/>
    </row>
    <row r="319" spans="1:56" ht="21.6" x14ac:dyDescent="0.65">
      <c r="A319" s="578">
        <v>707164</v>
      </c>
      <c r="B319" s="550" t="s">
        <v>246</v>
      </c>
      <c r="C319" s="579" t="s">
        <v>175</v>
      </c>
      <c r="D319" s="579" t="s">
        <v>177</v>
      </c>
      <c r="E319" s="579" t="s">
        <v>177</v>
      </c>
      <c r="F319" s="579" t="s">
        <v>177</v>
      </c>
      <c r="G319" s="579" t="s">
        <v>177</v>
      </c>
      <c r="H319" s="579" t="s">
        <v>177</v>
      </c>
      <c r="I319" s="579" t="s">
        <v>175</v>
      </c>
      <c r="J319" s="579" t="s">
        <v>177</v>
      </c>
      <c r="K319" s="579" t="s">
        <v>175</v>
      </c>
      <c r="L319" s="579" t="s">
        <v>177</v>
      </c>
      <c r="M319" s="579" t="s">
        <v>175</v>
      </c>
      <c r="N319" s="579" t="s">
        <v>175</v>
      </c>
      <c r="O319" s="579" t="s">
        <v>177</v>
      </c>
      <c r="P319" s="579" t="s">
        <v>177</v>
      </c>
      <c r="Q319" s="579" t="s">
        <v>176</v>
      </c>
      <c r="R319" s="579" t="s">
        <v>177</v>
      </c>
      <c r="S319" s="579" t="s">
        <v>177</v>
      </c>
      <c r="T319" s="579" t="s">
        <v>177</v>
      </c>
      <c r="U319" s="579" t="s">
        <v>176</v>
      </c>
      <c r="V319" s="579" t="s">
        <v>176</v>
      </c>
      <c r="W319" s="579" t="s">
        <v>176</v>
      </c>
      <c r="X319" s="579" t="s">
        <v>176</v>
      </c>
      <c r="Y319" s="579" t="s">
        <v>176</v>
      </c>
      <c r="Z319" s="579" t="s">
        <v>176</v>
      </c>
      <c r="AA319" s="579" t="s">
        <v>225</v>
      </c>
      <c r="AB319" s="579" t="s">
        <v>225</v>
      </c>
      <c r="AC319" s="579" t="s">
        <v>225</v>
      </c>
      <c r="AD319" s="579" t="s">
        <v>225</v>
      </c>
      <c r="AE319" s="579" t="s">
        <v>225</v>
      </c>
      <c r="AF319" s="579" t="s">
        <v>225</v>
      </c>
      <c r="AG319" s="579" t="s">
        <v>225</v>
      </c>
      <c r="AH319" s="579" t="s">
        <v>225</v>
      </c>
      <c r="AI319" s="579" t="s">
        <v>225</v>
      </c>
      <c r="AJ319" s="579" t="s">
        <v>225</v>
      </c>
      <c r="AK319" s="579" t="s">
        <v>225</v>
      </c>
      <c r="AL319" s="579" t="s">
        <v>225</v>
      </c>
      <c r="AM319" s="579" t="s">
        <v>225</v>
      </c>
      <c r="AN319" s="579" t="s">
        <v>225</v>
      </c>
      <c r="AO319" s="579" t="s">
        <v>225</v>
      </c>
      <c r="AP319" s="579" t="s">
        <v>225</v>
      </c>
      <c r="AQ319" s="579" t="s">
        <v>225</v>
      </c>
      <c r="AR319" s="579" t="s">
        <v>225</v>
      </c>
      <c r="AS319" s="579" t="s">
        <v>225</v>
      </c>
      <c r="AT319" s="579" t="s">
        <v>225</v>
      </c>
      <c r="AU319" s="579" t="s">
        <v>225</v>
      </c>
      <c r="AV319" s="579" t="s">
        <v>225</v>
      </c>
      <c r="AW319" s="579" t="s">
        <v>225</v>
      </c>
      <c r="AX319" s="579" t="s">
        <v>225</v>
      </c>
      <c r="AY319" s="556">
        <v>0</v>
      </c>
      <c r="AZ319" s="564"/>
      <c r="BA319" s="565"/>
      <c r="BB319" s="565"/>
      <c r="BC319" s="565"/>
      <c r="BD319" s="566"/>
    </row>
    <row r="320" spans="1:56" ht="14.4" x14ac:dyDescent="0.3">
      <c r="A320" s="576">
        <v>707168</v>
      </c>
      <c r="B320" s="549" t="s">
        <v>245</v>
      </c>
      <c r="C320" s="555" t="s">
        <v>1437</v>
      </c>
      <c r="D320" s="555" t="s">
        <v>1437</v>
      </c>
      <c r="E320" s="555" t="s">
        <v>1437</v>
      </c>
      <c r="F320" s="555" t="s">
        <v>1437</v>
      </c>
      <c r="G320" s="555" t="s">
        <v>1437</v>
      </c>
      <c r="H320" s="555" t="s">
        <v>1437</v>
      </c>
      <c r="I320" s="555" t="s">
        <v>1437</v>
      </c>
      <c r="J320" s="555" t="s">
        <v>1437</v>
      </c>
      <c r="K320" s="555" t="s">
        <v>1437</v>
      </c>
      <c r="L320" s="555" t="s">
        <v>1437</v>
      </c>
      <c r="M320" s="555" t="s">
        <v>1437</v>
      </c>
      <c r="N320" s="555" t="s">
        <v>1437</v>
      </c>
      <c r="O320" s="555" t="s">
        <v>225</v>
      </c>
      <c r="P320" s="555" t="s">
        <v>225</v>
      </c>
      <c r="Q320" s="555" t="s">
        <v>225</v>
      </c>
      <c r="R320" s="555" t="s">
        <v>225</v>
      </c>
      <c r="S320" s="555" t="s">
        <v>225</v>
      </c>
      <c r="T320" s="555" t="s">
        <v>225</v>
      </c>
      <c r="U320" s="555" t="s">
        <v>225</v>
      </c>
      <c r="V320" s="555" t="s">
        <v>225</v>
      </c>
      <c r="W320" s="555" t="s">
        <v>225</v>
      </c>
      <c r="X320" s="555" t="s">
        <v>225</v>
      </c>
      <c r="Y320" s="555" t="s">
        <v>225</v>
      </c>
      <c r="Z320" s="555" t="s">
        <v>225</v>
      </c>
      <c r="AA320" s="555" t="s">
        <v>225</v>
      </c>
      <c r="AB320" s="555" t="s">
        <v>225</v>
      </c>
      <c r="AC320" s="555" t="s">
        <v>225</v>
      </c>
      <c r="AD320" s="555" t="s">
        <v>225</v>
      </c>
      <c r="AE320" s="555" t="s">
        <v>225</v>
      </c>
      <c r="AF320" s="555" t="s">
        <v>225</v>
      </c>
      <c r="AG320" s="555" t="s">
        <v>225</v>
      </c>
      <c r="AH320" s="555" t="s">
        <v>225</v>
      </c>
      <c r="AI320" s="555" t="s">
        <v>225</v>
      </c>
      <c r="AJ320" s="555" t="s">
        <v>225</v>
      </c>
      <c r="AK320" s="555" t="s">
        <v>225</v>
      </c>
      <c r="AL320" s="555" t="s">
        <v>225</v>
      </c>
      <c r="AM320" s="555" t="s">
        <v>225</v>
      </c>
      <c r="AN320" s="555" t="s">
        <v>225</v>
      </c>
      <c r="AO320" s="555" t="s">
        <v>225</v>
      </c>
      <c r="AP320" s="555" t="s">
        <v>225</v>
      </c>
      <c r="AQ320" s="555" t="s">
        <v>225</v>
      </c>
      <c r="AR320" s="555" t="s">
        <v>225</v>
      </c>
      <c r="AS320" s="555" t="s">
        <v>225</v>
      </c>
      <c r="AT320" s="555" t="s">
        <v>225</v>
      </c>
      <c r="AU320" s="555" t="s">
        <v>225</v>
      </c>
      <c r="AV320" s="555" t="s">
        <v>225</v>
      </c>
      <c r="AW320" s="555" t="s">
        <v>225</v>
      </c>
      <c r="AX320" s="555" t="s">
        <v>225</v>
      </c>
      <c r="AY320" s="556" t="s">
        <v>3778</v>
      </c>
      <c r="AZ320" s="559"/>
      <c r="BA320" s="562"/>
      <c r="BB320" s="559"/>
    </row>
    <row r="321" spans="1:56" ht="21.6" x14ac:dyDescent="0.65">
      <c r="A321" s="578">
        <v>707171</v>
      </c>
      <c r="B321" s="550" t="s">
        <v>245</v>
      </c>
      <c r="C321" s="579" t="s">
        <v>175</v>
      </c>
      <c r="D321" s="579" t="s">
        <v>175</v>
      </c>
      <c r="E321" s="579" t="s">
        <v>177</v>
      </c>
      <c r="F321" s="579" t="s">
        <v>177</v>
      </c>
      <c r="G321" s="579" t="s">
        <v>175</v>
      </c>
      <c r="H321" s="579" t="s">
        <v>175</v>
      </c>
      <c r="I321" s="579" t="s">
        <v>177</v>
      </c>
      <c r="J321" s="579" t="s">
        <v>177</v>
      </c>
      <c r="K321" s="579" t="s">
        <v>177</v>
      </c>
      <c r="L321" s="579" t="s">
        <v>176</v>
      </c>
      <c r="M321" s="579" t="s">
        <v>176</v>
      </c>
      <c r="N321" s="579" t="s">
        <v>176</v>
      </c>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79"/>
      <c r="AL321" s="579"/>
      <c r="AM321" s="579"/>
      <c r="AN321" s="579"/>
      <c r="AO321" s="579"/>
      <c r="AP321" s="579"/>
      <c r="AQ321" s="579"/>
      <c r="AR321" s="579"/>
      <c r="AS321" s="579"/>
      <c r="AT321" s="579"/>
      <c r="AU321" s="579"/>
      <c r="AV321" s="579"/>
      <c r="AW321" s="579"/>
      <c r="AX321" s="579"/>
      <c r="AY321" s="556">
        <v>0</v>
      </c>
      <c r="AZ321" s="564"/>
      <c r="BA321" s="565"/>
      <c r="BB321" s="565"/>
      <c r="BC321" s="565"/>
      <c r="BD321" s="566"/>
    </row>
    <row r="322" spans="1:56" ht="21.6" x14ac:dyDescent="0.65">
      <c r="A322" s="578">
        <v>707174</v>
      </c>
      <c r="B322" s="550" t="s">
        <v>245</v>
      </c>
      <c r="C322" s="579" t="s">
        <v>175</v>
      </c>
      <c r="D322" s="579" t="s">
        <v>177</v>
      </c>
      <c r="E322" s="579" t="s">
        <v>177</v>
      </c>
      <c r="F322" s="579" t="s">
        <v>175</v>
      </c>
      <c r="G322" s="579" t="s">
        <v>175</v>
      </c>
      <c r="H322" s="579" t="s">
        <v>177</v>
      </c>
      <c r="I322" s="579" t="s">
        <v>176</v>
      </c>
      <c r="J322" s="579" t="s">
        <v>176</v>
      </c>
      <c r="K322" s="579" t="s">
        <v>176</v>
      </c>
      <c r="L322" s="579" t="s">
        <v>176</v>
      </c>
      <c r="M322" s="579" t="s">
        <v>176</v>
      </c>
      <c r="N322" s="579" t="s">
        <v>176</v>
      </c>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79"/>
      <c r="AL322" s="579"/>
      <c r="AM322" s="579"/>
      <c r="AN322" s="579"/>
      <c r="AO322" s="579"/>
      <c r="AP322" s="579"/>
      <c r="AQ322" s="579"/>
      <c r="AR322" s="579"/>
      <c r="AS322" s="579"/>
      <c r="AT322" s="579"/>
      <c r="AU322" s="579"/>
      <c r="AV322" s="579"/>
      <c r="AW322" s="579"/>
      <c r="AX322" s="579"/>
      <c r="AY322" s="556">
        <v>0</v>
      </c>
      <c r="AZ322" s="559"/>
      <c r="BA322" s="562"/>
      <c r="BB322" s="559"/>
    </row>
    <row r="323" spans="1:56" ht="14.4" x14ac:dyDescent="0.3">
      <c r="A323" s="576">
        <v>707176</v>
      </c>
      <c r="B323" s="549" t="s">
        <v>246</v>
      </c>
      <c r="C323" s="555" t="s">
        <v>175</v>
      </c>
      <c r="D323" s="555" t="s">
        <v>177</v>
      </c>
      <c r="E323" s="555" t="s">
        <v>175</v>
      </c>
      <c r="F323" s="555" t="s">
        <v>177</v>
      </c>
      <c r="G323" s="555" t="s">
        <v>177</v>
      </c>
      <c r="H323" s="555" t="s">
        <v>177</v>
      </c>
      <c r="I323" s="555" t="s">
        <v>175</v>
      </c>
      <c r="J323" s="555" t="s">
        <v>175</v>
      </c>
      <c r="K323" s="555" t="s">
        <v>175</v>
      </c>
      <c r="L323" s="555" t="s">
        <v>177</v>
      </c>
      <c r="M323" s="555" t="s">
        <v>175</v>
      </c>
      <c r="N323" s="555" t="s">
        <v>177</v>
      </c>
      <c r="O323" s="555" t="s">
        <v>177</v>
      </c>
      <c r="P323" s="555" t="s">
        <v>177</v>
      </c>
      <c r="Q323" s="555" t="s">
        <v>175</v>
      </c>
      <c r="R323" s="555" t="s">
        <v>175</v>
      </c>
      <c r="S323" s="555" t="s">
        <v>175</v>
      </c>
      <c r="T323" s="555" t="s">
        <v>175</v>
      </c>
      <c r="U323" s="555" t="s">
        <v>177</v>
      </c>
      <c r="V323" s="555" t="s">
        <v>177</v>
      </c>
      <c r="W323" s="555" t="s">
        <v>177</v>
      </c>
      <c r="X323" s="555" t="s">
        <v>177</v>
      </c>
      <c r="Y323" s="555" t="s">
        <v>177</v>
      </c>
      <c r="Z323" s="555" t="s">
        <v>177</v>
      </c>
      <c r="AA323" s="555"/>
      <c r="AB323" s="555"/>
      <c r="AC323" s="555"/>
      <c r="AD323" s="555"/>
      <c r="AE323" s="555"/>
      <c r="AF323" s="555"/>
      <c r="AG323" s="555"/>
      <c r="AH323" s="555"/>
      <c r="AI323" s="555"/>
      <c r="AJ323" s="555"/>
      <c r="AK323" s="555"/>
      <c r="AL323" s="555"/>
      <c r="AM323" s="555"/>
      <c r="AN323" s="555"/>
      <c r="AO323" s="555"/>
      <c r="AP323" s="555"/>
      <c r="AQ323" s="555"/>
      <c r="AR323" s="555"/>
      <c r="AS323" s="555"/>
      <c r="AT323" s="555"/>
      <c r="AU323" s="555"/>
      <c r="AV323" s="555"/>
      <c r="AW323" s="555"/>
      <c r="AX323" s="555"/>
      <c r="AY323" s="556">
        <v>0</v>
      </c>
      <c r="AZ323" s="559"/>
      <c r="BA323" s="562"/>
      <c r="BB323" s="559"/>
    </row>
    <row r="324" spans="1:56" ht="14.4" x14ac:dyDescent="0.3">
      <c r="A324" s="576">
        <v>707177</v>
      </c>
      <c r="B324" s="549" t="s">
        <v>245</v>
      </c>
      <c r="C324" s="555" t="s">
        <v>1437</v>
      </c>
      <c r="D324" s="555" t="s">
        <v>1437</v>
      </c>
      <c r="E324" s="555" t="s">
        <v>1437</v>
      </c>
      <c r="F324" s="555" t="s">
        <v>1437</v>
      </c>
      <c r="G324" s="555" t="s">
        <v>1437</v>
      </c>
      <c r="H324" s="555" t="s">
        <v>1437</v>
      </c>
      <c r="I324" s="555" t="s">
        <v>1437</v>
      </c>
      <c r="J324" s="555" t="s">
        <v>1437</v>
      </c>
      <c r="K324" s="555" t="s">
        <v>1437</v>
      </c>
      <c r="L324" s="555" t="s">
        <v>1437</v>
      </c>
      <c r="M324" s="555" t="s">
        <v>1437</v>
      </c>
      <c r="N324" s="555" t="s">
        <v>1437</v>
      </c>
      <c r="O324" s="555" t="s">
        <v>225</v>
      </c>
      <c r="P324" s="555" t="s">
        <v>225</v>
      </c>
      <c r="Q324" s="555" t="s">
        <v>225</v>
      </c>
      <c r="R324" s="555" t="s">
        <v>225</v>
      </c>
      <c r="S324" s="555" t="s">
        <v>225</v>
      </c>
      <c r="T324" s="555" t="s">
        <v>225</v>
      </c>
      <c r="U324" s="555" t="s">
        <v>225</v>
      </c>
      <c r="V324" s="555" t="s">
        <v>225</v>
      </c>
      <c r="W324" s="555" t="s">
        <v>225</v>
      </c>
      <c r="X324" s="555" t="s">
        <v>225</v>
      </c>
      <c r="Y324" s="555" t="s">
        <v>225</v>
      </c>
      <c r="Z324" s="555" t="s">
        <v>225</v>
      </c>
      <c r="AA324" s="555" t="s">
        <v>225</v>
      </c>
      <c r="AB324" s="555" t="s">
        <v>225</v>
      </c>
      <c r="AC324" s="555" t="s">
        <v>225</v>
      </c>
      <c r="AD324" s="555" t="s">
        <v>225</v>
      </c>
      <c r="AE324" s="555" t="s">
        <v>225</v>
      </c>
      <c r="AF324" s="555" t="s">
        <v>225</v>
      </c>
      <c r="AG324" s="555" t="s">
        <v>225</v>
      </c>
      <c r="AH324" s="555" t="s">
        <v>225</v>
      </c>
      <c r="AI324" s="555" t="s">
        <v>225</v>
      </c>
      <c r="AJ324" s="555" t="s">
        <v>225</v>
      </c>
      <c r="AK324" s="555" t="s">
        <v>225</v>
      </c>
      <c r="AL324" s="555" t="s">
        <v>225</v>
      </c>
      <c r="AM324" s="555" t="s">
        <v>225</v>
      </c>
      <c r="AN324" s="555" t="s">
        <v>225</v>
      </c>
      <c r="AO324" s="555" t="s">
        <v>225</v>
      </c>
      <c r="AP324" s="555" t="s">
        <v>225</v>
      </c>
      <c r="AQ324" s="555" t="s">
        <v>225</v>
      </c>
      <c r="AR324" s="555" t="s">
        <v>225</v>
      </c>
      <c r="AS324" s="555" t="s">
        <v>225</v>
      </c>
      <c r="AT324" s="555" t="s">
        <v>225</v>
      </c>
      <c r="AU324" s="555" t="s">
        <v>225</v>
      </c>
      <c r="AV324" s="555" t="s">
        <v>225</v>
      </c>
      <c r="AW324" s="555" t="s">
        <v>225</v>
      </c>
      <c r="AX324" s="555" t="s">
        <v>225</v>
      </c>
      <c r="AY324" s="556" t="s">
        <v>3778</v>
      </c>
      <c r="AZ324" s="564"/>
      <c r="BA324" s="565"/>
      <c r="BB324" s="565"/>
      <c r="BC324" s="565"/>
      <c r="BD324" s="566"/>
    </row>
    <row r="325" spans="1:56" ht="21.6" x14ac:dyDescent="0.65">
      <c r="A325" s="578">
        <v>707183</v>
      </c>
      <c r="B325" s="550" t="s">
        <v>246</v>
      </c>
      <c r="C325" s="579" t="s">
        <v>175</v>
      </c>
      <c r="D325" s="579" t="s">
        <v>175</v>
      </c>
      <c r="E325" s="579" t="s">
        <v>175</v>
      </c>
      <c r="F325" s="579" t="s">
        <v>175</v>
      </c>
      <c r="G325" s="579" t="s">
        <v>175</v>
      </c>
      <c r="H325" s="579" t="s">
        <v>175</v>
      </c>
      <c r="I325" s="579" t="s">
        <v>177</v>
      </c>
      <c r="J325" s="579" t="s">
        <v>175</v>
      </c>
      <c r="K325" s="579" t="s">
        <v>177</v>
      </c>
      <c r="L325" s="579" t="s">
        <v>175</v>
      </c>
      <c r="M325" s="579" t="s">
        <v>175</v>
      </c>
      <c r="N325" s="579" t="s">
        <v>175</v>
      </c>
      <c r="O325" s="579" t="s">
        <v>177</v>
      </c>
      <c r="P325" s="579" t="s">
        <v>175</v>
      </c>
      <c r="Q325" s="579" t="s">
        <v>177</v>
      </c>
      <c r="R325" s="579" t="s">
        <v>175</v>
      </c>
      <c r="S325" s="579" t="s">
        <v>175</v>
      </c>
      <c r="T325" s="579" t="s">
        <v>175</v>
      </c>
      <c r="U325" s="579" t="s">
        <v>177</v>
      </c>
      <c r="V325" s="579" t="s">
        <v>175</v>
      </c>
      <c r="W325" s="579" t="s">
        <v>175</v>
      </c>
      <c r="X325" s="579" t="s">
        <v>175</v>
      </c>
      <c r="Y325" s="579" t="s">
        <v>175</v>
      </c>
      <c r="Z325" s="579" t="s">
        <v>175</v>
      </c>
      <c r="AA325" s="579"/>
      <c r="AB325" s="579"/>
      <c r="AC325" s="579"/>
      <c r="AD325" s="579"/>
      <c r="AE325" s="579"/>
      <c r="AF325" s="579"/>
      <c r="AG325" s="579"/>
      <c r="AH325" s="579"/>
      <c r="AI325" s="579"/>
      <c r="AJ325" s="579"/>
      <c r="AK325" s="579"/>
      <c r="AL325" s="579"/>
      <c r="AM325" s="579"/>
      <c r="AN325" s="579"/>
      <c r="AO325" s="579"/>
      <c r="AP325" s="579"/>
      <c r="AQ325" s="579"/>
      <c r="AR325" s="579"/>
      <c r="AS325" s="579"/>
      <c r="AT325" s="579"/>
      <c r="AU325" s="579"/>
      <c r="AV325" s="579"/>
      <c r="AW325" s="579"/>
      <c r="AX325" s="579"/>
      <c r="AY325" s="556">
        <v>0</v>
      </c>
      <c r="AZ325" s="564"/>
      <c r="BA325" s="565"/>
      <c r="BB325" s="565"/>
      <c r="BC325" s="565"/>
      <c r="BD325" s="566"/>
    </row>
    <row r="326" spans="1:56" ht="14.4" x14ac:dyDescent="0.3">
      <c r="A326" s="576">
        <v>707186</v>
      </c>
      <c r="B326" s="549" t="s">
        <v>245</v>
      </c>
      <c r="C326" s="555" t="s">
        <v>1437</v>
      </c>
      <c r="D326" s="555" t="s">
        <v>1437</v>
      </c>
      <c r="E326" s="555" t="s">
        <v>1437</v>
      </c>
      <c r="F326" s="555" t="s">
        <v>1437</v>
      </c>
      <c r="G326" s="555" t="s">
        <v>1437</v>
      </c>
      <c r="H326" s="555" t="s">
        <v>1437</v>
      </c>
      <c r="I326" s="555" t="s">
        <v>1437</v>
      </c>
      <c r="J326" s="555" t="s">
        <v>1437</v>
      </c>
      <c r="K326" s="555" t="s">
        <v>1437</v>
      </c>
      <c r="L326" s="555" t="s">
        <v>1437</v>
      </c>
      <c r="M326" s="555" t="s">
        <v>1437</v>
      </c>
      <c r="N326" s="555" t="s">
        <v>1437</v>
      </c>
      <c r="O326" s="555" t="s">
        <v>225</v>
      </c>
      <c r="P326" s="555" t="s">
        <v>225</v>
      </c>
      <c r="Q326" s="555" t="s">
        <v>225</v>
      </c>
      <c r="R326" s="555" t="s">
        <v>225</v>
      </c>
      <c r="S326" s="555" t="s">
        <v>225</v>
      </c>
      <c r="T326" s="555" t="s">
        <v>225</v>
      </c>
      <c r="U326" s="555" t="s">
        <v>225</v>
      </c>
      <c r="V326" s="555" t="s">
        <v>225</v>
      </c>
      <c r="W326" s="555" t="s">
        <v>225</v>
      </c>
      <c r="X326" s="555" t="s">
        <v>225</v>
      </c>
      <c r="Y326" s="555" t="s">
        <v>225</v>
      </c>
      <c r="Z326" s="555" t="s">
        <v>225</v>
      </c>
      <c r="AA326" s="555" t="s">
        <v>225</v>
      </c>
      <c r="AB326" s="555" t="s">
        <v>225</v>
      </c>
      <c r="AC326" s="555" t="s">
        <v>225</v>
      </c>
      <c r="AD326" s="555" t="s">
        <v>225</v>
      </c>
      <c r="AE326" s="555" t="s">
        <v>225</v>
      </c>
      <c r="AF326" s="555" t="s">
        <v>225</v>
      </c>
      <c r="AG326" s="555" t="s">
        <v>225</v>
      </c>
      <c r="AH326" s="555" t="s">
        <v>225</v>
      </c>
      <c r="AI326" s="555" t="s">
        <v>225</v>
      </c>
      <c r="AJ326" s="555" t="s">
        <v>225</v>
      </c>
      <c r="AK326" s="555" t="s">
        <v>225</v>
      </c>
      <c r="AL326" s="555" t="s">
        <v>225</v>
      </c>
      <c r="AM326" s="555" t="s">
        <v>225</v>
      </c>
      <c r="AN326" s="555" t="s">
        <v>225</v>
      </c>
      <c r="AO326" s="555" t="s">
        <v>225</v>
      </c>
      <c r="AP326" s="555" t="s">
        <v>225</v>
      </c>
      <c r="AQ326" s="555" t="s">
        <v>225</v>
      </c>
      <c r="AR326" s="555" t="s">
        <v>225</v>
      </c>
      <c r="AS326" s="555" t="s">
        <v>225</v>
      </c>
      <c r="AT326" s="555" t="s">
        <v>225</v>
      </c>
      <c r="AU326" s="555" t="s">
        <v>225</v>
      </c>
      <c r="AV326" s="555" t="s">
        <v>225</v>
      </c>
      <c r="AW326" s="555" t="s">
        <v>225</v>
      </c>
      <c r="AX326" s="555" t="s">
        <v>225</v>
      </c>
      <c r="AY326" s="556" t="s">
        <v>3778</v>
      </c>
      <c r="AZ326" s="564"/>
      <c r="BA326" s="565"/>
      <c r="BB326" s="565"/>
      <c r="BC326" s="565"/>
      <c r="BD326" s="566"/>
    </row>
    <row r="327" spans="1:56" ht="21.6" x14ac:dyDescent="0.65">
      <c r="A327" s="578">
        <v>707192</v>
      </c>
      <c r="B327" s="550" t="s">
        <v>245</v>
      </c>
      <c r="C327" s="579" t="s">
        <v>1437</v>
      </c>
      <c r="D327" s="579" t="s">
        <v>1437</v>
      </c>
      <c r="E327" s="579" t="s">
        <v>1437</v>
      </c>
      <c r="F327" s="579" t="s">
        <v>1437</v>
      </c>
      <c r="G327" s="579" t="s">
        <v>1437</v>
      </c>
      <c r="H327" s="579" t="s">
        <v>1437</v>
      </c>
      <c r="I327" s="579" t="s">
        <v>1437</v>
      </c>
      <c r="J327" s="579" t="s">
        <v>1437</v>
      </c>
      <c r="K327" s="579" t="s">
        <v>1437</v>
      </c>
      <c r="L327" s="579" t="s">
        <v>1437</v>
      </c>
      <c r="M327" s="579" t="s">
        <v>1437</v>
      </c>
      <c r="N327" s="579" t="s">
        <v>1437</v>
      </c>
      <c r="O327" s="579" t="s">
        <v>225</v>
      </c>
      <c r="P327" s="579" t="s">
        <v>225</v>
      </c>
      <c r="Q327" s="579" t="s">
        <v>225</v>
      </c>
      <c r="R327" s="579" t="s">
        <v>225</v>
      </c>
      <c r="S327" s="579" t="s">
        <v>225</v>
      </c>
      <c r="T327" s="579" t="s">
        <v>225</v>
      </c>
      <c r="U327" s="579" t="s">
        <v>225</v>
      </c>
      <c r="V327" s="579" t="s">
        <v>225</v>
      </c>
      <c r="W327" s="579" t="s">
        <v>225</v>
      </c>
      <c r="X327" s="579" t="s">
        <v>225</v>
      </c>
      <c r="Y327" s="579" t="s">
        <v>225</v>
      </c>
      <c r="Z327" s="579" t="s">
        <v>225</v>
      </c>
      <c r="AA327" s="579" t="s">
        <v>225</v>
      </c>
      <c r="AB327" s="579" t="s">
        <v>225</v>
      </c>
      <c r="AC327" s="579" t="s">
        <v>225</v>
      </c>
      <c r="AD327" s="579" t="s">
        <v>225</v>
      </c>
      <c r="AE327" s="579" t="s">
        <v>225</v>
      </c>
      <c r="AF327" s="579" t="s">
        <v>225</v>
      </c>
      <c r="AG327" s="579" t="s">
        <v>225</v>
      </c>
      <c r="AH327" s="579" t="s">
        <v>225</v>
      </c>
      <c r="AI327" s="579" t="s">
        <v>225</v>
      </c>
      <c r="AJ327" s="579" t="s">
        <v>225</v>
      </c>
      <c r="AK327" s="579" t="s">
        <v>225</v>
      </c>
      <c r="AL327" s="579" t="s">
        <v>225</v>
      </c>
      <c r="AM327" s="579" t="s">
        <v>225</v>
      </c>
      <c r="AN327" s="579" t="s">
        <v>225</v>
      </c>
      <c r="AO327" s="579" t="s">
        <v>225</v>
      </c>
      <c r="AP327" s="579" t="s">
        <v>225</v>
      </c>
      <c r="AQ327" s="579" t="s">
        <v>225</v>
      </c>
      <c r="AR327" s="579" t="s">
        <v>225</v>
      </c>
      <c r="AS327" s="579" t="s">
        <v>225</v>
      </c>
      <c r="AT327" s="579" t="s">
        <v>225</v>
      </c>
      <c r="AU327" s="579" t="s">
        <v>225</v>
      </c>
      <c r="AV327" s="579" t="s">
        <v>225</v>
      </c>
      <c r="AW327" s="579" t="s">
        <v>225</v>
      </c>
      <c r="AX327" s="579" t="s">
        <v>225</v>
      </c>
      <c r="AY327" s="556" t="s">
        <v>3778</v>
      </c>
      <c r="AZ327" s="564"/>
      <c r="BA327" s="565"/>
      <c r="BB327" s="565"/>
      <c r="BC327" s="565"/>
      <c r="BD327" s="566"/>
    </row>
    <row r="328" spans="1:56" ht="14.4" x14ac:dyDescent="0.3">
      <c r="A328" s="576">
        <v>707193</v>
      </c>
      <c r="B328" s="549" t="s">
        <v>224</v>
      </c>
      <c r="C328" s="555" t="s">
        <v>177</v>
      </c>
      <c r="D328" s="555" t="s">
        <v>177</v>
      </c>
      <c r="E328" s="555" t="s">
        <v>177</v>
      </c>
      <c r="F328" s="555" t="s">
        <v>177</v>
      </c>
      <c r="G328" s="555" t="s">
        <v>177</v>
      </c>
      <c r="H328" s="555" t="s">
        <v>177</v>
      </c>
      <c r="I328" s="555" t="s">
        <v>177</v>
      </c>
      <c r="J328" s="555" t="s">
        <v>177</v>
      </c>
      <c r="K328" s="555" t="s">
        <v>177</v>
      </c>
      <c r="L328" s="555" t="s">
        <v>177</v>
      </c>
      <c r="M328" s="555" t="s">
        <v>177</v>
      </c>
      <c r="N328" s="555" t="s">
        <v>177</v>
      </c>
      <c r="O328" s="555" t="s">
        <v>177</v>
      </c>
      <c r="P328" s="555" t="s">
        <v>177</v>
      </c>
      <c r="Q328" s="555" t="s">
        <v>177</v>
      </c>
      <c r="R328" s="555" t="s">
        <v>177</v>
      </c>
      <c r="S328" s="555" t="s">
        <v>177</v>
      </c>
      <c r="T328" s="555" t="s">
        <v>177</v>
      </c>
      <c r="U328" s="555" t="s">
        <v>177</v>
      </c>
      <c r="V328" s="555" t="s">
        <v>177</v>
      </c>
      <c r="W328" s="555" t="s">
        <v>177</v>
      </c>
      <c r="X328" s="555" t="s">
        <v>177</v>
      </c>
      <c r="Y328" s="555" t="s">
        <v>177</v>
      </c>
      <c r="Z328" s="555" t="s">
        <v>177</v>
      </c>
      <c r="AA328" s="555" t="s">
        <v>177</v>
      </c>
      <c r="AB328" s="555" t="s">
        <v>177</v>
      </c>
      <c r="AC328" s="555" t="s">
        <v>177</v>
      </c>
      <c r="AD328" s="555" t="s">
        <v>177</v>
      </c>
      <c r="AE328" s="555" t="s">
        <v>177</v>
      </c>
      <c r="AF328" s="555" t="s">
        <v>177</v>
      </c>
      <c r="AG328" s="555" t="s">
        <v>176</v>
      </c>
      <c r="AH328" s="555" t="s">
        <v>176</v>
      </c>
      <c r="AI328" s="555" t="s">
        <v>176</v>
      </c>
      <c r="AJ328" s="555" t="s">
        <v>177</v>
      </c>
      <c r="AK328" s="555" t="s">
        <v>176</v>
      </c>
      <c r="AL328" s="555" t="s">
        <v>177</v>
      </c>
      <c r="AM328" s="555" t="s">
        <v>176</v>
      </c>
      <c r="AN328" s="555" t="s">
        <v>176</v>
      </c>
      <c r="AO328" s="555" t="s">
        <v>176</v>
      </c>
      <c r="AP328" s="555" t="s">
        <v>176</v>
      </c>
      <c r="AQ328" s="555" t="s">
        <v>176</v>
      </c>
      <c r="AR328" s="555" t="s">
        <v>176</v>
      </c>
      <c r="AS328" s="555"/>
      <c r="AT328" s="555"/>
      <c r="AU328" s="555"/>
      <c r="AV328" s="555"/>
      <c r="AW328" s="555"/>
      <c r="AX328" s="555"/>
      <c r="AY328" s="556">
        <v>0</v>
      </c>
      <c r="AZ328" s="564"/>
      <c r="BA328" s="565"/>
      <c r="BB328" s="565"/>
      <c r="BC328" s="565"/>
      <c r="BD328" s="566"/>
    </row>
    <row r="329" spans="1:56" ht="21.6" x14ac:dyDescent="0.65">
      <c r="A329" s="578">
        <v>707194</v>
      </c>
      <c r="B329" s="550" t="s">
        <v>246</v>
      </c>
      <c r="C329" s="579" t="s">
        <v>177</v>
      </c>
      <c r="D329" s="579" t="s">
        <v>177</v>
      </c>
      <c r="E329" s="579" t="s">
        <v>177</v>
      </c>
      <c r="F329" s="579" t="s">
        <v>177</v>
      </c>
      <c r="G329" s="579" t="s">
        <v>177</v>
      </c>
      <c r="H329" s="579" t="s">
        <v>177</v>
      </c>
      <c r="I329" s="579" t="s">
        <v>176</v>
      </c>
      <c r="J329" s="579" t="s">
        <v>176</v>
      </c>
      <c r="K329" s="579" t="s">
        <v>176</v>
      </c>
      <c r="L329" s="579" t="s">
        <v>177</v>
      </c>
      <c r="M329" s="579" t="s">
        <v>175</v>
      </c>
      <c r="N329" s="579" t="s">
        <v>175</v>
      </c>
      <c r="O329" s="579" t="s">
        <v>177</v>
      </c>
      <c r="P329" s="579" t="s">
        <v>177</v>
      </c>
      <c r="Q329" s="579" t="s">
        <v>177</v>
      </c>
      <c r="R329" s="579" t="s">
        <v>177</v>
      </c>
      <c r="S329" s="579" t="s">
        <v>177</v>
      </c>
      <c r="T329" s="579" t="s">
        <v>177</v>
      </c>
      <c r="U329" s="579" t="s">
        <v>176</v>
      </c>
      <c r="V329" s="579" t="s">
        <v>176</v>
      </c>
      <c r="W329" s="579" t="s">
        <v>176</v>
      </c>
      <c r="X329" s="579" t="s">
        <v>176</v>
      </c>
      <c r="Y329" s="579" t="s">
        <v>176</v>
      </c>
      <c r="Z329" s="579" t="s">
        <v>176</v>
      </c>
      <c r="AA329" s="579" t="s">
        <v>225</v>
      </c>
      <c r="AB329" s="579" t="s">
        <v>225</v>
      </c>
      <c r="AC329" s="579" t="s">
        <v>225</v>
      </c>
      <c r="AD329" s="579" t="s">
        <v>225</v>
      </c>
      <c r="AE329" s="579" t="s">
        <v>225</v>
      </c>
      <c r="AF329" s="579" t="s">
        <v>225</v>
      </c>
      <c r="AG329" s="579" t="s">
        <v>225</v>
      </c>
      <c r="AH329" s="579" t="s">
        <v>225</v>
      </c>
      <c r="AI329" s="579" t="s">
        <v>225</v>
      </c>
      <c r="AJ329" s="579" t="s">
        <v>225</v>
      </c>
      <c r="AK329" s="579" t="s">
        <v>225</v>
      </c>
      <c r="AL329" s="579" t="s">
        <v>225</v>
      </c>
      <c r="AM329" s="579" t="s">
        <v>225</v>
      </c>
      <c r="AN329" s="579" t="s">
        <v>225</v>
      </c>
      <c r="AO329" s="579" t="s">
        <v>225</v>
      </c>
      <c r="AP329" s="579" t="s">
        <v>225</v>
      </c>
      <c r="AQ329" s="579" t="s">
        <v>225</v>
      </c>
      <c r="AR329" s="579" t="s">
        <v>225</v>
      </c>
      <c r="AS329" s="579" t="s">
        <v>225</v>
      </c>
      <c r="AT329" s="579" t="s">
        <v>225</v>
      </c>
      <c r="AU329" s="579" t="s">
        <v>225</v>
      </c>
      <c r="AV329" s="579" t="s">
        <v>225</v>
      </c>
      <c r="AW329" s="579" t="s">
        <v>225</v>
      </c>
      <c r="AX329" s="579" t="s">
        <v>225</v>
      </c>
      <c r="AY329" s="556">
        <v>0</v>
      </c>
      <c r="AZ329" s="564"/>
      <c r="BA329" s="565"/>
      <c r="BB329" s="565"/>
      <c r="BC329" s="565"/>
      <c r="BD329" s="566"/>
    </row>
    <row r="330" spans="1:56" ht="21.6" x14ac:dyDescent="0.65">
      <c r="A330" s="578">
        <v>707195</v>
      </c>
      <c r="B330" s="550" t="s">
        <v>245</v>
      </c>
      <c r="C330" s="579" t="s">
        <v>1437</v>
      </c>
      <c r="D330" s="579" t="s">
        <v>1437</v>
      </c>
      <c r="E330" s="579" t="s">
        <v>1437</v>
      </c>
      <c r="F330" s="579" t="s">
        <v>1437</v>
      </c>
      <c r="G330" s="579" t="s">
        <v>1437</v>
      </c>
      <c r="H330" s="579" t="s">
        <v>1437</v>
      </c>
      <c r="I330" s="579" t="s">
        <v>1437</v>
      </c>
      <c r="J330" s="579" t="s">
        <v>1437</v>
      </c>
      <c r="K330" s="579" t="s">
        <v>1437</v>
      </c>
      <c r="L330" s="579" t="s">
        <v>1437</v>
      </c>
      <c r="M330" s="579" t="s">
        <v>1437</v>
      </c>
      <c r="N330" s="579" t="s">
        <v>1437</v>
      </c>
      <c r="O330" s="579" t="s">
        <v>225</v>
      </c>
      <c r="P330" s="579" t="s">
        <v>225</v>
      </c>
      <c r="Q330" s="579" t="s">
        <v>225</v>
      </c>
      <c r="R330" s="579" t="s">
        <v>225</v>
      </c>
      <c r="S330" s="579" t="s">
        <v>225</v>
      </c>
      <c r="T330" s="579" t="s">
        <v>225</v>
      </c>
      <c r="U330" s="579" t="s">
        <v>225</v>
      </c>
      <c r="V330" s="579" t="s">
        <v>225</v>
      </c>
      <c r="W330" s="579" t="s">
        <v>225</v>
      </c>
      <c r="X330" s="579" t="s">
        <v>225</v>
      </c>
      <c r="Y330" s="579" t="s">
        <v>225</v>
      </c>
      <c r="Z330" s="579" t="s">
        <v>225</v>
      </c>
      <c r="AA330" s="579" t="s">
        <v>225</v>
      </c>
      <c r="AB330" s="579" t="s">
        <v>225</v>
      </c>
      <c r="AC330" s="579" t="s">
        <v>225</v>
      </c>
      <c r="AD330" s="579" t="s">
        <v>225</v>
      </c>
      <c r="AE330" s="579" t="s">
        <v>225</v>
      </c>
      <c r="AF330" s="579" t="s">
        <v>225</v>
      </c>
      <c r="AG330" s="579" t="s">
        <v>225</v>
      </c>
      <c r="AH330" s="579" t="s">
        <v>225</v>
      </c>
      <c r="AI330" s="579" t="s">
        <v>225</v>
      </c>
      <c r="AJ330" s="579" t="s">
        <v>225</v>
      </c>
      <c r="AK330" s="579" t="s">
        <v>225</v>
      </c>
      <c r="AL330" s="579" t="s">
        <v>225</v>
      </c>
      <c r="AM330" s="579" t="s">
        <v>225</v>
      </c>
      <c r="AN330" s="579" t="s">
        <v>225</v>
      </c>
      <c r="AO330" s="579" t="s">
        <v>225</v>
      </c>
      <c r="AP330" s="579" t="s">
        <v>225</v>
      </c>
      <c r="AQ330" s="579" t="s">
        <v>225</v>
      </c>
      <c r="AR330" s="579" t="s">
        <v>225</v>
      </c>
      <c r="AS330" s="579" t="s">
        <v>225</v>
      </c>
      <c r="AT330" s="579" t="s">
        <v>225</v>
      </c>
      <c r="AU330" s="579" t="s">
        <v>225</v>
      </c>
      <c r="AV330" s="579" t="s">
        <v>225</v>
      </c>
      <c r="AW330" s="579" t="s">
        <v>225</v>
      </c>
      <c r="AX330" s="579" t="s">
        <v>225</v>
      </c>
      <c r="AY330" s="556" t="s">
        <v>3778</v>
      </c>
      <c r="AZ330" s="564"/>
      <c r="BA330" s="565"/>
      <c r="BB330" s="565"/>
      <c r="BC330" s="565"/>
      <c r="BD330" s="566"/>
    </row>
    <row r="331" spans="1:56" ht="21.6" x14ac:dyDescent="0.65">
      <c r="A331" s="578">
        <v>707197</v>
      </c>
      <c r="B331" s="550" t="s">
        <v>400</v>
      </c>
      <c r="C331" s="579" t="s">
        <v>175</v>
      </c>
      <c r="D331" s="579" t="s">
        <v>175</v>
      </c>
      <c r="E331" s="579" t="s">
        <v>177</v>
      </c>
      <c r="F331" s="579" t="s">
        <v>177</v>
      </c>
      <c r="G331" s="579" t="s">
        <v>175</v>
      </c>
      <c r="H331" s="579" t="s">
        <v>177</v>
      </c>
      <c r="I331" s="579" t="s">
        <v>175</v>
      </c>
      <c r="J331" s="579" t="s">
        <v>177</v>
      </c>
      <c r="K331" s="579" t="s">
        <v>175</v>
      </c>
      <c r="L331" s="579" t="s">
        <v>175</v>
      </c>
      <c r="M331" s="579" t="s">
        <v>176</v>
      </c>
      <c r="N331" s="579" t="s">
        <v>176</v>
      </c>
      <c r="O331" s="579" t="s">
        <v>175</v>
      </c>
      <c r="P331" s="579" t="s">
        <v>177</v>
      </c>
      <c r="Q331" s="579" t="s">
        <v>177</v>
      </c>
      <c r="R331" s="579" t="s">
        <v>177</v>
      </c>
      <c r="S331" s="579" t="s">
        <v>175</v>
      </c>
      <c r="T331" s="579" t="s">
        <v>177</v>
      </c>
      <c r="U331" s="579" t="s">
        <v>177</v>
      </c>
      <c r="V331" s="579" t="s">
        <v>176</v>
      </c>
      <c r="W331" s="579" t="s">
        <v>175</v>
      </c>
      <c r="X331" s="579" t="s">
        <v>175</v>
      </c>
      <c r="Y331" s="579" t="s">
        <v>177</v>
      </c>
      <c r="Z331" s="579" t="s">
        <v>175</v>
      </c>
      <c r="AA331" s="579" t="s">
        <v>176</v>
      </c>
      <c r="AB331" s="579" t="s">
        <v>176</v>
      </c>
      <c r="AC331" s="579" t="s">
        <v>176</v>
      </c>
      <c r="AD331" s="579" t="s">
        <v>176</v>
      </c>
      <c r="AE331" s="579" t="s">
        <v>176</v>
      </c>
      <c r="AF331" s="579" t="s">
        <v>176</v>
      </c>
      <c r="AG331" s="579"/>
      <c r="AH331" s="579"/>
      <c r="AI331" s="579"/>
      <c r="AJ331" s="579"/>
      <c r="AK331" s="579"/>
      <c r="AL331" s="579"/>
      <c r="AM331" s="579"/>
      <c r="AN331" s="579"/>
      <c r="AO331" s="579"/>
      <c r="AP331" s="579"/>
      <c r="AQ331" s="579"/>
      <c r="AR331" s="579"/>
      <c r="AS331" s="579"/>
      <c r="AT331" s="579"/>
      <c r="AU331" s="579"/>
      <c r="AV331" s="579"/>
      <c r="AW331" s="579"/>
      <c r="AX331" s="579"/>
      <c r="AY331" s="556">
        <v>0</v>
      </c>
      <c r="AZ331" s="564"/>
      <c r="BA331" s="565"/>
      <c r="BB331" s="565"/>
      <c r="BC331" s="565"/>
      <c r="BD331" s="566"/>
    </row>
    <row r="332" spans="1:56" ht="14.4" x14ac:dyDescent="0.3">
      <c r="A332" s="576">
        <v>707199</v>
      </c>
      <c r="B332" s="549" t="s">
        <v>247</v>
      </c>
      <c r="C332" s="555" t="s">
        <v>175</v>
      </c>
      <c r="D332" s="555" t="s">
        <v>177</v>
      </c>
      <c r="E332" s="555" t="s">
        <v>177</v>
      </c>
      <c r="F332" s="555" t="s">
        <v>177</v>
      </c>
      <c r="G332" s="555" t="s">
        <v>177</v>
      </c>
      <c r="H332" s="555" t="s">
        <v>177</v>
      </c>
      <c r="I332" s="555" t="s">
        <v>177</v>
      </c>
      <c r="J332" s="555" t="s">
        <v>177</v>
      </c>
      <c r="K332" s="555" t="s">
        <v>177</v>
      </c>
      <c r="L332" s="555" t="s">
        <v>177</v>
      </c>
      <c r="M332" s="555" t="s">
        <v>177</v>
      </c>
      <c r="N332" s="555" t="s">
        <v>176</v>
      </c>
      <c r="O332" s="555" t="s">
        <v>176</v>
      </c>
      <c r="P332" s="555" t="s">
        <v>177</v>
      </c>
      <c r="Q332" s="555" t="s">
        <v>177</v>
      </c>
      <c r="R332" s="555" t="s">
        <v>177</v>
      </c>
      <c r="S332" s="555" t="s">
        <v>177</v>
      </c>
      <c r="T332" s="555" t="s">
        <v>177</v>
      </c>
      <c r="U332" s="555" t="s">
        <v>177</v>
      </c>
      <c r="V332" s="555" t="s">
        <v>176</v>
      </c>
      <c r="W332" s="555" t="s">
        <v>176</v>
      </c>
      <c r="X332" s="555" t="s">
        <v>176</v>
      </c>
      <c r="Y332" s="555" t="s">
        <v>177</v>
      </c>
      <c r="Z332" s="555" t="s">
        <v>177</v>
      </c>
      <c r="AA332" s="555" t="s">
        <v>176</v>
      </c>
      <c r="AB332" s="555" t="s">
        <v>176</v>
      </c>
      <c r="AC332" s="555" t="s">
        <v>176</v>
      </c>
      <c r="AD332" s="555" t="s">
        <v>176</v>
      </c>
      <c r="AE332" s="555" t="s">
        <v>176</v>
      </c>
      <c r="AF332" s="555" t="s">
        <v>176</v>
      </c>
      <c r="AG332" s="555"/>
      <c r="AH332" s="555"/>
      <c r="AI332" s="555"/>
      <c r="AJ332" s="555"/>
      <c r="AK332" s="555"/>
      <c r="AL332" s="555"/>
      <c r="AM332" s="555"/>
      <c r="AN332" s="555"/>
      <c r="AO332" s="555"/>
      <c r="AP332" s="555"/>
      <c r="AQ332" s="555"/>
      <c r="AR332" s="555"/>
      <c r="AS332" s="555"/>
      <c r="AT332" s="555"/>
      <c r="AU332" s="555"/>
      <c r="AV332" s="555"/>
      <c r="AW332" s="555"/>
      <c r="AX332" s="555"/>
      <c r="AY332" s="556">
        <v>0</v>
      </c>
      <c r="AZ332" s="559"/>
      <c r="BA332" s="562"/>
      <c r="BB332" s="559"/>
    </row>
    <row r="333" spans="1:56" ht="21.6" x14ac:dyDescent="0.65">
      <c r="A333" s="578">
        <v>707200</v>
      </c>
      <c r="B333" s="550" t="s">
        <v>247</v>
      </c>
      <c r="C333" s="579" t="s">
        <v>177</v>
      </c>
      <c r="D333" s="579" t="s">
        <v>177</v>
      </c>
      <c r="E333" s="579" t="s">
        <v>177</v>
      </c>
      <c r="F333" s="579" t="s">
        <v>177</v>
      </c>
      <c r="G333" s="579" t="s">
        <v>177</v>
      </c>
      <c r="H333" s="579" t="s">
        <v>177</v>
      </c>
      <c r="I333" s="579" t="s">
        <v>177</v>
      </c>
      <c r="J333" s="579" t="s">
        <v>177</v>
      </c>
      <c r="K333" s="579" t="s">
        <v>175</v>
      </c>
      <c r="L333" s="579" t="s">
        <v>177</v>
      </c>
      <c r="M333" s="579" t="s">
        <v>177</v>
      </c>
      <c r="N333" s="579" t="s">
        <v>177</v>
      </c>
      <c r="O333" s="579" t="s">
        <v>176</v>
      </c>
      <c r="P333" s="579" t="s">
        <v>177</v>
      </c>
      <c r="Q333" s="579" t="s">
        <v>177</v>
      </c>
      <c r="R333" s="579" t="s">
        <v>177</v>
      </c>
      <c r="S333" s="579" t="s">
        <v>177</v>
      </c>
      <c r="T333" s="579" t="s">
        <v>177</v>
      </c>
      <c r="U333" s="579" t="s">
        <v>177</v>
      </c>
      <c r="V333" s="579" t="s">
        <v>176</v>
      </c>
      <c r="W333" s="579" t="s">
        <v>176</v>
      </c>
      <c r="X333" s="579" t="s">
        <v>176</v>
      </c>
      <c r="Y333" s="579" t="s">
        <v>177</v>
      </c>
      <c r="Z333" s="579" t="s">
        <v>177</v>
      </c>
      <c r="AA333" s="579" t="s">
        <v>177</v>
      </c>
      <c r="AB333" s="579" t="s">
        <v>177</v>
      </c>
      <c r="AC333" s="579" t="s">
        <v>177</v>
      </c>
      <c r="AD333" s="579" t="s">
        <v>176</v>
      </c>
      <c r="AE333" s="579" t="s">
        <v>176</v>
      </c>
      <c r="AF333" s="579" t="s">
        <v>176</v>
      </c>
      <c r="AG333" s="579"/>
      <c r="AH333" s="579"/>
      <c r="AI333" s="579"/>
      <c r="AJ333" s="579"/>
      <c r="AK333" s="579"/>
      <c r="AL333" s="579"/>
      <c r="AM333" s="579"/>
      <c r="AN333" s="579"/>
      <c r="AO333" s="579"/>
      <c r="AP333" s="579"/>
      <c r="AQ333" s="579"/>
      <c r="AR333" s="579"/>
      <c r="AS333" s="579"/>
      <c r="AT333" s="579"/>
      <c r="AU333" s="579"/>
      <c r="AV333" s="579"/>
      <c r="AW333" s="579"/>
      <c r="AX333" s="579"/>
      <c r="AY333" s="556">
        <v>0</v>
      </c>
      <c r="AZ333" s="564"/>
      <c r="BA333" s="565"/>
      <c r="BB333" s="565"/>
      <c r="BC333" s="565"/>
      <c r="BD333" s="566"/>
    </row>
    <row r="334" spans="1:56" ht="21.6" x14ac:dyDescent="0.65">
      <c r="A334" s="578">
        <v>707202</v>
      </c>
      <c r="B334" s="550" t="s">
        <v>246</v>
      </c>
      <c r="C334" s="579" t="s">
        <v>177</v>
      </c>
      <c r="D334" s="579" t="s">
        <v>175</v>
      </c>
      <c r="E334" s="579" t="s">
        <v>175</v>
      </c>
      <c r="F334" s="579" t="s">
        <v>175</v>
      </c>
      <c r="G334" s="579" t="s">
        <v>175</v>
      </c>
      <c r="H334" s="579" t="s">
        <v>177</v>
      </c>
      <c r="I334" s="579" t="s">
        <v>175</v>
      </c>
      <c r="J334" s="579" t="s">
        <v>175</v>
      </c>
      <c r="K334" s="579" t="s">
        <v>175</v>
      </c>
      <c r="L334" s="579" t="s">
        <v>175</v>
      </c>
      <c r="M334" s="579" t="s">
        <v>175</v>
      </c>
      <c r="N334" s="579" t="s">
        <v>175</v>
      </c>
      <c r="O334" s="579" t="s">
        <v>175</v>
      </c>
      <c r="P334" s="579" t="s">
        <v>175</v>
      </c>
      <c r="Q334" s="579" t="s">
        <v>177</v>
      </c>
      <c r="R334" s="579" t="s">
        <v>175</v>
      </c>
      <c r="S334" s="579" t="s">
        <v>175</v>
      </c>
      <c r="T334" s="579" t="s">
        <v>177</v>
      </c>
      <c r="U334" s="579" t="s">
        <v>177</v>
      </c>
      <c r="V334" s="579" t="s">
        <v>177</v>
      </c>
      <c r="W334" s="579" t="s">
        <v>175</v>
      </c>
      <c r="X334" s="579" t="s">
        <v>177</v>
      </c>
      <c r="Y334" s="579" t="s">
        <v>177</v>
      </c>
      <c r="Z334" s="579" t="s">
        <v>177</v>
      </c>
      <c r="AA334" s="579"/>
      <c r="AB334" s="579"/>
      <c r="AC334" s="579"/>
      <c r="AD334" s="579"/>
      <c r="AE334" s="579"/>
      <c r="AF334" s="579"/>
      <c r="AG334" s="579"/>
      <c r="AH334" s="579"/>
      <c r="AI334" s="579"/>
      <c r="AJ334" s="579"/>
      <c r="AK334" s="579"/>
      <c r="AL334" s="579"/>
      <c r="AM334" s="579"/>
      <c r="AN334" s="579"/>
      <c r="AO334" s="579"/>
      <c r="AP334" s="579"/>
      <c r="AQ334" s="579"/>
      <c r="AR334" s="579"/>
      <c r="AS334" s="579"/>
      <c r="AT334" s="579"/>
      <c r="AU334" s="579"/>
      <c r="AV334" s="579"/>
      <c r="AW334" s="579"/>
      <c r="AX334" s="579"/>
      <c r="AY334" s="556">
        <v>0</v>
      </c>
      <c r="AZ334" s="564"/>
      <c r="BA334" s="565"/>
      <c r="BB334" s="565"/>
      <c r="BC334" s="565"/>
      <c r="BD334" s="566"/>
    </row>
    <row r="335" spans="1:56" ht="21.6" x14ac:dyDescent="0.65">
      <c r="A335" s="578">
        <v>707205</v>
      </c>
      <c r="B335" s="550" t="s">
        <v>245</v>
      </c>
      <c r="C335" s="579" t="s">
        <v>1437</v>
      </c>
      <c r="D335" s="579" t="s">
        <v>1437</v>
      </c>
      <c r="E335" s="579" t="s">
        <v>1437</v>
      </c>
      <c r="F335" s="579" t="s">
        <v>1437</v>
      </c>
      <c r="G335" s="579" t="s">
        <v>1437</v>
      </c>
      <c r="H335" s="579" t="s">
        <v>1437</v>
      </c>
      <c r="I335" s="579" t="s">
        <v>1437</v>
      </c>
      <c r="J335" s="579" t="s">
        <v>1437</v>
      </c>
      <c r="K335" s="579" t="s">
        <v>1437</v>
      </c>
      <c r="L335" s="579" t="s">
        <v>1437</v>
      </c>
      <c r="M335" s="579" t="s">
        <v>1437</v>
      </c>
      <c r="N335" s="579" t="s">
        <v>1437</v>
      </c>
      <c r="O335" s="579" t="s">
        <v>225</v>
      </c>
      <c r="P335" s="579" t="s">
        <v>225</v>
      </c>
      <c r="Q335" s="579" t="s">
        <v>225</v>
      </c>
      <c r="R335" s="579" t="s">
        <v>225</v>
      </c>
      <c r="S335" s="579" t="s">
        <v>225</v>
      </c>
      <c r="T335" s="579" t="s">
        <v>225</v>
      </c>
      <c r="U335" s="579" t="s">
        <v>225</v>
      </c>
      <c r="V335" s="579" t="s">
        <v>225</v>
      </c>
      <c r="W335" s="579" t="s">
        <v>225</v>
      </c>
      <c r="X335" s="579" t="s">
        <v>225</v>
      </c>
      <c r="Y335" s="579" t="s">
        <v>225</v>
      </c>
      <c r="Z335" s="579" t="s">
        <v>225</v>
      </c>
      <c r="AA335" s="579" t="s">
        <v>225</v>
      </c>
      <c r="AB335" s="579" t="s">
        <v>225</v>
      </c>
      <c r="AC335" s="579" t="s">
        <v>225</v>
      </c>
      <c r="AD335" s="579" t="s">
        <v>225</v>
      </c>
      <c r="AE335" s="579" t="s">
        <v>225</v>
      </c>
      <c r="AF335" s="579" t="s">
        <v>225</v>
      </c>
      <c r="AG335" s="579" t="s">
        <v>225</v>
      </c>
      <c r="AH335" s="579" t="s">
        <v>225</v>
      </c>
      <c r="AI335" s="579" t="s">
        <v>225</v>
      </c>
      <c r="AJ335" s="579" t="s">
        <v>225</v>
      </c>
      <c r="AK335" s="579" t="s">
        <v>225</v>
      </c>
      <c r="AL335" s="579" t="s">
        <v>225</v>
      </c>
      <c r="AM335" s="579" t="s">
        <v>225</v>
      </c>
      <c r="AN335" s="579" t="s">
        <v>225</v>
      </c>
      <c r="AO335" s="579" t="s">
        <v>225</v>
      </c>
      <c r="AP335" s="579" t="s">
        <v>225</v>
      </c>
      <c r="AQ335" s="579" t="s">
        <v>225</v>
      </c>
      <c r="AR335" s="579" t="s">
        <v>225</v>
      </c>
      <c r="AS335" s="579" t="s">
        <v>225</v>
      </c>
      <c r="AT335" s="579" t="s">
        <v>225</v>
      </c>
      <c r="AU335" s="579" t="s">
        <v>225</v>
      </c>
      <c r="AV335" s="579" t="s">
        <v>225</v>
      </c>
      <c r="AW335" s="579" t="s">
        <v>225</v>
      </c>
      <c r="AX335" s="579" t="s">
        <v>225</v>
      </c>
      <c r="AY335" s="556" t="s">
        <v>3778</v>
      </c>
      <c r="AZ335" s="564"/>
      <c r="BA335" s="565"/>
      <c r="BB335" s="565"/>
      <c r="BC335" s="565"/>
      <c r="BD335" s="566"/>
    </row>
    <row r="336" spans="1:56" ht="21.6" x14ac:dyDescent="0.65">
      <c r="A336" s="578">
        <v>707206</v>
      </c>
      <c r="B336" s="550" t="s">
        <v>245</v>
      </c>
      <c r="C336" s="579" t="s">
        <v>225</v>
      </c>
      <c r="D336" s="579" t="s">
        <v>225</v>
      </c>
      <c r="E336" s="579" t="s">
        <v>225</v>
      </c>
      <c r="F336" s="579" t="s">
        <v>225</v>
      </c>
      <c r="G336" s="579" t="s">
        <v>225</v>
      </c>
      <c r="H336" s="579" t="s">
        <v>225</v>
      </c>
      <c r="I336" s="579" t="s">
        <v>225</v>
      </c>
      <c r="J336" s="579" t="s">
        <v>225</v>
      </c>
      <c r="K336" s="579" t="s">
        <v>225</v>
      </c>
      <c r="L336" s="579" t="s">
        <v>225</v>
      </c>
      <c r="M336" s="579" t="s">
        <v>225</v>
      </c>
      <c r="N336" s="579" t="s">
        <v>225</v>
      </c>
      <c r="O336" s="579" t="s">
        <v>225</v>
      </c>
      <c r="P336" s="579" t="s">
        <v>225</v>
      </c>
      <c r="Q336" s="579" t="s">
        <v>225</v>
      </c>
      <c r="R336" s="579" t="s">
        <v>225</v>
      </c>
      <c r="S336" s="579" t="s">
        <v>225</v>
      </c>
      <c r="T336" s="579" t="s">
        <v>225</v>
      </c>
      <c r="U336" s="579" t="s">
        <v>225</v>
      </c>
      <c r="V336" s="579" t="s">
        <v>225</v>
      </c>
      <c r="W336" s="579" t="s">
        <v>225</v>
      </c>
      <c r="X336" s="579" t="s">
        <v>225</v>
      </c>
      <c r="Y336" s="579" t="s">
        <v>225</v>
      </c>
      <c r="Z336" s="579" t="s">
        <v>225</v>
      </c>
      <c r="AA336" s="579" t="s">
        <v>225</v>
      </c>
      <c r="AB336" s="579" t="s">
        <v>225</v>
      </c>
      <c r="AC336" s="579" t="s">
        <v>225</v>
      </c>
      <c r="AD336" s="579" t="s">
        <v>225</v>
      </c>
      <c r="AE336" s="579" t="s">
        <v>225</v>
      </c>
      <c r="AF336" s="579" t="s">
        <v>225</v>
      </c>
      <c r="AG336" s="579" t="s">
        <v>225</v>
      </c>
      <c r="AH336" s="579" t="s">
        <v>225</v>
      </c>
      <c r="AI336" s="579" t="s">
        <v>225</v>
      </c>
      <c r="AJ336" s="579" t="s">
        <v>225</v>
      </c>
      <c r="AK336" s="579" t="s">
        <v>225</v>
      </c>
      <c r="AL336" s="579" t="s">
        <v>225</v>
      </c>
      <c r="AM336" s="579" t="s">
        <v>225</v>
      </c>
      <c r="AN336" s="579" t="s">
        <v>225</v>
      </c>
      <c r="AO336" s="579" t="s">
        <v>225</v>
      </c>
      <c r="AP336" s="579" t="s">
        <v>225</v>
      </c>
      <c r="AQ336" s="579" t="s">
        <v>225</v>
      </c>
      <c r="AR336" s="579" t="s">
        <v>225</v>
      </c>
      <c r="AS336" s="579" t="s">
        <v>225</v>
      </c>
      <c r="AT336" s="579" t="s">
        <v>225</v>
      </c>
      <c r="AU336" s="579" t="s">
        <v>225</v>
      </c>
      <c r="AV336" s="579" t="s">
        <v>225</v>
      </c>
      <c r="AW336" s="579" t="s">
        <v>225</v>
      </c>
      <c r="AX336" s="579" t="s">
        <v>225</v>
      </c>
      <c r="AY336" s="556">
        <v>0</v>
      </c>
      <c r="AZ336" s="564"/>
      <c r="BA336" s="565"/>
      <c r="BB336" s="565"/>
      <c r="BC336" s="565"/>
      <c r="BD336" s="566"/>
    </row>
    <row r="337" spans="1:56" ht="21.6" x14ac:dyDescent="0.65">
      <c r="A337" s="578">
        <v>707209</v>
      </c>
      <c r="B337" s="550" t="s">
        <v>245</v>
      </c>
      <c r="C337" s="579" t="s">
        <v>1437</v>
      </c>
      <c r="D337" s="579" t="s">
        <v>1437</v>
      </c>
      <c r="E337" s="579" t="s">
        <v>1437</v>
      </c>
      <c r="F337" s="579" t="s">
        <v>1437</v>
      </c>
      <c r="G337" s="579" t="s">
        <v>1437</v>
      </c>
      <c r="H337" s="579" t="s">
        <v>1437</v>
      </c>
      <c r="I337" s="579" t="s">
        <v>1437</v>
      </c>
      <c r="J337" s="579" t="s">
        <v>1437</v>
      </c>
      <c r="K337" s="579" t="s">
        <v>1437</v>
      </c>
      <c r="L337" s="579" t="s">
        <v>1437</v>
      </c>
      <c r="M337" s="579" t="s">
        <v>1437</v>
      </c>
      <c r="N337" s="579" t="s">
        <v>1437</v>
      </c>
      <c r="O337" s="579" t="s">
        <v>225</v>
      </c>
      <c r="P337" s="579" t="s">
        <v>225</v>
      </c>
      <c r="Q337" s="579" t="s">
        <v>225</v>
      </c>
      <c r="R337" s="579" t="s">
        <v>225</v>
      </c>
      <c r="S337" s="579" t="s">
        <v>225</v>
      </c>
      <c r="T337" s="579" t="s">
        <v>225</v>
      </c>
      <c r="U337" s="579" t="s">
        <v>225</v>
      </c>
      <c r="V337" s="579" t="s">
        <v>225</v>
      </c>
      <c r="W337" s="579" t="s">
        <v>225</v>
      </c>
      <c r="X337" s="579" t="s">
        <v>225</v>
      </c>
      <c r="Y337" s="579" t="s">
        <v>225</v>
      </c>
      <c r="Z337" s="579" t="s">
        <v>225</v>
      </c>
      <c r="AA337" s="579" t="s">
        <v>225</v>
      </c>
      <c r="AB337" s="579" t="s">
        <v>225</v>
      </c>
      <c r="AC337" s="579" t="s">
        <v>225</v>
      </c>
      <c r="AD337" s="579" t="s">
        <v>225</v>
      </c>
      <c r="AE337" s="579" t="s">
        <v>225</v>
      </c>
      <c r="AF337" s="579" t="s">
        <v>225</v>
      </c>
      <c r="AG337" s="579" t="s">
        <v>225</v>
      </c>
      <c r="AH337" s="579" t="s">
        <v>225</v>
      </c>
      <c r="AI337" s="579" t="s">
        <v>225</v>
      </c>
      <c r="AJ337" s="579" t="s">
        <v>225</v>
      </c>
      <c r="AK337" s="579" t="s">
        <v>225</v>
      </c>
      <c r="AL337" s="579" t="s">
        <v>225</v>
      </c>
      <c r="AM337" s="579" t="s">
        <v>225</v>
      </c>
      <c r="AN337" s="579" t="s">
        <v>225</v>
      </c>
      <c r="AO337" s="579" t="s">
        <v>225</v>
      </c>
      <c r="AP337" s="579" t="s">
        <v>225</v>
      </c>
      <c r="AQ337" s="579" t="s">
        <v>225</v>
      </c>
      <c r="AR337" s="579" t="s">
        <v>225</v>
      </c>
      <c r="AS337" s="579" t="s">
        <v>225</v>
      </c>
      <c r="AT337" s="579" t="s">
        <v>225</v>
      </c>
      <c r="AU337" s="579" t="s">
        <v>225</v>
      </c>
      <c r="AV337" s="579" t="s">
        <v>225</v>
      </c>
      <c r="AW337" s="579" t="s">
        <v>225</v>
      </c>
      <c r="AX337" s="579" t="s">
        <v>225</v>
      </c>
      <c r="AY337" s="556" t="s">
        <v>3778</v>
      </c>
      <c r="AZ337" s="564"/>
      <c r="BA337" s="565"/>
      <c r="BB337" s="565"/>
      <c r="BC337" s="565"/>
      <c r="BD337" s="566"/>
    </row>
    <row r="338" spans="1:56" ht="14.4" x14ac:dyDescent="0.3">
      <c r="A338" s="576">
        <v>707211</v>
      </c>
      <c r="B338" s="549" t="s">
        <v>399</v>
      </c>
      <c r="C338" s="555" t="s">
        <v>175</v>
      </c>
      <c r="D338" s="555" t="s">
        <v>175</v>
      </c>
      <c r="E338" s="555" t="s">
        <v>175</v>
      </c>
      <c r="F338" s="555" t="s">
        <v>177</v>
      </c>
      <c r="G338" s="555" t="s">
        <v>175</v>
      </c>
      <c r="H338" s="555" t="s">
        <v>177</v>
      </c>
      <c r="I338" s="555" t="s">
        <v>175</v>
      </c>
      <c r="J338" s="555" t="s">
        <v>175</v>
      </c>
      <c r="K338" s="555" t="s">
        <v>175</v>
      </c>
      <c r="L338" s="555" t="s">
        <v>175</v>
      </c>
      <c r="M338" s="555" t="s">
        <v>175</v>
      </c>
      <c r="N338" s="555" t="s">
        <v>175</v>
      </c>
      <c r="O338" s="555" t="s">
        <v>176</v>
      </c>
      <c r="P338" s="555" t="s">
        <v>176</v>
      </c>
      <c r="Q338" s="555" t="s">
        <v>176</v>
      </c>
      <c r="R338" s="555" t="s">
        <v>176</v>
      </c>
      <c r="S338" s="555" t="s">
        <v>176</v>
      </c>
      <c r="T338" s="555" t="s">
        <v>176</v>
      </c>
      <c r="U338" s="555"/>
      <c r="V338" s="555"/>
      <c r="W338" s="555"/>
      <c r="X338" s="555"/>
      <c r="Y338" s="555"/>
      <c r="Z338" s="555"/>
      <c r="AA338" s="555"/>
      <c r="AB338" s="555"/>
      <c r="AC338" s="555"/>
      <c r="AD338" s="555"/>
      <c r="AE338" s="555"/>
      <c r="AF338" s="555"/>
      <c r="AG338" s="555"/>
      <c r="AH338" s="555"/>
      <c r="AI338" s="555"/>
      <c r="AJ338" s="555"/>
      <c r="AK338" s="555"/>
      <c r="AL338" s="555"/>
      <c r="AM338" s="555"/>
      <c r="AN338" s="555"/>
      <c r="AO338" s="555"/>
      <c r="AP338" s="555"/>
      <c r="AQ338" s="555"/>
      <c r="AR338" s="555"/>
      <c r="AS338" s="555"/>
      <c r="AT338" s="555"/>
      <c r="AU338" s="555"/>
      <c r="AV338" s="555"/>
      <c r="AW338" s="555"/>
      <c r="AX338" s="555"/>
      <c r="AY338" s="556">
        <v>0</v>
      </c>
      <c r="AZ338" s="559"/>
      <c r="BA338" s="562"/>
      <c r="BB338" s="559"/>
    </row>
    <row r="339" spans="1:56" ht="14.4" x14ac:dyDescent="0.3">
      <c r="A339" s="576">
        <v>707213</v>
      </c>
      <c r="B339" s="549" t="s">
        <v>246</v>
      </c>
      <c r="C339" s="555" t="s">
        <v>175</v>
      </c>
      <c r="D339" s="555" t="s">
        <v>175</v>
      </c>
      <c r="E339" s="555" t="s">
        <v>175</v>
      </c>
      <c r="F339" s="555" t="s">
        <v>177</v>
      </c>
      <c r="G339" s="555" t="s">
        <v>175</v>
      </c>
      <c r="H339" s="555" t="s">
        <v>177</v>
      </c>
      <c r="I339" s="555" t="s">
        <v>175</v>
      </c>
      <c r="J339" s="555" t="s">
        <v>177</v>
      </c>
      <c r="K339" s="555" t="s">
        <v>175</v>
      </c>
      <c r="L339" s="555" t="s">
        <v>175</v>
      </c>
      <c r="M339" s="555" t="s">
        <v>177</v>
      </c>
      <c r="N339" s="555" t="s">
        <v>177</v>
      </c>
      <c r="O339" s="555" t="s">
        <v>175</v>
      </c>
      <c r="P339" s="555" t="s">
        <v>175</v>
      </c>
      <c r="Q339" s="555" t="s">
        <v>177</v>
      </c>
      <c r="R339" s="555" t="s">
        <v>175</v>
      </c>
      <c r="S339" s="555" t="s">
        <v>177</v>
      </c>
      <c r="T339" s="555" t="s">
        <v>177</v>
      </c>
      <c r="U339" s="555" t="s">
        <v>176</v>
      </c>
      <c r="V339" s="555" t="s">
        <v>176</v>
      </c>
      <c r="W339" s="555" t="s">
        <v>175</v>
      </c>
      <c r="X339" s="555" t="s">
        <v>176</v>
      </c>
      <c r="Y339" s="555" t="s">
        <v>177</v>
      </c>
      <c r="Z339" s="555" t="s">
        <v>177</v>
      </c>
      <c r="AA339" s="555"/>
      <c r="AB339" s="555"/>
      <c r="AC339" s="555"/>
      <c r="AD339" s="555"/>
      <c r="AE339" s="555"/>
      <c r="AF339" s="555"/>
      <c r="AG339" s="555"/>
      <c r="AH339" s="555"/>
      <c r="AI339" s="555"/>
      <c r="AJ339" s="555"/>
      <c r="AK339" s="555"/>
      <c r="AL339" s="555"/>
      <c r="AM339" s="555"/>
      <c r="AN339" s="555"/>
      <c r="AO339" s="555"/>
      <c r="AP339" s="555"/>
      <c r="AQ339" s="555"/>
      <c r="AR339" s="555"/>
      <c r="AS339" s="555"/>
      <c r="AT339" s="555"/>
      <c r="AU339" s="555"/>
      <c r="AV339" s="555"/>
      <c r="AW339" s="555"/>
      <c r="AX339" s="555"/>
      <c r="AY339" s="556">
        <v>0</v>
      </c>
      <c r="AZ339" s="559"/>
      <c r="BA339" s="562"/>
      <c r="BB339" s="559"/>
    </row>
    <row r="340" spans="1:56" ht="14.4" x14ac:dyDescent="0.3">
      <c r="A340" s="576">
        <v>707215</v>
      </c>
      <c r="B340" s="549" t="s">
        <v>246</v>
      </c>
      <c r="C340" s="555" t="s">
        <v>177</v>
      </c>
      <c r="D340" s="555" t="s">
        <v>175</v>
      </c>
      <c r="E340" s="555" t="s">
        <v>175</v>
      </c>
      <c r="F340" s="555" t="s">
        <v>177</v>
      </c>
      <c r="G340" s="555" t="s">
        <v>175</v>
      </c>
      <c r="H340" s="555" t="s">
        <v>177</v>
      </c>
      <c r="I340" s="555" t="s">
        <v>177</v>
      </c>
      <c r="J340" s="555" t="s">
        <v>177</v>
      </c>
      <c r="K340" s="555" t="s">
        <v>177</v>
      </c>
      <c r="L340" s="555" t="s">
        <v>177</v>
      </c>
      <c r="M340" s="555" t="s">
        <v>176</v>
      </c>
      <c r="N340" s="555" t="s">
        <v>176</v>
      </c>
      <c r="O340" s="555" t="s">
        <v>175</v>
      </c>
      <c r="P340" s="555" t="s">
        <v>177</v>
      </c>
      <c r="Q340" s="555" t="s">
        <v>175</v>
      </c>
      <c r="R340" s="555" t="s">
        <v>177</v>
      </c>
      <c r="S340" s="555" t="s">
        <v>177</v>
      </c>
      <c r="T340" s="555" t="s">
        <v>177</v>
      </c>
      <c r="U340" s="555" t="s">
        <v>176</v>
      </c>
      <c r="V340" s="555" t="s">
        <v>177</v>
      </c>
      <c r="W340" s="555" t="s">
        <v>177</v>
      </c>
      <c r="X340" s="555" t="s">
        <v>176</v>
      </c>
      <c r="Y340" s="555" t="s">
        <v>176</v>
      </c>
      <c r="Z340" s="555" t="s">
        <v>177</v>
      </c>
      <c r="AA340" s="555"/>
      <c r="AB340" s="555"/>
      <c r="AC340" s="555"/>
      <c r="AD340" s="555"/>
      <c r="AE340" s="555"/>
      <c r="AF340" s="555"/>
      <c r="AG340" s="555"/>
      <c r="AH340" s="555"/>
      <c r="AI340" s="555"/>
      <c r="AJ340" s="555"/>
      <c r="AK340" s="555"/>
      <c r="AL340" s="555"/>
      <c r="AM340" s="555"/>
      <c r="AN340" s="555"/>
      <c r="AO340" s="555"/>
      <c r="AP340" s="555"/>
      <c r="AQ340" s="555"/>
      <c r="AR340" s="555"/>
      <c r="AS340" s="555"/>
      <c r="AT340" s="555"/>
      <c r="AU340" s="555"/>
      <c r="AV340" s="555"/>
      <c r="AW340" s="555"/>
      <c r="AX340" s="555"/>
      <c r="AY340" s="556">
        <v>0</v>
      </c>
      <c r="AZ340" s="559"/>
      <c r="BA340" s="562"/>
      <c r="BB340" s="559"/>
    </row>
    <row r="341" spans="1:56" ht="14.4" x14ac:dyDescent="0.3">
      <c r="A341" s="576">
        <v>707217</v>
      </c>
      <c r="B341" s="549" t="s">
        <v>398</v>
      </c>
      <c r="C341" s="555" t="s">
        <v>177</v>
      </c>
      <c r="D341" s="555" t="s">
        <v>177</v>
      </c>
      <c r="E341" s="555" t="s">
        <v>177</v>
      </c>
      <c r="F341" s="555" t="s">
        <v>175</v>
      </c>
      <c r="G341" s="555" t="s">
        <v>177</v>
      </c>
      <c r="H341" s="555" t="s">
        <v>177</v>
      </c>
      <c r="I341" s="555" t="s">
        <v>177</v>
      </c>
      <c r="J341" s="555" t="s">
        <v>177</v>
      </c>
      <c r="K341" s="555" t="s">
        <v>175</v>
      </c>
      <c r="L341" s="555" t="s">
        <v>177</v>
      </c>
      <c r="M341" s="555" t="s">
        <v>177</v>
      </c>
      <c r="N341" s="555" t="s">
        <v>177</v>
      </c>
      <c r="O341" s="555" t="s">
        <v>175</v>
      </c>
      <c r="P341" s="555" t="s">
        <v>177</v>
      </c>
      <c r="Q341" s="555" t="s">
        <v>177</v>
      </c>
      <c r="R341" s="555" t="s">
        <v>177</v>
      </c>
      <c r="S341" s="555" t="s">
        <v>177</v>
      </c>
      <c r="T341" s="555" t="s">
        <v>177</v>
      </c>
      <c r="U341" s="555" t="s">
        <v>177</v>
      </c>
      <c r="V341" s="555" t="s">
        <v>177</v>
      </c>
      <c r="W341" s="555" t="s">
        <v>177</v>
      </c>
      <c r="X341" s="555" t="s">
        <v>177</v>
      </c>
      <c r="Y341" s="555" t="s">
        <v>177</v>
      </c>
      <c r="Z341" s="555" t="s">
        <v>177</v>
      </c>
      <c r="AA341" s="555" t="s">
        <v>177</v>
      </c>
      <c r="AB341" s="555" t="s">
        <v>177</v>
      </c>
      <c r="AC341" s="555" t="s">
        <v>177</v>
      </c>
      <c r="AD341" s="555" t="s">
        <v>177</v>
      </c>
      <c r="AE341" s="555" t="s">
        <v>177</v>
      </c>
      <c r="AF341" s="555" t="s">
        <v>177</v>
      </c>
      <c r="AG341" s="555" t="s">
        <v>177</v>
      </c>
      <c r="AH341" s="555" t="s">
        <v>177</v>
      </c>
      <c r="AI341" s="555" t="s">
        <v>177</v>
      </c>
      <c r="AJ341" s="555" t="s">
        <v>177</v>
      </c>
      <c r="AK341" s="555" t="s">
        <v>177</v>
      </c>
      <c r="AL341" s="555" t="s">
        <v>177</v>
      </c>
      <c r="AM341" s="555" t="s">
        <v>177</v>
      </c>
      <c r="AN341" s="555" t="s">
        <v>177</v>
      </c>
      <c r="AO341" s="555" t="s">
        <v>177</v>
      </c>
      <c r="AP341" s="555" t="s">
        <v>177</v>
      </c>
      <c r="AQ341" s="555" t="s">
        <v>177</v>
      </c>
      <c r="AR341" s="555" t="s">
        <v>177</v>
      </c>
      <c r="AS341" s="555"/>
      <c r="AT341" s="555"/>
      <c r="AU341" s="555"/>
      <c r="AV341" s="555"/>
      <c r="AW341" s="555"/>
      <c r="AX341" s="555"/>
      <c r="AY341" s="556">
        <v>0</v>
      </c>
      <c r="AZ341" s="559"/>
      <c r="BA341" s="562"/>
      <c r="BB341" s="559"/>
    </row>
    <row r="342" spans="1:56" ht="21.6" x14ac:dyDescent="0.65">
      <c r="A342" s="578">
        <v>707220</v>
      </c>
      <c r="B342" s="550" t="s">
        <v>245</v>
      </c>
      <c r="C342" s="579" t="s">
        <v>175</v>
      </c>
      <c r="D342" s="579" t="s">
        <v>175</v>
      </c>
      <c r="E342" s="579" t="s">
        <v>175</v>
      </c>
      <c r="F342" s="579" t="s">
        <v>176</v>
      </c>
      <c r="G342" s="579" t="s">
        <v>175</v>
      </c>
      <c r="H342" s="579" t="s">
        <v>175</v>
      </c>
      <c r="I342" s="579" t="s">
        <v>175</v>
      </c>
      <c r="J342" s="579" t="s">
        <v>176</v>
      </c>
      <c r="K342" s="579" t="s">
        <v>176</v>
      </c>
      <c r="L342" s="579" t="s">
        <v>176</v>
      </c>
      <c r="M342" s="579" t="s">
        <v>177</v>
      </c>
      <c r="N342" s="579" t="s">
        <v>175</v>
      </c>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79"/>
      <c r="AL342" s="579"/>
      <c r="AM342" s="579"/>
      <c r="AN342" s="579"/>
      <c r="AO342" s="579"/>
      <c r="AP342" s="579"/>
      <c r="AQ342" s="579"/>
      <c r="AR342" s="579"/>
      <c r="AS342" s="579"/>
      <c r="AT342" s="579"/>
      <c r="AU342" s="579"/>
      <c r="AV342" s="579"/>
      <c r="AW342" s="579"/>
      <c r="AX342" s="579"/>
      <c r="AY342" s="556">
        <v>0</v>
      </c>
      <c r="AZ342" s="564"/>
      <c r="BA342" s="565"/>
      <c r="BB342" s="565"/>
      <c r="BC342" s="565"/>
      <c r="BD342" s="566"/>
    </row>
    <row r="343" spans="1:56" ht="14.4" x14ac:dyDescent="0.3">
      <c r="A343" s="576">
        <v>707221</v>
      </c>
      <c r="B343" s="549" t="s">
        <v>224</v>
      </c>
      <c r="C343" s="555" t="s">
        <v>177</v>
      </c>
      <c r="D343" s="555" t="s">
        <v>177</v>
      </c>
      <c r="E343" s="555" t="s">
        <v>177</v>
      </c>
      <c r="F343" s="555" t="s">
        <v>177</v>
      </c>
      <c r="G343" s="555" t="s">
        <v>177</v>
      </c>
      <c r="H343" s="555" t="s">
        <v>177</v>
      </c>
      <c r="I343" s="555" t="s">
        <v>177</v>
      </c>
      <c r="J343" s="555" t="s">
        <v>177</v>
      </c>
      <c r="K343" s="555" t="s">
        <v>175</v>
      </c>
      <c r="L343" s="555" t="s">
        <v>175</v>
      </c>
      <c r="M343" s="555" t="s">
        <v>177</v>
      </c>
      <c r="N343" s="555" t="s">
        <v>177</v>
      </c>
      <c r="O343" s="555" t="s">
        <v>177</v>
      </c>
      <c r="P343" s="555" t="s">
        <v>177</v>
      </c>
      <c r="Q343" s="555" t="s">
        <v>177</v>
      </c>
      <c r="R343" s="555" t="s">
        <v>177</v>
      </c>
      <c r="S343" s="555" t="s">
        <v>175</v>
      </c>
      <c r="T343" s="555" t="s">
        <v>177</v>
      </c>
      <c r="U343" s="555" t="s">
        <v>175</v>
      </c>
      <c r="V343" s="555" t="s">
        <v>175</v>
      </c>
      <c r="W343" s="555" t="s">
        <v>175</v>
      </c>
      <c r="X343" s="555" t="s">
        <v>177</v>
      </c>
      <c r="Y343" s="555" t="s">
        <v>175</v>
      </c>
      <c r="Z343" s="555" t="s">
        <v>177</v>
      </c>
      <c r="AA343" s="555" t="s">
        <v>177</v>
      </c>
      <c r="AB343" s="555" t="s">
        <v>177</v>
      </c>
      <c r="AC343" s="555" t="s">
        <v>177</v>
      </c>
      <c r="AD343" s="555" t="s">
        <v>177</v>
      </c>
      <c r="AE343" s="555" t="s">
        <v>177</v>
      </c>
      <c r="AF343" s="555" t="s">
        <v>177</v>
      </c>
      <c r="AG343" s="555" t="s">
        <v>176</v>
      </c>
      <c r="AH343" s="555" t="s">
        <v>177</v>
      </c>
      <c r="AI343" s="555" t="s">
        <v>177</v>
      </c>
      <c r="AJ343" s="555" t="s">
        <v>177</v>
      </c>
      <c r="AK343" s="555" t="s">
        <v>177</v>
      </c>
      <c r="AL343" s="555" t="s">
        <v>177</v>
      </c>
      <c r="AM343" s="555" t="s">
        <v>176</v>
      </c>
      <c r="AN343" s="555" t="s">
        <v>176</v>
      </c>
      <c r="AO343" s="555" t="s">
        <v>176</v>
      </c>
      <c r="AP343" s="555" t="s">
        <v>176</v>
      </c>
      <c r="AQ343" s="555" t="s">
        <v>176</v>
      </c>
      <c r="AR343" s="555" t="s">
        <v>176</v>
      </c>
      <c r="AS343" s="555"/>
      <c r="AT343" s="555"/>
      <c r="AU343" s="555"/>
      <c r="AV343" s="555"/>
      <c r="AW343" s="555"/>
      <c r="AX343" s="555"/>
      <c r="AY343" s="556">
        <v>0</v>
      </c>
      <c r="AZ343" s="559"/>
      <c r="BA343" s="562"/>
    </row>
    <row r="344" spans="1:56" ht="14.4" x14ac:dyDescent="0.3">
      <c r="A344" s="576">
        <v>707228</v>
      </c>
      <c r="B344" s="549" t="s">
        <v>400</v>
      </c>
      <c r="C344" s="555" t="s">
        <v>175</v>
      </c>
      <c r="D344" s="555" t="s">
        <v>175</v>
      </c>
      <c r="E344" s="555" t="s">
        <v>177</v>
      </c>
      <c r="F344" s="555" t="s">
        <v>177</v>
      </c>
      <c r="G344" s="555" t="s">
        <v>175</v>
      </c>
      <c r="H344" s="555" t="s">
        <v>177</v>
      </c>
      <c r="I344" s="555" t="s">
        <v>177</v>
      </c>
      <c r="J344" s="555" t="s">
        <v>177</v>
      </c>
      <c r="K344" s="555" t="s">
        <v>175</v>
      </c>
      <c r="L344" s="555" t="s">
        <v>177</v>
      </c>
      <c r="M344" s="555" t="s">
        <v>175</v>
      </c>
      <c r="N344" s="555" t="s">
        <v>175</v>
      </c>
      <c r="O344" s="555" t="s">
        <v>175</v>
      </c>
      <c r="P344" s="555" t="s">
        <v>175</v>
      </c>
      <c r="Q344" s="555" t="s">
        <v>175</v>
      </c>
      <c r="R344" s="555" t="s">
        <v>177</v>
      </c>
      <c r="S344" s="555" t="s">
        <v>175</v>
      </c>
      <c r="T344" s="555" t="s">
        <v>177</v>
      </c>
      <c r="U344" s="555" t="s">
        <v>177</v>
      </c>
      <c r="V344" s="555" t="s">
        <v>177</v>
      </c>
      <c r="W344" s="555" t="s">
        <v>175</v>
      </c>
      <c r="X344" s="555" t="s">
        <v>175</v>
      </c>
      <c r="Y344" s="555" t="s">
        <v>177</v>
      </c>
      <c r="Z344" s="555" t="s">
        <v>177</v>
      </c>
      <c r="AA344" s="555" t="s">
        <v>176</v>
      </c>
      <c r="AB344" s="555" t="s">
        <v>176</v>
      </c>
      <c r="AC344" s="555" t="s">
        <v>176</v>
      </c>
      <c r="AD344" s="555" t="s">
        <v>176</v>
      </c>
      <c r="AE344" s="555" t="s">
        <v>176</v>
      </c>
      <c r="AF344" s="555" t="s">
        <v>176</v>
      </c>
      <c r="AG344" s="555"/>
      <c r="AH344" s="555"/>
      <c r="AI344" s="555"/>
      <c r="AJ344" s="555"/>
      <c r="AK344" s="555"/>
      <c r="AL344" s="555"/>
      <c r="AM344" s="555"/>
      <c r="AN344" s="555"/>
      <c r="AO344" s="555"/>
      <c r="AP344" s="555"/>
      <c r="AQ344" s="555"/>
      <c r="AR344" s="555"/>
      <c r="AS344" s="555"/>
      <c r="AT344" s="555"/>
      <c r="AU344" s="555"/>
      <c r="AV344" s="555"/>
      <c r="AW344" s="555"/>
      <c r="AX344" s="555"/>
      <c r="AY344" s="556">
        <v>0</v>
      </c>
      <c r="AZ344" s="564"/>
      <c r="BA344" s="565"/>
      <c r="BB344" s="565"/>
      <c r="BC344" s="565"/>
      <c r="BD344" s="566"/>
    </row>
    <row r="345" spans="1:56" ht="14.4" x14ac:dyDescent="0.3">
      <c r="A345" s="576">
        <v>707233</v>
      </c>
      <c r="B345" s="549" t="s">
        <v>245</v>
      </c>
      <c r="C345" s="555" t="s">
        <v>177</v>
      </c>
      <c r="D345" s="555" t="s">
        <v>177</v>
      </c>
      <c r="E345" s="555" t="s">
        <v>177</v>
      </c>
      <c r="F345" s="555" t="s">
        <v>177</v>
      </c>
      <c r="G345" s="555" t="s">
        <v>177</v>
      </c>
      <c r="H345" s="555" t="s">
        <v>177</v>
      </c>
      <c r="I345" s="555" t="s">
        <v>177</v>
      </c>
      <c r="J345" s="555" t="s">
        <v>177</v>
      </c>
      <c r="K345" s="555" t="s">
        <v>176</v>
      </c>
      <c r="L345" s="555" t="s">
        <v>176</v>
      </c>
      <c r="M345" s="555" t="s">
        <v>176</v>
      </c>
      <c r="N345" s="555" t="s">
        <v>176</v>
      </c>
      <c r="O345" s="555" t="s">
        <v>225</v>
      </c>
      <c r="P345" s="555" t="s">
        <v>225</v>
      </c>
      <c r="Q345" s="555" t="s">
        <v>225</v>
      </c>
      <c r="R345" s="555" t="s">
        <v>225</v>
      </c>
      <c r="S345" s="555" t="s">
        <v>225</v>
      </c>
      <c r="T345" s="555" t="s">
        <v>225</v>
      </c>
      <c r="U345" s="555" t="s">
        <v>225</v>
      </c>
      <c r="V345" s="555" t="s">
        <v>225</v>
      </c>
      <c r="W345" s="555" t="s">
        <v>225</v>
      </c>
      <c r="X345" s="555" t="s">
        <v>225</v>
      </c>
      <c r="Y345" s="555" t="s">
        <v>225</v>
      </c>
      <c r="Z345" s="555" t="s">
        <v>225</v>
      </c>
      <c r="AA345" s="555" t="s">
        <v>225</v>
      </c>
      <c r="AB345" s="555" t="s">
        <v>225</v>
      </c>
      <c r="AC345" s="555" t="s">
        <v>225</v>
      </c>
      <c r="AD345" s="555" t="s">
        <v>225</v>
      </c>
      <c r="AE345" s="555" t="s">
        <v>225</v>
      </c>
      <c r="AF345" s="555" t="s">
        <v>225</v>
      </c>
      <c r="AG345" s="555" t="s">
        <v>225</v>
      </c>
      <c r="AH345" s="555" t="s">
        <v>225</v>
      </c>
      <c r="AI345" s="555" t="s">
        <v>225</v>
      </c>
      <c r="AJ345" s="555" t="s">
        <v>225</v>
      </c>
      <c r="AK345" s="555" t="s">
        <v>225</v>
      </c>
      <c r="AL345" s="555" t="s">
        <v>225</v>
      </c>
      <c r="AM345" s="555" t="s">
        <v>225</v>
      </c>
      <c r="AN345" s="555" t="s">
        <v>225</v>
      </c>
      <c r="AO345" s="555" t="s">
        <v>225</v>
      </c>
      <c r="AP345" s="555" t="s">
        <v>225</v>
      </c>
      <c r="AQ345" s="555" t="s">
        <v>225</v>
      </c>
      <c r="AR345" s="555" t="s">
        <v>225</v>
      </c>
      <c r="AS345" s="555" t="s">
        <v>225</v>
      </c>
      <c r="AT345" s="555" t="s">
        <v>225</v>
      </c>
      <c r="AU345" s="555" t="s">
        <v>225</v>
      </c>
      <c r="AV345" s="555" t="s">
        <v>225</v>
      </c>
      <c r="AW345" s="555" t="s">
        <v>225</v>
      </c>
      <c r="AX345" s="555" t="s">
        <v>225</v>
      </c>
      <c r="AY345" s="556">
        <v>0</v>
      </c>
      <c r="AZ345" s="564"/>
      <c r="BA345" s="565"/>
      <c r="BB345" s="565"/>
      <c r="BC345" s="565"/>
      <c r="BD345" s="566"/>
    </row>
    <row r="346" spans="1:56" ht="14.4" x14ac:dyDescent="0.3">
      <c r="A346" s="576">
        <v>707234</v>
      </c>
      <c r="B346" s="549" t="s">
        <v>224</v>
      </c>
      <c r="C346" s="555" t="s">
        <v>177</v>
      </c>
      <c r="D346" s="555" t="s">
        <v>177</v>
      </c>
      <c r="E346" s="555" t="s">
        <v>175</v>
      </c>
      <c r="F346" s="555" t="s">
        <v>175</v>
      </c>
      <c r="G346" s="555" t="s">
        <v>177</v>
      </c>
      <c r="H346" s="555" t="s">
        <v>177</v>
      </c>
      <c r="I346" s="555" t="s">
        <v>177</v>
      </c>
      <c r="J346" s="555" t="s">
        <v>177</v>
      </c>
      <c r="K346" s="555" t="s">
        <v>175</v>
      </c>
      <c r="L346" s="555" t="s">
        <v>177</v>
      </c>
      <c r="M346" s="555" t="s">
        <v>177</v>
      </c>
      <c r="N346" s="555" t="s">
        <v>177</v>
      </c>
      <c r="O346" s="555" t="s">
        <v>177</v>
      </c>
      <c r="P346" s="555" t="s">
        <v>177</v>
      </c>
      <c r="Q346" s="555" t="s">
        <v>177</v>
      </c>
      <c r="R346" s="555" t="s">
        <v>177</v>
      </c>
      <c r="S346" s="555" t="s">
        <v>175</v>
      </c>
      <c r="T346" s="555" t="s">
        <v>177</v>
      </c>
      <c r="U346" s="555" t="s">
        <v>175</v>
      </c>
      <c r="V346" s="555" t="s">
        <v>176</v>
      </c>
      <c r="W346" s="555" t="s">
        <v>175</v>
      </c>
      <c r="X346" s="555" t="s">
        <v>177</v>
      </c>
      <c r="Y346" s="555" t="s">
        <v>177</v>
      </c>
      <c r="Z346" s="555" t="s">
        <v>177</v>
      </c>
      <c r="AA346" s="555" t="s">
        <v>177</v>
      </c>
      <c r="AB346" s="555" t="s">
        <v>177</v>
      </c>
      <c r="AC346" s="555" t="s">
        <v>177</v>
      </c>
      <c r="AD346" s="555" t="s">
        <v>177</v>
      </c>
      <c r="AE346" s="555" t="s">
        <v>177</v>
      </c>
      <c r="AF346" s="555" t="s">
        <v>177</v>
      </c>
      <c r="AG346" s="555" t="s">
        <v>177</v>
      </c>
      <c r="AH346" s="555" t="s">
        <v>175</v>
      </c>
      <c r="AI346" s="555" t="s">
        <v>177</v>
      </c>
      <c r="AJ346" s="555" t="s">
        <v>177</v>
      </c>
      <c r="AK346" s="555" t="s">
        <v>175</v>
      </c>
      <c r="AL346" s="555" t="s">
        <v>175</v>
      </c>
      <c r="AM346" s="555" t="s">
        <v>176</v>
      </c>
      <c r="AN346" s="555" t="s">
        <v>176</v>
      </c>
      <c r="AO346" s="555" t="s">
        <v>176</v>
      </c>
      <c r="AP346" s="555" t="s">
        <v>176</v>
      </c>
      <c r="AQ346" s="555" t="s">
        <v>176</v>
      </c>
      <c r="AR346" s="555" t="s">
        <v>176</v>
      </c>
      <c r="AS346" s="555"/>
      <c r="AT346" s="555"/>
      <c r="AU346" s="555"/>
      <c r="AV346" s="555"/>
      <c r="AW346" s="555"/>
      <c r="AX346" s="555"/>
      <c r="AY346" s="556">
        <v>0</v>
      </c>
      <c r="AZ346" s="559"/>
      <c r="BA346" s="562"/>
      <c r="BB346" s="559"/>
    </row>
    <row r="347" spans="1:56" ht="21.6" x14ac:dyDescent="0.65">
      <c r="A347" s="575">
        <v>707235</v>
      </c>
      <c r="B347" s="550" t="s">
        <v>245</v>
      </c>
      <c r="C347" s="555" t="s">
        <v>176</v>
      </c>
      <c r="D347" s="555" t="s">
        <v>177</v>
      </c>
      <c r="E347" s="555" t="s">
        <v>177</v>
      </c>
      <c r="F347" s="555" t="s">
        <v>176</v>
      </c>
      <c r="G347" s="555" t="s">
        <v>176</v>
      </c>
      <c r="H347" s="555" t="s">
        <v>176</v>
      </c>
      <c r="I347" s="555" t="s">
        <v>176</v>
      </c>
      <c r="J347" s="555" t="s">
        <v>176</v>
      </c>
      <c r="K347" s="555" t="s">
        <v>176</v>
      </c>
      <c r="L347" s="555" t="s">
        <v>176</v>
      </c>
      <c r="M347" s="555" t="s">
        <v>176</v>
      </c>
      <c r="N347" s="555" t="s">
        <v>176</v>
      </c>
      <c r="O347" s="555" t="s">
        <v>225</v>
      </c>
      <c r="P347" s="555" t="s">
        <v>225</v>
      </c>
      <c r="Q347" s="555" t="s">
        <v>225</v>
      </c>
      <c r="R347" s="555" t="s">
        <v>225</v>
      </c>
      <c r="S347" s="555" t="s">
        <v>225</v>
      </c>
      <c r="T347" s="555" t="s">
        <v>225</v>
      </c>
      <c r="U347" s="555" t="s">
        <v>225</v>
      </c>
      <c r="V347" s="555" t="s">
        <v>225</v>
      </c>
      <c r="W347" s="555" t="s">
        <v>225</v>
      </c>
      <c r="X347" s="555" t="s">
        <v>225</v>
      </c>
      <c r="Y347" s="555" t="s">
        <v>225</v>
      </c>
      <c r="Z347" s="555" t="s">
        <v>225</v>
      </c>
      <c r="AA347" s="555" t="s">
        <v>225</v>
      </c>
      <c r="AB347" s="555" t="s">
        <v>225</v>
      </c>
      <c r="AC347" s="555" t="s">
        <v>225</v>
      </c>
      <c r="AD347" s="555" t="s">
        <v>225</v>
      </c>
      <c r="AE347" s="555" t="s">
        <v>225</v>
      </c>
      <c r="AF347" s="555" t="s">
        <v>225</v>
      </c>
      <c r="AG347" s="555" t="s">
        <v>225</v>
      </c>
      <c r="AH347" s="555" t="s">
        <v>225</v>
      </c>
      <c r="AI347" s="555" t="s">
        <v>225</v>
      </c>
      <c r="AJ347" s="555" t="s">
        <v>225</v>
      </c>
      <c r="AK347" s="555" t="s">
        <v>225</v>
      </c>
      <c r="AL347" s="555" t="s">
        <v>225</v>
      </c>
      <c r="AM347" s="555" t="s">
        <v>225</v>
      </c>
      <c r="AN347" s="555" t="s">
        <v>225</v>
      </c>
      <c r="AO347" s="555" t="s">
        <v>225</v>
      </c>
      <c r="AP347" s="555" t="s">
        <v>225</v>
      </c>
      <c r="AQ347" s="555" t="s">
        <v>225</v>
      </c>
      <c r="AR347" s="555" t="s">
        <v>225</v>
      </c>
      <c r="AS347" s="555" t="s">
        <v>225</v>
      </c>
      <c r="AT347" s="555" t="s">
        <v>225</v>
      </c>
      <c r="AU347" s="555" t="s">
        <v>225</v>
      </c>
      <c r="AV347" s="555" t="s">
        <v>225</v>
      </c>
      <c r="AW347" s="555" t="s">
        <v>225</v>
      </c>
      <c r="AX347" s="555" t="s">
        <v>225</v>
      </c>
      <c r="AY347" s="556">
        <v>0</v>
      </c>
      <c r="AZ347" s="564"/>
      <c r="BA347" s="565"/>
      <c r="BB347" s="565"/>
      <c r="BC347" s="565"/>
      <c r="BD347" s="566"/>
    </row>
    <row r="348" spans="1:56" ht="21.6" x14ac:dyDescent="0.65">
      <c r="A348" s="578">
        <v>707237</v>
      </c>
      <c r="B348" s="550" t="s">
        <v>245</v>
      </c>
      <c r="C348" s="579" t="s">
        <v>225</v>
      </c>
      <c r="D348" s="579" t="s">
        <v>225</v>
      </c>
      <c r="E348" s="579" t="s">
        <v>225</v>
      </c>
      <c r="F348" s="579" t="s">
        <v>225</v>
      </c>
      <c r="G348" s="579" t="s">
        <v>225</v>
      </c>
      <c r="H348" s="579" t="s">
        <v>225</v>
      </c>
      <c r="I348" s="579" t="s">
        <v>225</v>
      </c>
      <c r="J348" s="579" t="s">
        <v>225</v>
      </c>
      <c r="K348" s="579" t="s">
        <v>225</v>
      </c>
      <c r="L348" s="579" t="s">
        <v>225</v>
      </c>
      <c r="M348" s="579" t="s">
        <v>225</v>
      </c>
      <c r="N348" s="579" t="s">
        <v>225</v>
      </c>
      <c r="O348" s="579" t="s">
        <v>225</v>
      </c>
      <c r="P348" s="579" t="s">
        <v>225</v>
      </c>
      <c r="Q348" s="579" t="s">
        <v>225</v>
      </c>
      <c r="R348" s="579" t="s">
        <v>225</v>
      </c>
      <c r="S348" s="579" t="s">
        <v>225</v>
      </c>
      <c r="T348" s="579" t="s">
        <v>225</v>
      </c>
      <c r="U348" s="579" t="s">
        <v>225</v>
      </c>
      <c r="V348" s="579" t="s">
        <v>225</v>
      </c>
      <c r="W348" s="579" t="s">
        <v>225</v>
      </c>
      <c r="X348" s="579" t="s">
        <v>225</v>
      </c>
      <c r="Y348" s="579" t="s">
        <v>225</v>
      </c>
      <c r="Z348" s="579" t="s">
        <v>225</v>
      </c>
      <c r="AA348" s="579" t="s">
        <v>225</v>
      </c>
      <c r="AB348" s="579" t="s">
        <v>225</v>
      </c>
      <c r="AC348" s="579" t="s">
        <v>225</v>
      </c>
      <c r="AD348" s="579" t="s">
        <v>225</v>
      </c>
      <c r="AE348" s="579" t="s">
        <v>225</v>
      </c>
      <c r="AF348" s="579" t="s">
        <v>225</v>
      </c>
      <c r="AG348" s="579" t="s">
        <v>225</v>
      </c>
      <c r="AH348" s="579" t="s">
        <v>225</v>
      </c>
      <c r="AI348" s="579" t="s">
        <v>225</v>
      </c>
      <c r="AJ348" s="579" t="s">
        <v>225</v>
      </c>
      <c r="AK348" s="579" t="s">
        <v>225</v>
      </c>
      <c r="AL348" s="579" t="s">
        <v>225</v>
      </c>
      <c r="AM348" s="579" t="s">
        <v>225</v>
      </c>
      <c r="AN348" s="579" t="s">
        <v>225</v>
      </c>
      <c r="AO348" s="579" t="s">
        <v>225</v>
      </c>
      <c r="AP348" s="579" t="s">
        <v>225</v>
      </c>
      <c r="AQ348" s="579" t="s">
        <v>225</v>
      </c>
      <c r="AR348" s="579" t="s">
        <v>225</v>
      </c>
      <c r="AS348" s="579" t="s">
        <v>225</v>
      </c>
      <c r="AT348" s="579" t="s">
        <v>225</v>
      </c>
      <c r="AU348" s="579" t="s">
        <v>225</v>
      </c>
      <c r="AV348" s="579" t="s">
        <v>225</v>
      </c>
      <c r="AW348" s="579" t="s">
        <v>225</v>
      </c>
      <c r="AX348" s="579" t="s">
        <v>225</v>
      </c>
      <c r="AY348" s="556">
        <v>0</v>
      </c>
      <c r="AZ348" s="564"/>
      <c r="BA348" s="565"/>
      <c r="BB348" s="565"/>
      <c r="BC348" s="565"/>
      <c r="BD348" s="566"/>
    </row>
    <row r="349" spans="1:56" ht="14.4" x14ac:dyDescent="0.3">
      <c r="A349" s="576">
        <v>707238</v>
      </c>
      <c r="B349" s="549" t="s">
        <v>224</v>
      </c>
      <c r="C349" s="555" t="s">
        <v>177</v>
      </c>
      <c r="D349" s="555" t="s">
        <v>177</v>
      </c>
      <c r="E349" s="555" t="s">
        <v>177</v>
      </c>
      <c r="F349" s="555" t="s">
        <v>177</v>
      </c>
      <c r="G349" s="555" t="s">
        <v>177</v>
      </c>
      <c r="H349" s="555" t="s">
        <v>175</v>
      </c>
      <c r="I349" s="555" t="s">
        <v>177</v>
      </c>
      <c r="J349" s="555" t="s">
        <v>177</v>
      </c>
      <c r="K349" s="555" t="s">
        <v>175</v>
      </c>
      <c r="L349" s="555" t="s">
        <v>177</v>
      </c>
      <c r="M349" s="555" t="s">
        <v>177</v>
      </c>
      <c r="N349" s="555" t="s">
        <v>177</v>
      </c>
      <c r="O349" s="555" t="s">
        <v>177</v>
      </c>
      <c r="P349" s="555" t="s">
        <v>177</v>
      </c>
      <c r="Q349" s="555" t="s">
        <v>175</v>
      </c>
      <c r="R349" s="555" t="s">
        <v>177</v>
      </c>
      <c r="S349" s="555" t="s">
        <v>175</v>
      </c>
      <c r="T349" s="555" t="s">
        <v>177</v>
      </c>
      <c r="U349" s="555" t="s">
        <v>177</v>
      </c>
      <c r="V349" s="555" t="s">
        <v>177</v>
      </c>
      <c r="W349" s="555" t="s">
        <v>175</v>
      </c>
      <c r="X349" s="555" t="s">
        <v>177</v>
      </c>
      <c r="Y349" s="555" t="s">
        <v>177</v>
      </c>
      <c r="Z349" s="555" t="s">
        <v>177</v>
      </c>
      <c r="AA349" s="555" t="s">
        <v>177</v>
      </c>
      <c r="AB349" s="555" t="s">
        <v>177</v>
      </c>
      <c r="AC349" s="555" t="s">
        <v>175</v>
      </c>
      <c r="AD349" s="555" t="s">
        <v>177</v>
      </c>
      <c r="AE349" s="555" t="s">
        <v>177</v>
      </c>
      <c r="AF349" s="555" t="s">
        <v>177</v>
      </c>
      <c r="AG349" s="555" t="s">
        <v>177</v>
      </c>
      <c r="AH349" s="555" t="s">
        <v>177</v>
      </c>
      <c r="AI349" s="555" t="s">
        <v>177</v>
      </c>
      <c r="AJ349" s="555" t="s">
        <v>177</v>
      </c>
      <c r="AK349" s="555" t="s">
        <v>175</v>
      </c>
      <c r="AL349" s="555" t="s">
        <v>177</v>
      </c>
      <c r="AM349" s="555" t="s">
        <v>176</v>
      </c>
      <c r="AN349" s="555" t="s">
        <v>176</v>
      </c>
      <c r="AO349" s="555" t="s">
        <v>176</v>
      </c>
      <c r="AP349" s="555" t="s">
        <v>176</v>
      </c>
      <c r="AQ349" s="555" t="s">
        <v>176</v>
      </c>
      <c r="AR349" s="555" t="s">
        <v>176</v>
      </c>
      <c r="AS349" s="555"/>
      <c r="AT349" s="555"/>
      <c r="AU349" s="555"/>
      <c r="AV349" s="555"/>
      <c r="AW349" s="555"/>
      <c r="AX349" s="555"/>
      <c r="AY349" s="556">
        <v>0</v>
      </c>
      <c r="AZ349" s="559"/>
      <c r="BA349" s="562"/>
      <c r="BB349" s="559"/>
    </row>
    <row r="350" spans="1:56" ht="21.6" x14ac:dyDescent="0.65">
      <c r="A350" s="578">
        <v>707240</v>
      </c>
      <c r="B350" s="550" t="s">
        <v>245</v>
      </c>
      <c r="C350" s="579" t="s">
        <v>1437</v>
      </c>
      <c r="D350" s="579" t="s">
        <v>1437</v>
      </c>
      <c r="E350" s="579" t="s">
        <v>1437</v>
      </c>
      <c r="F350" s="579" t="s">
        <v>1437</v>
      </c>
      <c r="G350" s="579" t="s">
        <v>1437</v>
      </c>
      <c r="H350" s="579" t="s">
        <v>1437</v>
      </c>
      <c r="I350" s="579" t="s">
        <v>1437</v>
      </c>
      <c r="J350" s="579" t="s">
        <v>1437</v>
      </c>
      <c r="K350" s="579" t="s">
        <v>1437</v>
      </c>
      <c r="L350" s="579" t="s">
        <v>1437</v>
      </c>
      <c r="M350" s="579" t="s">
        <v>1437</v>
      </c>
      <c r="N350" s="579" t="s">
        <v>1437</v>
      </c>
      <c r="O350" s="579" t="s">
        <v>225</v>
      </c>
      <c r="P350" s="579" t="s">
        <v>225</v>
      </c>
      <c r="Q350" s="579" t="s">
        <v>225</v>
      </c>
      <c r="R350" s="579" t="s">
        <v>225</v>
      </c>
      <c r="S350" s="579" t="s">
        <v>225</v>
      </c>
      <c r="T350" s="579" t="s">
        <v>225</v>
      </c>
      <c r="U350" s="579" t="s">
        <v>225</v>
      </c>
      <c r="V350" s="579" t="s">
        <v>225</v>
      </c>
      <c r="W350" s="579" t="s">
        <v>225</v>
      </c>
      <c r="X350" s="579" t="s">
        <v>225</v>
      </c>
      <c r="Y350" s="579" t="s">
        <v>225</v>
      </c>
      <c r="Z350" s="579" t="s">
        <v>225</v>
      </c>
      <c r="AA350" s="579" t="s">
        <v>225</v>
      </c>
      <c r="AB350" s="579" t="s">
        <v>225</v>
      </c>
      <c r="AC350" s="579" t="s">
        <v>225</v>
      </c>
      <c r="AD350" s="579" t="s">
        <v>225</v>
      </c>
      <c r="AE350" s="579" t="s">
        <v>225</v>
      </c>
      <c r="AF350" s="579" t="s">
        <v>225</v>
      </c>
      <c r="AG350" s="579" t="s">
        <v>225</v>
      </c>
      <c r="AH350" s="579" t="s">
        <v>225</v>
      </c>
      <c r="AI350" s="579" t="s">
        <v>225</v>
      </c>
      <c r="AJ350" s="579" t="s">
        <v>225</v>
      </c>
      <c r="AK350" s="579" t="s">
        <v>225</v>
      </c>
      <c r="AL350" s="579" t="s">
        <v>225</v>
      </c>
      <c r="AM350" s="579" t="s">
        <v>225</v>
      </c>
      <c r="AN350" s="579" t="s">
        <v>225</v>
      </c>
      <c r="AO350" s="579" t="s">
        <v>225</v>
      </c>
      <c r="AP350" s="579" t="s">
        <v>225</v>
      </c>
      <c r="AQ350" s="579" t="s">
        <v>225</v>
      </c>
      <c r="AR350" s="579" t="s">
        <v>225</v>
      </c>
      <c r="AS350" s="579" t="s">
        <v>225</v>
      </c>
      <c r="AT350" s="579" t="s">
        <v>225</v>
      </c>
      <c r="AU350" s="579" t="s">
        <v>225</v>
      </c>
      <c r="AV350" s="579" t="s">
        <v>225</v>
      </c>
      <c r="AW350" s="579" t="s">
        <v>225</v>
      </c>
      <c r="AX350" s="579" t="s">
        <v>225</v>
      </c>
      <c r="AY350" s="556" t="s">
        <v>3778</v>
      </c>
      <c r="AZ350" s="564"/>
      <c r="BA350" s="565"/>
      <c r="BB350" s="565"/>
      <c r="BC350" s="565"/>
      <c r="BD350" s="566"/>
    </row>
    <row r="351" spans="1:56" ht="14.4" x14ac:dyDescent="0.3">
      <c r="A351" s="576">
        <v>707242</v>
      </c>
      <c r="B351" s="549" t="s">
        <v>245</v>
      </c>
      <c r="C351" s="555" t="s">
        <v>1437</v>
      </c>
      <c r="D351" s="555" t="s">
        <v>1437</v>
      </c>
      <c r="E351" s="555" t="s">
        <v>1437</v>
      </c>
      <c r="F351" s="555" t="s">
        <v>1437</v>
      </c>
      <c r="G351" s="555" t="s">
        <v>1437</v>
      </c>
      <c r="H351" s="555" t="s">
        <v>1437</v>
      </c>
      <c r="I351" s="555" t="s">
        <v>1437</v>
      </c>
      <c r="J351" s="555" t="s">
        <v>1437</v>
      </c>
      <c r="K351" s="555" t="s">
        <v>1437</v>
      </c>
      <c r="L351" s="555" t="s">
        <v>1437</v>
      </c>
      <c r="M351" s="555" t="s">
        <v>1437</v>
      </c>
      <c r="N351" s="555" t="s">
        <v>1437</v>
      </c>
      <c r="O351" s="555" t="s">
        <v>225</v>
      </c>
      <c r="P351" s="555" t="s">
        <v>225</v>
      </c>
      <c r="Q351" s="555" t="s">
        <v>225</v>
      </c>
      <c r="R351" s="555" t="s">
        <v>225</v>
      </c>
      <c r="S351" s="555" t="s">
        <v>225</v>
      </c>
      <c r="T351" s="555" t="s">
        <v>225</v>
      </c>
      <c r="U351" s="555" t="s">
        <v>225</v>
      </c>
      <c r="V351" s="555" t="s">
        <v>225</v>
      </c>
      <c r="W351" s="555" t="s">
        <v>225</v>
      </c>
      <c r="X351" s="555" t="s">
        <v>225</v>
      </c>
      <c r="Y351" s="555" t="s">
        <v>225</v>
      </c>
      <c r="Z351" s="555" t="s">
        <v>225</v>
      </c>
      <c r="AA351" s="555" t="s">
        <v>225</v>
      </c>
      <c r="AB351" s="555" t="s">
        <v>225</v>
      </c>
      <c r="AC351" s="555" t="s">
        <v>225</v>
      </c>
      <c r="AD351" s="555" t="s">
        <v>225</v>
      </c>
      <c r="AE351" s="555" t="s">
        <v>225</v>
      </c>
      <c r="AF351" s="555" t="s">
        <v>225</v>
      </c>
      <c r="AG351" s="555" t="s">
        <v>225</v>
      </c>
      <c r="AH351" s="555" t="s">
        <v>225</v>
      </c>
      <c r="AI351" s="555" t="s">
        <v>225</v>
      </c>
      <c r="AJ351" s="555" t="s">
        <v>225</v>
      </c>
      <c r="AK351" s="555" t="s">
        <v>225</v>
      </c>
      <c r="AL351" s="555" t="s">
        <v>225</v>
      </c>
      <c r="AM351" s="555" t="s">
        <v>225</v>
      </c>
      <c r="AN351" s="555" t="s">
        <v>225</v>
      </c>
      <c r="AO351" s="555" t="s">
        <v>225</v>
      </c>
      <c r="AP351" s="555" t="s">
        <v>225</v>
      </c>
      <c r="AQ351" s="555" t="s">
        <v>225</v>
      </c>
      <c r="AR351" s="555" t="s">
        <v>225</v>
      </c>
      <c r="AS351" s="555" t="s">
        <v>225</v>
      </c>
      <c r="AT351" s="555" t="s">
        <v>225</v>
      </c>
      <c r="AU351" s="555" t="s">
        <v>225</v>
      </c>
      <c r="AV351" s="555" t="s">
        <v>225</v>
      </c>
      <c r="AW351" s="555" t="s">
        <v>225</v>
      </c>
      <c r="AX351" s="555" t="s">
        <v>225</v>
      </c>
      <c r="AY351" s="556" t="s">
        <v>3778</v>
      </c>
      <c r="AZ351" s="564"/>
      <c r="BA351" s="565"/>
      <c r="BB351" s="565"/>
      <c r="BC351" s="565"/>
      <c r="BD351" s="566"/>
    </row>
    <row r="352" spans="1:56" ht="14.4" x14ac:dyDescent="0.3">
      <c r="A352" s="576">
        <v>707245</v>
      </c>
      <c r="B352" s="549" t="s">
        <v>245</v>
      </c>
      <c r="C352" s="555" t="s">
        <v>177</v>
      </c>
      <c r="D352" s="555" t="s">
        <v>177</v>
      </c>
      <c r="E352" s="555" t="s">
        <v>176</v>
      </c>
      <c r="F352" s="555" t="s">
        <v>176</v>
      </c>
      <c r="G352" s="555" t="s">
        <v>177</v>
      </c>
      <c r="H352" s="555" t="s">
        <v>177</v>
      </c>
      <c r="I352" s="555" t="s">
        <v>176</v>
      </c>
      <c r="J352" s="555" t="s">
        <v>176</v>
      </c>
      <c r="K352" s="555" t="s">
        <v>176</v>
      </c>
      <c r="L352" s="555" t="s">
        <v>176</v>
      </c>
      <c r="M352" s="555" t="s">
        <v>176</v>
      </c>
      <c r="N352" s="555" t="s">
        <v>176</v>
      </c>
      <c r="O352" s="555" t="s">
        <v>225</v>
      </c>
      <c r="P352" s="555" t="s">
        <v>225</v>
      </c>
      <c r="Q352" s="555" t="s">
        <v>225</v>
      </c>
      <c r="R352" s="555" t="s">
        <v>225</v>
      </c>
      <c r="S352" s="555" t="s">
        <v>225</v>
      </c>
      <c r="T352" s="555" t="s">
        <v>225</v>
      </c>
      <c r="U352" s="555" t="s">
        <v>225</v>
      </c>
      <c r="V352" s="555" t="s">
        <v>225</v>
      </c>
      <c r="W352" s="555" t="s">
        <v>225</v>
      </c>
      <c r="X352" s="555" t="s">
        <v>225</v>
      </c>
      <c r="Y352" s="555" t="s">
        <v>225</v>
      </c>
      <c r="Z352" s="555" t="s">
        <v>225</v>
      </c>
      <c r="AA352" s="555" t="s">
        <v>225</v>
      </c>
      <c r="AB352" s="555" t="s">
        <v>225</v>
      </c>
      <c r="AC352" s="555" t="s">
        <v>225</v>
      </c>
      <c r="AD352" s="555" t="s">
        <v>225</v>
      </c>
      <c r="AE352" s="555" t="s">
        <v>225</v>
      </c>
      <c r="AF352" s="555" t="s">
        <v>225</v>
      </c>
      <c r="AG352" s="555" t="s">
        <v>225</v>
      </c>
      <c r="AH352" s="555" t="s">
        <v>225</v>
      </c>
      <c r="AI352" s="555" t="s">
        <v>225</v>
      </c>
      <c r="AJ352" s="555" t="s">
        <v>225</v>
      </c>
      <c r="AK352" s="555" t="s">
        <v>225</v>
      </c>
      <c r="AL352" s="555" t="s">
        <v>225</v>
      </c>
      <c r="AM352" s="555" t="s">
        <v>225</v>
      </c>
      <c r="AN352" s="555" t="s">
        <v>225</v>
      </c>
      <c r="AO352" s="555" t="s">
        <v>225</v>
      </c>
      <c r="AP352" s="555" t="s">
        <v>225</v>
      </c>
      <c r="AQ352" s="555" t="s">
        <v>225</v>
      </c>
      <c r="AR352" s="555" t="s">
        <v>225</v>
      </c>
      <c r="AS352" s="555" t="s">
        <v>225</v>
      </c>
      <c r="AT352" s="555" t="s">
        <v>225</v>
      </c>
      <c r="AU352" s="555" t="s">
        <v>225</v>
      </c>
      <c r="AV352" s="555" t="s">
        <v>225</v>
      </c>
      <c r="AW352" s="555" t="s">
        <v>225</v>
      </c>
      <c r="AX352" s="555" t="s">
        <v>225</v>
      </c>
      <c r="AY352" s="556">
        <v>0</v>
      </c>
      <c r="AZ352" s="564"/>
      <c r="BA352" s="565"/>
      <c r="BB352" s="565"/>
      <c r="BC352" s="565"/>
      <c r="BD352" s="566"/>
    </row>
    <row r="353" spans="1:56" ht="14.4" x14ac:dyDescent="0.3">
      <c r="A353" s="576">
        <v>707246</v>
      </c>
      <c r="B353" s="549" t="s">
        <v>224</v>
      </c>
      <c r="C353" s="555" t="s">
        <v>177</v>
      </c>
      <c r="D353" s="555" t="s">
        <v>177</v>
      </c>
      <c r="E353" s="555" t="s">
        <v>177</v>
      </c>
      <c r="F353" s="555" t="s">
        <v>177</v>
      </c>
      <c r="G353" s="555" t="s">
        <v>177</v>
      </c>
      <c r="H353" s="555" t="s">
        <v>177</v>
      </c>
      <c r="I353" s="555" t="s">
        <v>177</v>
      </c>
      <c r="J353" s="555" t="s">
        <v>177</v>
      </c>
      <c r="K353" s="555" t="s">
        <v>177</v>
      </c>
      <c r="L353" s="555" t="s">
        <v>177</v>
      </c>
      <c r="M353" s="555" t="s">
        <v>177</v>
      </c>
      <c r="N353" s="555" t="s">
        <v>176</v>
      </c>
      <c r="O353" s="555" t="s">
        <v>177</v>
      </c>
      <c r="P353" s="555" t="s">
        <v>177</v>
      </c>
      <c r="Q353" s="555" t="s">
        <v>177</v>
      </c>
      <c r="R353" s="555" t="s">
        <v>175</v>
      </c>
      <c r="S353" s="555" t="s">
        <v>175</v>
      </c>
      <c r="T353" s="555" t="s">
        <v>177</v>
      </c>
      <c r="U353" s="555" t="s">
        <v>177</v>
      </c>
      <c r="V353" s="555" t="s">
        <v>177</v>
      </c>
      <c r="W353" s="555" t="s">
        <v>177</v>
      </c>
      <c r="X353" s="555" t="s">
        <v>177</v>
      </c>
      <c r="Y353" s="555" t="s">
        <v>177</v>
      </c>
      <c r="Z353" s="555" t="s">
        <v>177</v>
      </c>
      <c r="AA353" s="555" t="s">
        <v>177</v>
      </c>
      <c r="AB353" s="555" t="s">
        <v>177</v>
      </c>
      <c r="AC353" s="555" t="s">
        <v>177</v>
      </c>
      <c r="AD353" s="555" t="s">
        <v>177</v>
      </c>
      <c r="AE353" s="555" t="s">
        <v>177</v>
      </c>
      <c r="AF353" s="555" t="s">
        <v>177</v>
      </c>
      <c r="AG353" s="555" t="s">
        <v>177</v>
      </c>
      <c r="AH353" s="555" t="s">
        <v>177</v>
      </c>
      <c r="AI353" s="555" t="s">
        <v>177</v>
      </c>
      <c r="AJ353" s="555" t="s">
        <v>177</v>
      </c>
      <c r="AK353" s="555" t="s">
        <v>177</v>
      </c>
      <c r="AL353" s="555" t="s">
        <v>177</v>
      </c>
      <c r="AM353" s="555" t="s">
        <v>176</v>
      </c>
      <c r="AN353" s="555" t="s">
        <v>176</v>
      </c>
      <c r="AO353" s="555" t="s">
        <v>176</v>
      </c>
      <c r="AP353" s="555" t="s">
        <v>176</v>
      </c>
      <c r="AQ353" s="555" t="s">
        <v>176</v>
      </c>
      <c r="AR353" s="555" t="s">
        <v>176</v>
      </c>
      <c r="AS353" s="555"/>
      <c r="AT353" s="555"/>
      <c r="AU353" s="555"/>
      <c r="AV353" s="555"/>
      <c r="AW353" s="555"/>
      <c r="AX353" s="555"/>
      <c r="AY353" s="556">
        <v>0</v>
      </c>
      <c r="AZ353" s="559"/>
      <c r="BA353" s="562"/>
    </row>
    <row r="354" spans="1:56" ht="21.6" x14ac:dyDescent="0.65">
      <c r="A354" s="575">
        <v>707247</v>
      </c>
      <c r="B354" s="550" t="s">
        <v>247</v>
      </c>
      <c r="C354" s="555" t="s">
        <v>177</v>
      </c>
      <c r="D354" s="555" t="s">
        <v>177</v>
      </c>
      <c r="E354" s="555" t="s">
        <v>177</v>
      </c>
      <c r="F354" s="555" t="s">
        <v>177</v>
      </c>
      <c r="G354" s="555" t="s">
        <v>177</v>
      </c>
      <c r="H354" s="555" t="s">
        <v>177</v>
      </c>
      <c r="I354" s="555" t="s">
        <v>177</v>
      </c>
      <c r="J354" s="555" t="s">
        <v>175</v>
      </c>
      <c r="K354" s="555" t="s">
        <v>177</v>
      </c>
      <c r="L354" s="555" t="s">
        <v>177</v>
      </c>
      <c r="M354" s="555" t="s">
        <v>177</v>
      </c>
      <c r="N354" s="555" t="s">
        <v>177</v>
      </c>
      <c r="O354" s="555" t="s">
        <v>175</v>
      </c>
      <c r="P354" s="555" t="s">
        <v>177</v>
      </c>
      <c r="Q354" s="555" t="s">
        <v>177</v>
      </c>
      <c r="R354" s="555" t="s">
        <v>177</v>
      </c>
      <c r="S354" s="555" t="s">
        <v>175</v>
      </c>
      <c r="T354" s="555" t="s">
        <v>177</v>
      </c>
      <c r="U354" s="555" t="s">
        <v>177</v>
      </c>
      <c r="V354" s="555" t="s">
        <v>177</v>
      </c>
      <c r="W354" s="555" t="s">
        <v>175</v>
      </c>
      <c r="X354" s="555" t="s">
        <v>175</v>
      </c>
      <c r="Y354" s="555" t="s">
        <v>175</v>
      </c>
      <c r="Z354" s="555" t="s">
        <v>177</v>
      </c>
      <c r="AA354" s="555" t="s">
        <v>176</v>
      </c>
      <c r="AB354" s="555" t="s">
        <v>176</v>
      </c>
      <c r="AC354" s="555" t="s">
        <v>176</v>
      </c>
      <c r="AD354" s="555" t="s">
        <v>176</v>
      </c>
      <c r="AE354" s="555" t="s">
        <v>176</v>
      </c>
      <c r="AF354" s="555" t="s">
        <v>176</v>
      </c>
      <c r="AG354" s="555" t="s">
        <v>176</v>
      </c>
      <c r="AH354" s="555" t="s">
        <v>176</v>
      </c>
      <c r="AI354" s="555" t="s">
        <v>176</v>
      </c>
      <c r="AJ354" s="555" t="s">
        <v>176</v>
      </c>
      <c r="AK354" s="555" t="s">
        <v>176</v>
      </c>
      <c r="AL354" s="555" t="s">
        <v>176</v>
      </c>
      <c r="AM354" s="555"/>
      <c r="AN354" s="555"/>
      <c r="AO354" s="555"/>
      <c r="AP354" s="555"/>
      <c r="AQ354" s="555"/>
      <c r="AR354" s="555"/>
      <c r="AS354" s="555"/>
      <c r="AT354" s="555"/>
      <c r="AU354" s="555"/>
      <c r="AV354" s="555"/>
      <c r="AW354" s="555"/>
      <c r="AX354" s="555"/>
      <c r="AY354" s="556">
        <v>0</v>
      </c>
      <c r="AZ354" s="564"/>
      <c r="BA354" s="565"/>
      <c r="BB354" s="565"/>
      <c r="BC354" s="565"/>
      <c r="BD354" s="566"/>
    </row>
    <row r="355" spans="1:56" ht="21.6" x14ac:dyDescent="0.65">
      <c r="A355" s="578">
        <v>707249</v>
      </c>
      <c r="B355" s="550" t="s">
        <v>245</v>
      </c>
      <c r="C355" s="579" t="s">
        <v>1437</v>
      </c>
      <c r="D355" s="579" t="s">
        <v>1437</v>
      </c>
      <c r="E355" s="579" t="s">
        <v>1437</v>
      </c>
      <c r="F355" s="579" t="s">
        <v>1437</v>
      </c>
      <c r="G355" s="579" t="s">
        <v>1437</v>
      </c>
      <c r="H355" s="579" t="s">
        <v>1437</v>
      </c>
      <c r="I355" s="579" t="s">
        <v>1437</v>
      </c>
      <c r="J355" s="579" t="s">
        <v>1437</v>
      </c>
      <c r="K355" s="579" t="s">
        <v>1437</v>
      </c>
      <c r="L355" s="579" t="s">
        <v>1437</v>
      </c>
      <c r="M355" s="579" t="s">
        <v>1437</v>
      </c>
      <c r="N355" s="579" t="s">
        <v>1437</v>
      </c>
      <c r="O355" s="579" t="s">
        <v>225</v>
      </c>
      <c r="P355" s="579" t="s">
        <v>225</v>
      </c>
      <c r="Q355" s="579" t="s">
        <v>225</v>
      </c>
      <c r="R355" s="579" t="s">
        <v>225</v>
      </c>
      <c r="S355" s="579" t="s">
        <v>225</v>
      </c>
      <c r="T355" s="579" t="s">
        <v>225</v>
      </c>
      <c r="U355" s="579" t="s">
        <v>225</v>
      </c>
      <c r="V355" s="579" t="s">
        <v>225</v>
      </c>
      <c r="W355" s="579" t="s">
        <v>225</v>
      </c>
      <c r="X355" s="579" t="s">
        <v>225</v>
      </c>
      <c r="Y355" s="579" t="s">
        <v>225</v>
      </c>
      <c r="Z355" s="579" t="s">
        <v>225</v>
      </c>
      <c r="AA355" s="579" t="s">
        <v>225</v>
      </c>
      <c r="AB355" s="579" t="s">
        <v>225</v>
      </c>
      <c r="AC355" s="579" t="s">
        <v>225</v>
      </c>
      <c r="AD355" s="579" t="s">
        <v>225</v>
      </c>
      <c r="AE355" s="579" t="s">
        <v>225</v>
      </c>
      <c r="AF355" s="579" t="s">
        <v>225</v>
      </c>
      <c r="AG355" s="579" t="s">
        <v>225</v>
      </c>
      <c r="AH355" s="579" t="s">
        <v>225</v>
      </c>
      <c r="AI355" s="579" t="s">
        <v>225</v>
      </c>
      <c r="AJ355" s="579" t="s">
        <v>225</v>
      </c>
      <c r="AK355" s="579" t="s">
        <v>225</v>
      </c>
      <c r="AL355" s="579" t="s">
        <v>225</v>
      </c>
      <c r="AM355" s="579" t="s">
        <v>225</v>
      </c>
      <c r="AN355" s="579" t="s">
        <v>225</v>
      </c>
      <c r="AO355" s="579" t="s">
        <v>225</v>
      </c>
      <c r="AP355" s="579" t="s">
        <v>225</v>
      </c>
      <c r="AQ355" s="579" t="s">
        <v>225</v>
      </c>
      <c r="AR355" s="579" t="s">
        <v>225</v>
      </c>
      <c r="AS355" s="579" t="s">
        <v>225</v>
      </c>
      <c r="AT355" s="579" t="s">
        <v>225</v>
      </c>
      <c r="AU355" s="579" t="s">
        <v>225</v>
      </c>
      <c r="AV355" s="579" t="s">
        <v>225</v>
      </c>
      <c r="AW355" s="579" t="s">
        <v>225</v>
      </c>
      <c r="AX355" s="579" t="s">
        <v>225</v>
      </c>
      <c r="AY355" s="556" t="s">
        <v>3778</v>
      </c>
      <c r="AZ355" s="564"/>
      <c r="BA355" s="565"/>
      <c r="BB355" s="565"/>
      <c r="BC355" s="565"/>
      <c r="BD355" s="566"/>
    </row>
    <row r="356" spans="1:56" ht="14.4" x14ac:dyDescent="0.3">
      <c r="A356" s="576">
        <v>707251</v>
      </c>
      <c r="B356" s="549" t="s">
        <v>247</v>
      </c>
      <c r="C356" s="555" t="s">
        <v>177</v>
      </c>
      <c r="D356" s="555" t="s">
        <v>177</v>
      </c>
      <c r="E356" s="555" t="s">
        <v>177</v>
      </c>
      <c r="F356" s="555" t="s">
        <v>177</v>
      </c>
      <c r="G356" s="555" t="s">
        <v>177</v>
      </c>
      <c r="H356" s="555" t="s">
        <v>177</v>
      </c>
      <c r="I356" s="555" t="s">
        <v>177</v>
      </c>
      <c r="J356" s="555" t="s">
        <v>177</v>
      </c>
      <c r="K356" s="555" t="s">
        <v>177</v>
      </c>
      <c r="L356" s="555" t="s">
        <v>177</v>
      </c>
      <c r="M356" s="555" t="s">
        <v>177</v>
      </c>
      <c r="N356" s="555" t="s">
        <v>177</v>
      </c>
      <c r="O356" s="555" t="s">
        <v>175</v>
      </c>
      <c r="P356" s="555" t="s">
        <v>175</v>
      </c>
      <c r="Q356" s="555" t="s">
        <v>175</v>
      </c>
      <c r="R356" s="555" t="s">
        <v>175</v>
      </c>
      <c r="S356" s="555" t="s">
        <v>175</v>
      </c>
      <c r="T356" s="555" t="s">
        <v>175</v>
      </c>
      <c r="U356" s="555" t="s">
        <v>175</v>
      </c>
      <c r="V356" s="555" t="s">
        <v>175</v>
      </c>
      <c r="W356" s="555" t="s">
        <v>177</v>
      </c>
      <c r="X356" s="555" t="s">
        <v>175</v>
      </c>
      <c r="Y356" s="555" t="s">
        <v>177</v>
      </c>
      <c r="Z356" s="555" t="s">
        <v>177</v>
      </c>
      <c r="AA356" s="555" t="s">
        <v>177</v>
      </c>
      <c r="AB356" s="555" t="s">
        <v>177</v>
      </c>
      <c r="AC356" s="555" t="s">
        <v>177</v>
      </c>
      <c r="AD356" s="555" t="s">
        <v>177</v>
      </c>
      <c r="AE356" s="555" t="s">
        <v>177</v>
      </c>
      <c r="AF356" s="555" t="s">
        <v>177</v>
      </c>
      <c r="AG356" s="555" t="s">
        <v>176</v>
      </c>
      <c r="AH356" s="555" t="s">
        <v>176</v>
      </c>
      <c r="AI356" s="555" t="s">
        <v>176</v>
      </c>
      <c r="AJ356" s="555" t="s">
        <v>176</v>
      </c>
      <c r="AK356" s="555" t="s">
        <v>176</v>
      </c>
      <c r="AL356" s="555" t="s">
        <v>176</v>
      </c>
      <c r="AM356" s="555"/>
      <c r="AN356" s="555"/>
      <c r="AO356" s="555"/>
      <c r="AP356" s="555"/>
      <c r="AQ356" s="555"/>
      <c r="AR356" s="555"/>
      <c r="AS356" s="555"/>
      <c r="AT356" s="555"/>
      <c r="AU356" s="555"/>
      <c r="AV356" s="555"/>
      <c r="AW356" s="555"/>
      <c r="AX356" s="555"/>
      <c r="AY356" s="556">
        <v>0</v>
      </c>
      <c r="AZ356" s="564"/>
      <c r="BA356" s="565"/>
      <c r="BB356" s="565"/>
      <c r="BC356" s="565"/>
      <c r="BD356" s="566"/>
    </row>
    <row r="357" spans="1:56" ht="14.4" x14ac:dyDescent="0.3">
      <c r="A357" s="576">
        <v>707259</v>
      </c>
      <c r="B357" s="549" t="s">
        <v>245</v>
      </c>
      <c r="C357" s="555" t="s">
        <v>1437</v>
      </c>
      <c r="D357" s="555" t="s">
        <v>1437</v>
      </c>
      <c r="E357" s="555" t="s">
        <v>1437</v>
      </c>
      <c r="F357" s="555" t="s">
        <v>1437</v>
      </c>
      <c r="G357" s="555" t="s">
        <v>1437</v>
      </c>
      <c r="H357" s="555" t="s">
        <v>1437</v>
      </c>
      <c r="I357" s="555" t="s">
        <v>1437</v>
      </c>
      <c r="J357" s="555" t="s">
        <v>1437</v>
      </c>
      <c r="K357" s="555" t="s">
        <v>1437</v>
      </c>
      <c r="L357" s="555" t="s">
        <v>1437</v>
      </c>
      <c r="M357" s="555" t="s">
        <v>1437</v>
      </c>
      <c r="N357" s="555" t="s">
        <v>1437</v>
      </c>
      <c r="O357" s="555" t="s">
        <v>225</v>
      </c>
      <c r="P357" s="555" t="s">
        <v>225</v>
      </c>
      <c r="Q357" s="555" t="s">
        <v>225</v>
      </c>
      <c r="R357" s="555" t="s">
        <v>225</v>
      </c>
      <c r="S357" s="555" t="s">
        <v>225</v>
      </c>
      <c r="T357" s="555" t="s">
        <v>225</v>
      </c>
      <c r="U357" s="555" t="s">
        <v>225</v>
      </c>
      <c r="V357" s="555" t="s">
        <v>225</v>
      </c>
      <c r="W357" s="555" t="s">
        <v>225</v>
      </c>
      <c r="X357" s="555" t="s">
        <v>225</v>
      </c>
      <c r="Y357" s="555" t="s">
        <v>225</v>
      </c>
      <c r="Z357" s="555" t="s">
        <v>225</v>
      </c>
      <c r="AA357" s="555" t="s">
        <v>225</v>
      </c>
      <c r="AB357" s="555" t="s">
        <v>225</v>
      </c>
      <c r="AC357" s="555" t="s">
        <v>225</v>
      </c>
      <c r="AD357" s="555" t="s">
        <v>225</v>
      </c>
      <c r="AE357" s="555" t="s">
        <v>225</v>
      </c>
      <c r="AF357" s="555" t="s">
        <v>225</v>
      </c>
      <c r="AG357" s="555" t="s">
        <v>225</v>
      </c>
      <c r="AH357" s="555" t="s">
        <v>225</v>
      </c>
      <c r="AI357" s="555" t="s">
        <v>225</v>
      </c>
      <c r="AJ357" s="555" t="s">
        <v>225</v>
      </c>
      <c r="AK357" s="555" t="s">
        <v>225</v>
      </c>
      <c r="AL357" s="555" t="s">
        <v>225</v>
      </c>
      <c r="AM357" s="555" t="s">
        <v>225</v>
      </c>
      <c r="AN357" s="555" t="s">
        <v>225</v>
      </c>
      <c r="AO357" s="555" t="s">
        <v>225</v>
      </c>
      <c r="AP357" s="555" t="s">
        <v>225</v>
      </c>
      <c r="AQ357" s="555" t="s">
        <v>225</v>
      </c>
      <c r="AR357" s="555" t="s">
        <v>225</v>
      </c>
      <c r="AS357" s="555" t="s">
        <v>225</v>
      </c>
      <c r="AT357" s="555" t="s">
        <v>225</v>
      </c>
      <c r="AU357" s="555" t="s">
        <v>225</v>
      </c>
      <c r="AV357" s="555" t="s">
        <v>225</v>
      </c>
      <c r="AW357" s="555" t="s">
        <v>225</v>
      </c>
      <c r="AX357" s="555" t="s">
        <v>225</v>
      </c>
      <c r="AY357" s="556" t="s">
        <v>3778</v>
      </c>
      <c r="AZ357" s="559"/>
      <c r="BA357" s="562"/>
      <c r="BB357" s="559"/>
    </row>
    <row r="358" spans="1:56" ht="21.6" x14ac:dyDescent="0.65">
      <c r="A358" s="578">
        <v>707261</v>
      </c>
      <c r="B358" s="550" t="s">
        <v>246</v>
      </c>
      <c r="C358" s="579" t="s">
        <v>177</v>
      </c>
      <c r="D358" s="579" t="s">
        <v>177</v>
      </c>
      <c r="E358" s="579" t="s">
        <v>177</v>
      </c>
      <c r="F358" s="579" t="s">
        <v>177</v>
      </c>
      <c r="G358" s="579" t="s">
        <v>177</v>
      </c>
      <c r="H358" s="579" t="s">
        <v>177</v>
      </c>
      <c r="I358" s="579" t="s">
        <v>177</v>
      </c>
      <c r="J358" s="579" t="s">
        <v>177</v>
      </c>
      <c r="K358" s="579" t="s">
        <v>175</v>
      </c>
      <c r="L358" s="579" t="s">
        <v>177</v>
      </c>
      <c r="M358" s="579" t="s">
        <v>177</v>
      </c>
      <c r="N358" s="579" t="s">
        <v>177</v>
      </c>
      <c r="O358" s="579" t="s">
        <v>175</v>
      </c>
      <c r="P358" s="579" t="s">
        <v>177</v>
      </c>
      <c r="Q358" s="579" t="s">
        <v>177</v>
      </c>
      <c r="R358" s="579" t="s">
        <v>177</v>
      </c>
      <c r="S358" s="579" t="s">
        <v>175</v>
      </c>
      <c r="T358" s="579" t="s">
        <v>177</v>
      </c>
      <c r="U358" s="579" t="s">
        <v>177</v>
      </c>
      <c r="V358" s="579" t="s">
        <v>177</v>
      </c>
      <c r="W358" s="579" t="s">
        <v>176</v>
      </c>
      <c r="X358" s="579" t="s">
        <v>177</v>
      </c>
      <c r="Y358" s="579" t="s">
        <v>177</v>
      </c>
      <c r="Z358" s="579" t="s">
        <v>177</v>
      </c>
      <c r="AA358" s="579"/>
      <c r="AB358" s="579"/>
      <c r="AC358" s="579"/>
      <c r="AD358" s="579"/>
      <c r="AE358" s="579"/>
      <c r="AF358" s="579"/>
      <c r="AG358" s="579"/>
      <c r="AH358" s="579"/>
      <c r="AI358" s="579"/>
      <c r="AJ358" s="579"/>
      <c r="AK358" s="579"/>
      <c r="AL358" s="579"/>
      <c r="AM358" s="579"/>
      <c r="AN358" s="579"/>
      <c r="AO358" s="579"/>
      <c r="AP358" s="579"/>
      <c r="AQ358" s="579"/>
      <c r="AR358" s="579"/>
      <c r="AS358" s="579"/>
      <c r="AT358" s="579"/>
      <c r="AU358" s="579"/>
      <c r="AV358" s="579"/>
      <c r="AW358" s="579"/>
      <c r="AX358" s="579"/>
      <c r="AY358" s="556">
        <v>0</v>
      </c>
      <c r="AZ358" s="564"/>
      <c r="BA358" s="565"/>
      <c r="BB358" s="565"/>
      <c r="BC358" s="565"/>
      <c r="BD358" s="566"/>
    </row>
    <row r="359" spans="1:56" ht="21.6" x14ac:dyDescent="0.65">
      <c r="A359" s="578">
        <v>707265</v>
      </c>
      <c r="B359" s="550" t="s">
        <v>245</v>
      </c>
      <c r="C359" s="579" t="s">
        <v>1437</v>
      </c>
      <c r="D359" s="579" t="s">
        <v>1437</v>
      </c>
      <c r="E359" s="579" t="s">
        <v>1437</v>
      </c>
      <c r="F359" s="579" t="s">
        <v>1437</v>
      </c>
      <c r="G359" s="579" t="s">
        <v>1437</v>
      </c>
      <c r="H359" s="579" t="s">
        <v>1437</v>
      </c>
      <c r="I359" s="579" t="s">
        <v>1437</v>
      </c>
      <c r="J359" s="579" t="s">
        <v>1437</v>
      </c>
      <c r="K359" s="579" t="s">
        <v>1437</v>
      </c>
      <c r="L359" s="579" t="s">
        <v>1437</v>
      </c>
      <c r="M359" s="579" t="s">
        <v>1437</v>
      </c>
      <c r="N359" s="579" t="s">
        <v>1437</v>
      </c>
      <c r="O359" s="579" t="s">
        <v>225</v>
      </c>
      <c r="P359" s="579" t="s">
        <v>225</v>
      </c>
      <c r="Q359" s="579" t="s">
        <v>225</v>
      </c>
      <c r="R359" s="579" t="s">
        <v>225</v>
      </c>
      <c r="S359" s="579" t="s">
        <v>225</v>
      </c>
      <c r="T359" s="579" t="s">
        <v>225</v>
      </c>
      <c r="U359" s="579" t="s">
        <v>225</v>
      </c>
      <c r="V359" s="579" t="s">
        <v>225</v>
      </c>
      <c r="W359" s="579" t="s">
        <v>225</v>
      </c>
      <c r="X359" s="579" t="s">
        <v>225</v>
      </c>
      <c r="Y359" s="579" t="s">
        <v>225</v>
      </c>
      <c r="Z359" s="579" t="s">
        <v>225</v>
      </c>
      <c r="AA359" s="579" t="s">
        <v>225</v>
      </c>
      <c r="AB359" s="579" t="s">
        <v>225</v>
      </c>
      <c r="AC359" s="579" t="s">
        <v>225</v>
      </c>
      <c r="AD359" s="579" t="s">
        <v>225</v>
      </c>
      <c r="AE359" s="579" t="s">
        <v>225</v>
      </c>
      <c r="AF359" s="579" t="s">
        <v>225</v>
      </c>
      <c r="AG359" s="579" t="s">
        <v>225</v>
      </c>
      <c r="AH359" s="579" t="s">
        <v>225</v>
      </c>
      <c r="AI359" s="579" t="s">
        <v>225</v>
      </c>
      <c r="AJ359" s="579" t="s">
        <v>225</v>
      </c>
      <c r="AK359" s="579" t="s">
        <v>225</v>
      </c>
      <c r="AL359" s="579" t="s">
        <v>225</v>
      </c>
      <c r="AM359" s="579" t="s">
        <v>225</v>
      </c>
      <c r="AN359" s="579" t="s">
        <v>225</v>
      </c>
      <c r="AO359" s="579" t="s">
        <v>225</v>
      </c>
      <c r="AP359" s="579" t="s">
        <v>225</v>
      </c>
      <c r="AQ359" s="579" t="s">
        <v>225</v>
      </c>
      <c r="AR359" s="579" t="s">
        <v>225</v>
      </c>
      <c r="AS359" s="579" t="s">
        <v>225</v>
      </c>
      <c r="AT359" s="579" t="s">
        <v>225</v>
      </c>
      <c r="AU359" s="579" t="s">
        <v>225</v>
      </c>
      <c r="AV359" s="579" t="s">
        <v>225</v>
      </c>
      <c r="AW359" s="579" t="s">
        <v>225</v>
      </c>
      <c r="AX359" s="579" t="s">
        <v>225</v>
      </c>
      <c r="AY359" s="556" t="s">
        <v>3778</v>
      </c>
      <c r="AZ359" s="564"/>
      <c r="BA359" s="565"/>
      <c r="BB359" s="565"/>
      <c r="BC359" s="565"/>
      <c r="BD359" s="566"/>
    </row>
    <row r="360" spans="1:56" ht="21.6" x14ac:dyDescent="0.65">
      <c r="A360" s="578">
        <v>707268</v>
      </c>
      <c r="B360" s="550" t="s">
        <v>246</v>
      </c>
      <c r="C360" s="579" t="s">
        <v>177</v>
      </c>
      <c r="D360" s="579" t="s">
        <v>177</v>
      </c>
      <c r="E360" s="579" t="s">
        <v>177</v>
      </c>
      <c r="F360" s="579" t="s">
        <v>177</v>
      </c>
      <c r="G360" s="579" t="s">
        <v>177</v>
      </c>
      <c r="H360" s="579" t="s">
        <v>177</v>
      </c>
      <c r="I360" s="579" t="s">
        <v>176</v>
      </c>
      <c r="J360" s="579" t="s">
        <v>176</v>
      </c>
      <c r="K360" s="579" t="s">
        <v>176</v>
      </c>
      <c r="L360" s="579" t="s">
        <v>176</v>
      </c>
      <c r="M360" s="579" t="s">
        <v>177</v>
      </c>
      <c r="N360" s="579" t="s">
        <v>175</v>
      </c>
      <c r="O360" s="579" t="s">
        <v>176</v>
      </c>
      <c r="P360" s="579" t="s">
        <v>176</v>
      </c>
      <c r="Q360" s="579" t="s">
        <v>176</v>
      </c>
      <c r="R360" s="579" t="s">
        <v>176</v>
      </c>
      <c r="S360" s="579" t="s">
        <v>176</v>
      </c>
      <c r="T360" s="579" t="s">
        <v>176</v>
      </c>
      <c r="U360" s="579" t="s">
        <v>176</v>
      </c>
      <c r="V360" s="579" t="s">
        <v>176</v>
      </c>
      <c r="W360" s="579" t="s">
        <v>176</v>
      </c>
      <c r="X360" s="579" t="s">
        <v>176</v>
      </c>
      <c r="Y360" s="579" t="s">
        <v>176</v>
      </c>
      <c r="Z360" s="579" t="s">
        <v>176</v>
      </c>
      <c r="AA360" s="579" t="s">
        <v>225</v>
      </c>
      <c r="AB360" s="579" t="s">
        <v>225</v>
      </c>
      <c r="AC360" s="579" t="s">
        <v>225</v>
      </c>
      <c r="AD360" s="579" t="s">
        <v>225</v>
      </c>
      <c r="AE360" s="579" t="s">
        <v>225</v>
      </c>
      <c r="AF360" s="579" t="s">
        <v>225</v>
      </c>
      <c r="AG360" s="579" t="s">
        <v>225</v>
      </c>
      <c r="AH360" s="579" t="s">
        <v>225</v>
      </c>
      <c r="AI360" s="579" t="s">
        <v>225</v>
      </c>
      <c r="AJ360" s="579" t="s">
        <v>225</v>
      </c>
      <c r="AK360" s="579" t="s">
        <v>225</v>
      </c>
      <c r="AL360" s="579" t="s">
        <v>225</v>
      </c>
      <c r="AM360" s="579" t="s">
        <v>225</v>
      </c>
      <c r="AN360" s="579" t="s">
        <v>225</v>
      </c>
      <c r="AO360" s="579" t="s">
        <v>225</v>
      </c>
      <c r="AP360" s="579" t="s">
        <v>225</v>
      </c>
      <c r="AQ360" s="579" t="s">
        <v>225</v>
      </c>
      <c r="AR360" s="579" t="s">
        <v>225</v>
      </c>
      <c r="AS360" s="579" t="s">
        <v>225</v>
      </c>
      <c r="AT360" s="579" t="s">
        <v>225</v>
      </c>
      <c r="AU360" s="579" t="s">
        <v>225</v>
      </c>
      <c r="AV360" s="579" t="s">
        <v>225</v>
      </c>
      <c r="AW360" s="579" t="s">
        <v>225</v>
      </c>
      <c r="AX360" s="579" t="s">
        <v>225</v>
      </c>
      <c r="AY360" s="556">
        <v>0</v>
      </c>
      <c r="AZ360" s="564"/>
      <c r="BA360" s="565"/>
      <c r="BB360" s="565"/>
      <c r="BC360" s="565"/>
      <c r="BD360" s="566"/>
    </row>
    <row r="361" spans="1:56" ht="14.4" x14ac:dyDescent="0.3">
      <c r="A361" s="576">
        <v>707270</v>
      </c>
      <c r="B361" s="549" t="s">
        <v>245</v>
      </c>
      <c r="C361" s="555" t="s">
        <v>177</v>
      </c>
      <c r="D361" s="555" t="s">
        <v>177</v>
      </c>
      <c r="E361" s="555" t="s">
        <v>176</v>
      </c>
      <c r="F361" s="555" t="s">
        <v>175</v>
      </c>
      <c r="G361" s="555" t="s">
        <v>175</v>
      </c>
      <c r="H361" s="555" t="s">
        <v>176</v>
      </c>
      <c r="I361" s="555" t="s">
        <v>176</v>
      </c>
      <c r="J361" s="555" t="s">
        <v>176</v>
      </c>
      <c r="K361" s="555" t="s">
        <v>176</v>
      </c>
      <c r="L361" s="555" t="s">
        <v>176</v>
      </c>
      <c r="M361" s="555" t="s">
        <v>176</v>
      </c>
      <c r="N361" s="555" t="s">
        <v>176</v>
      </c>
      <c r="O361" s="555"/>
      <c r="P361" s="555"/>
      <c r="Q361" s="555"/>
      <c r="R361" s="555"/>
      <c r="S361" s="555"/>
      <c r="T361" s="555"/>
      <c r="U361" s="555"/>
      <c r="V361" s="555"/>
      <c r="W361" s="555"/>
      <c r="X361" s="555"/>
      <c r="Y361" s="555"/>
      <c r="Z361" s="555"/>
      <c r="AA361" s="555"/>
      <c r="AB361" s="555"/>
      <c r="AC361" s="555"/>
      <c r="AD361" s="555"/>
      <c r="AE361" s="555"/>
      <c r="AF361" s="555"/>
      <c r="AG361" s="555"/>
      <c r="AH361" s="555"/>
      <c r="AI361" s="555"/>
      <c r="AJ361" s="555"/>
      <c r="AK361" s="555"/>
      <c r="AL361" s="555"/>
      <c r="AM361" s="555"/>
      <c r="AN361" s="555"/>
      <c r="AO361" s="555"/>
      <c r="AP361" s="555"/>
      <c r="AQ361" s="555"/>
      <c r="AR361" s="555"/>
      <c r="AS361" s="555"/>
      <c r="AT361" s="555"/>
      <c r="AU361" s="555"/>
      <c r="AV361" s="555"/>
      <c r="AW361" s="555"/>
      <c r="AX361" s="555"/>
      <c r="AY361" s="556">
        <v>0</v>
      </c>
      <c r="AZ361" s="559"/>
      <c r="BA361" s="562"/>
      <c r="BB361" s="559"/>
    </row>
    <row r="362" spans="1:56" ht="21.6" x14ac:dyDescent="0.65">
      <c r="A362" s="578">
        <v>707271</v>
      </c>
      <c r="B362" s="550" t="s">
        <v>245</v>
      </c>
      <c r="C362" s="579" t="s">
        <v>1437</v>
      </c>
      <c r="D362" s="579" t="s">
        <v>1437</v>
      </c>
      <c r="E362" s="579" t="s">
        <v>1437</v>
      </c>
      <c r="F362" s="579" t="s">
        <v>1437</v>
      </c>
      <c r="G362" s="579" t="s">
        <v>1437</v>
      </c>
      <c r="H362" s="579" t="s">
        <v>1437</v>
      </c>
      <c r="I362" s="579" t="s">
        <v>1437</v>
      </c>
      <c r="J362" s="579" t="s">
        <v>1437</v>
      </c>
      <c r="K362" s="579" t="s">
        <v>1437</v>
      </c>
      <c r="L362" s="579" t="s">
        <v>1437</v>
      </c>
      <c r="M362" s="579" t="s">
        <v>1437</v>
      </c>
      <c r="N362" s="579" t="s">
        <v>1437</v>
      </c>
      <c r="O362" s="579" t="s">
        <v>225</v>
      </c>
      <c r="P362" s="579" t="s">
        <v>225</v>
      </c>
      <c r="Q362" s="579" t="s">
        <v>225</v>
      </c>
      <c r="R362" s="579" t="s">
        <v>225</v>
      </c>
      <c r="S362" s="579" t="s">
        <v>225</v>
      </c>
      <c r="T362" s="579" t="s">
        <v>225</v>
      </c>
      <c r="U362" s="579" t="s">
        <v>225</v>
      </c>
      <c r="V362" s="579" t="s">
        <v>225</v>
      </c>
      <c r="W362" s="579" t="s">
        <v>225</v>
      </c>
      <c r="X362" s="579" t="s">
        <v>225</v>
      </c>
      <c r="Y362" s="579" t="s">
        <v>225</v>
      </c>
      <c r="Z362" s="579" t="s">
        <v>225</v>
      </c>
      <c r="AA362" s="579" t="s">
        <v>225</v>
      </c>
      <c r="AB362" s="579" t="s">
        <v>225</v>
      </c>
      <c r="AC362" s="579" t="s">
        <v>225</v>
      </c>
      <c r="AD362" s="579" t="s">
        <v>225</v>
      </c>
      <c r="AE362" s="579" t="s">
        <v>225</v>
      </c>
      <c r="AF362" s="579" t="s">
        <v>225</v>
      </c>
      <c r="AG362" s="579" t="s">
        <v>225</v>
      </c>
      <c r="AH362" s="579" t="s">
        <v>225</v>
      </c>
      <c r="AI362" s="579" t="s">
        <v>225</v>
      </c>
      <c r="AJ362" s="579" t="s">
        <v>225</v>
      </c>
      <c r="AK362" s="579" t="s">
        <v>225</v>
      </c>
      <c r="AL362" s="579" t="s">
        <v>225</v>
      </c>
      <c r="AM362" s="579" t="s">
        <v>225</v>
      </c>
      <c r="AN362" s="579" t="s">
        <v>225</v>
      </c>
      <c r="AO362" s="579" t="s">
        <v>225</v>
      </c>
      <c r="AP362" s="579" t="s">
        <v>225</v>
      </c>
      <c r="AQ362" s="579" t="s">
        <v>225</v>
      </c>
      <c r="AR362" s="579" t="s">
        <v>225</v>
      </c>
      <c r="AS362" s="579" t="s">
        <v>225</v>
      </c>
      <c r="AT362" s="579" t="s">
        <v>225</v>
      </c>
      <c r="AU362" s="579" t="s">
        <v>225</v>
      </c>
      <c r="AV362" s="579" t="s">
        <v>225</v>
      </c>
      <c r="AW362" s="579" t="s">
        <v>225</v>
      </c>
      <c r="AX362" s="579" t="s">
        <v>225</v>
      </c>
      <c r="AY362" s="556" t="s">
        <v>3778</v>
      </c>
      <c r="AZ362" s="559"/>
      <c r="BA362" s="562"/>
      <c r="BB362" s="559"/>
    </row>
    <row r="363" spans="1:56" ht="21.6" x14ac:dyDescent="0.65">
      <c r="A363" s="578">
        <v>707272</v>
      </c>
      <c r="B363" s="550" t="s">
        <v>245</v>
      </c>
      <c r="C363" s="579" t="s">
        <v>1437</v>
      </c>
      <c r="D363" s="579" t="s">
        <v>1437</v>
      </c>
      <c r="E363" s="579" t="s">
        <v>1437</v>
      </c>
      <c r="F363" s="579" t="s">
        <v>1437</v>
      </c>
      <c r="G363" s="579" t="s">
        <v>1437</v>
      </c>
      <c r="H363" s="579" t="s">
        <v>1437</v>
      </c>
      <c r="I363" s="579" t="s">
        <v>1437</v>
      </c>
      <c r="J363" s="579" t="s">
        <v>1437</v>
      </c>
      <c r="K363" s="579" t="s">
        <v>1437</v>
      </c>
      <c r="L363" s="579" t="s">
        <v>1437</v>
      </c>
      <c r="M363" s="579" t="s">
        <v>1437</v>
      </c>
      <c r="N363" s="579" t="s">
        <v>1437</v>
      </c>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79"/>
      <c r="AL363" s="579"/>
      <c r="AM363" s="579"/>
      <c r="AN363" s="579"/>
      <c r="AO363" s="579"/>
      <c r="AP363" s="579"/>
      <c r="AQ363" s="579"/>
      <c r="AR363" s="579"/>
      <c r="AS363" s="579"/>
      <c r="AT363" s="579"/>
      <c r="AU363" s="579"/>
      <c r="AV363" s="579"/>
      <c r="AW363" s="579"/>
      <c r="AX363" s="579"/>
      <c r="AY363" s="556" t="s">
        <v>3778</v>
      </c>
      <c r="AZ363" s="564"/>
      <c r="BA363" s="565"/>
      <c r="BB363" s="565"/>
      <c r="BC363" s="565"/>
      <c r="BD363" s="566"/>
    </row>
    <row r="364" spans="1:56" ht="21.6" x14ac:dyDescent="0.65">
      <c r="A364" s="578">
        <v>707274</v>
      </c>
      <c r="B364" s="550" t="s">
        <v>245</v>
      </c>
      <c r="C364" s="579" t="s">
        <v>1437</v>
      </c>
      <c r="D364" s="579" t="s">
        <v>1437</v>
      </c>
      <c r="E364" s="579" t="s">
        <v>1437</v>
      </c>
      <c r="F364" s="579" t="s">
        <v>1437</v>
      </c>
      <c r="G364" s="579" t="s">
        <v>1437</v>
      </c>
      <c r="H364" s="579" t="s">
        <v>1437</v>
      </c>
      <c r="I364" s="579" t="s">
        <v>1437</v>
      </c>
      <c r="J364" s="579" t="s">
        <v>1437</v>
      </c>
      <c r="K364" s="579" t="s">
        <v>1437</v>
      </c>
      <c r="L364" s="579" t="s">
        <v>1437</v>
      </c>
      <c r="M364" s="579" t="s">
        <v>1437</v>
      </c>
      <c r="N364" s="579" t="s">
        <v>1437</v>
      </c>
      <c r="O364" s="579" t="s">
        <v>225</v>
      </c>
      <c r="P364" s="579" t="s">
        <v>225</v>
      </c>
      <c r="Q364" s="579" t="s">
        <v>225</v>
      </c>
      <c r="R364" s="579" t="s">
        <v>225</v>
      </c>
      <c r="S364" s="579" t="s">
        <v>225</v>
      </c>
      <c r="T364" s="579" t="s">
        <v>225</v>
      </c>
      <c r="U364" s="579" t="s">
        <v>225</v>
      </c>
      <c r="V364" s="579" t="s">
        <v>225</v>
      </c>
      <c r="W364" s="579" t="s">
        <v>225</v>
      </c>
      <c r="X364" s="579" t="s">
        <v>225</v>
      </c>
      <c r="Y364" s="579" t="s">
        <v>225</v>
      </c>
      <c r="Z364" s="579" t="s">
        <v>225</v>
      </c>
      <c r="AA364" s="579" t="s">
        <v>225</v>
      </c>
      <c r="AB364" s="579" t="s">
        <v>225</v>
      </c>
      <c r="AC364" s="579" t="s">
        <v>225</v>
      </c>
      <c r="AD364" s="579" t="s">
        <v>225</v>
      </c>
      <c r="AE364" s="579" t="s">
        <v>225</v>
      </c>
      <c r="AF364" s="579" t="s">
        <v>225</v>
      </c>
      <c r="AG364" s="579" t="s">
        <v>225</v>
      </c>
      <c r="AH364" s="579" t="s">
        <v>225</v>
      </c>
      <c r="AI364" s="579" t="s">
        <v>225</v>
      </c>
      <c r="AJ364" s="579" t="s">
        <v>225</v>
      </c>
      <c r="AK364" s="579" t="s">
        <v>225</v>
      </c>
      <c r="AL364" s="579" t="s">
        <v>225</v>
      </c>
      <c r="AM364" s="579" t="s">
        <v>225</v>
      </c>
      <c r="AN364" s="579" t="s">
        <v>225</v>
      </c>
      <c r="AO364" s="579" t="s">
        <v>225</v>
      </c>
      <c r="AP364" s="579" t="s">
        <v>225</v>
      </c>
      <c r="AQ364" s="579" t="s">
        <v>225</v>
      </c>
      <c r="AR364" s="579" t="s">
        <v>225</v>
      </c>
      <c r="AS364" s="579" t="s">
        <v>225</v>
      </c>
      <c r="AT364" s="579" t="s">
        <v>225</v>
      </c>
      <c r="AU364" s="579" t="s">
        <v>225</v>
      </c>
      <c r="AV364" s="579" t="s">
        <v>225</v>
      </c>
      <c r="AW364" s="579" t="s">
        <v>225</v>
      </c>
      <c r="AX364" s="579" t="s">
        <v>225</v>
      </c>
      <c r="AY364" s="556" t="s">
        <v>3778</v>
      </c>
      <c r="AZ364" s="564"/>
      <c r="BA364" s="565"/>
      <c r="BB364" s="565"/>
      <c r="BC364" s="565"/>
      <c r="BD364" s="566"/>
    </row>
    <row r="365" spans="1:56" ht="14.4" x14ac:dyDescent="0.3">
      <c r="A365" s="576">
        <v>707276</v>
      </c>
      <c r="B365" s="549" t="s">
        <v>245</v>
      </c>
      <c r="C365" s="555" t="s">
        <v>1437</v>
      </c>
      <c r="D365" s="555" t="s">
        <v>1437</v>
      </c>
      <c r="E365" s="555" t="s">
        <v>1437</v>
      </c>
      <c r="F365" s="555" t="s">
        <v>1437</v>
      </c>
      <c r="G365" s="555" t="s">
        <v>1437</v>
      </c>
      <c r="H365" s="555" t="s">
        <v>1437</v>
      </c>
      <c r="I365" s="555" t="s">
        <v>1437</v>
      </c>
      <c r="J365" s="555" t="s">
        <v>1437</v>
      </c>
      <c r="K365" s="555" t="s">
        <v>1437</v>
      </c>
      <c r="L365" s="555" t="s">
        <v>1437</v>
      </c>
      <c r="M365" s="555" t="s">
        <v>1437</v>
      </c>
      <c r="N365" s="555" t="s">
        <v>1437</v>
      </c>
      <c r="O365" s="555" t="s">
        <v>225</v>
      </c>
      <c r="P365" s="555" t="s">
        <v>225</v>
      </c>
      <c r="Q365" s="555" t="s">
        <v>225</v>
      </c>
      <c r="R365" s="555" t="s">
        <v>225</v>
      </c>
      <c r="S365" s="555" t="s">
        <v>225</v>
      </c>
      <c r="T365" s="555" t="s">
        <v>225</v>
      </c>
      <c r="U365" s="555" t="s">
        <v>225</v>
      </c>
      <c r="V365" s="555" t="s">
        <v>225</v>
      </c>
      <c r="W365" s="555" t="s">
        <v>225</v>
      </c>
      <c r="X365" s="555" t="s">
        <v>225</v>
      </c>
      <c r="Y365" s="555" t="s">
        <v>225</v>
      </c>
      <c r="Z365" s="555" t="s">
        <v>225</v>
      </c>
      <c r="AA365" s="555" t="s">
        <v>225</v>
      </c>
      <c r="AB365" s="555" t="s">
        <v>225</v>
      </c>
      <c r="AC365" s="555" t="s">
        <v>225</v>
      </c>
      <c r="AD365" s="555" t="s">
        <v>225</v>
      </c>
      <c r="AE365" s="555" t="s">
        <v>225</v>
      </c>
      <c r="AF365" s="555" t="s">
        <v>225</v>
      </c>
      <c r="AG365" s="555" t="s">
        <v>225</v>
      </c>
      <c r="AH365" s="555" t="s">
        <v>225</v>
      </c>
      <c r="AI365" s="555" t="s">
        <v>225</v>
      </c>
      <c r="AJ365" s="555" t="s">
        <v>225</v>
      </c>
      <c r="AK365" s="555" t="s">
        <v>225</v>
      </c>
      <c r="AL365" s="555" t="s">
        <v>225</v>
      </c>
      <c r="AM365" s="555" t="s">
        <v>225</v>
      </c>
      <c r="AN365" s="555" t="s">
        <v>225</v>
      </c>
      <c r="AO365" s="555" t="s">
        <v>225</v>
      </c>
      <c r="AP365" s="555" t="s">
        <v>225</v>
      </c>
      <c r="AQ365" s="555" t="s">
        <v>225</v>
      </c>
      <c r="AR365" s="555" t="s">
        <v>225</v>
      </c>
      <c r="AS365" s="555" t="s">
        <v>225</v>
      </c>
      <c r="AT365" s="555" t="s">
        <v>225</v>
      </c>
      <c r="AU365" s="555" t="s">
        <v>225</v>
      </c>
      <c r="AV365" s="555" t="s">
        <v>225</v>
      </c>
      <c r="AW365" s="555" t="s">
        <v>225</v>
      </c>
      <c r="AX365" s="555" t="s">
        <v>225</v>
      </c>
      <c r="AY365" s="556" t="s">
        <v>3778</v>
      </c>
      <c r="AZ365" s="564"/>
      <c r="BA365" s="565"/>
      <c r="BB365" s="565"/>
      <c r="BC365" s="565"/>
      <c r="BD365" s="566"/>
    </row>
    <row r="366" spans="1:56" ht="14.4" x14ac:dyDescent="0.3">
      <c r="A366" s="576">
        <v>707279</v>
      </c>
      <c r="B366" s="549" t="s">
        <v>246</v>
      </c>
      <c r="C366" s="555" t="s">
        <v>177</v>
      </c>
      <c r="D366" s="555" t="s">
        <v>177</v>
      </c>
      <c r="E366" s="555" t="s">
        <v>177</v>
      </c>
      <c r="F366" s="555" t="s">
        <v>177</v>
      </c>
      <c r="G366" s="555" t="s">
        <v>175</v>
      </c>
      <c r="H366" s="555" t="s">
        <v>177</v>
      </c>
      <c r="I366" s="555" t="s">
        <v>177</v>
      </c>
      <c r="J366" s="555" t="s">
        <v>176</v>
      </c>
      <c r="K366" s="555" t="s">
        <v>176</v>
      </c>
      <c r="L366" s="555" t="s">
        <v>177</v>
      </c>
      <c r="M366" s="555" t="s">
        <v>175</v>
      </c>
      <c r="N366" s="555" t="s">
        <v>176</v>
      </c>
      <c r="O366" s="555" t="s">
        <v>177</v>
      </c>
      <c r="P366" s="555" t="s">
        <v>175</v>
      </c>
      <c r="Q366" s="555" t="s">
        <v>177</v>
      </c>
      <c r="R366" s="555" t="s">
        <v>175</v>
      </c>
      <c r="S366" s="555" t="s">
        <v>177</v>
      </c>
      <c r="T366" s="555" t="s">
        <v>176</v>
      </c>
      <c r="U366" s="555" t="s">
        <v>177</v>
      </c>
      <c r="V366" s="555" t="s">
        <v>177</v>
      </c>
      <c r="W366" s="555" t="s">
        <v>177</v>
      </c>
      <c r="X366" s="555" t="s">
        <v>177</v>
      </c>
      <c r="Y366" s="555" t="s">
        <v>177</v>
      </c>
      <c r="Z366" s="555" t="s">
        <v>177</v>
      </c>
      <c r="AA366" s="555"/>
      <c r="AB366" s="555"/>
      <c r="AC366" s="555"/>
      <c r="AD366" s="555"/>
      <c r="AE366" s="555"/>
      <c r="AF366" s="555"/>
      <c r="AG366" s="555"/>
      <c r="AH366" s="555"/>
      <c r="AI366" s="555"/>
      <c r="AJ366" s="555"/>
      <c r="AK366" s="555"/>
      <c r="AL366" s="555"/>
      <c r="AM366" s="555"/>
      <c r="AN366" s="555"/>
      <c r="AO366" s="555"/>
      <c r="AP366" s="555"/>
      <c r="AQ366" s="555"/>
      <c r="AR366" s="555"/>
      <c r="AS366" s="555"/>
      <c r="AT366" s="555"/>
      <c r="AU366" s="555"/>
      <c r="AV366" s="555"/>
      <c r="AW366" s="555"/>
      <c r="AX366" s="555"/>
      <c r="AY366" s="556">
        <v>0</v>
      </c>
      <c r="AZ366" s="564"/>
      <c r="BA366" s="565"/>
      <c r="BB366" s="565"/>
      <c r="BC366" s="565"/>
      <c r="BD366" s="566"/>
    </row>
    <row r="367" spans="1:56" ht="14.4" x14ac:dyDescent="0.3">
      <c r="A367" s="576">
        <v>707283</v>
      </c>
      <c r="B367" s="549" t="s">
        <v>245</v>
      </c>
      <c r="C367" s="555" t="s">
        <v>225</v>
      </c>
      <c r="D367" s="555" t="s">
        <v>225</v>
      </c>
      <c r="E367" s="555" t="s">
        <v>225</v>
      </c>
      <c r="F367" s="555" t="s">
        <v>225</v>
      </c>
      <c r="G367" s="555" t="s">
        <v>225</v>
      </c>
      <c r="H367" s="555" t="s">
        <v>225</v>
      </c>
      <c r="I367" s="555" t="s">
        <v>225</v>
      </c>
      <c r="J367" s="555" t="s">
        <v>225</v>
      </c>
      <c r="K367" s="555" t="s">
        <v>225</v>
      </c>
      <c r="L367" s="555" t="s">
        <v>225</v>
      </c>
      <c r="M367" s="555" t="s">
        <v>225</v>
      </c>
      <c r="N367" s="555" t="s">
        <v>225</v>
      </c>
      <c r="O367" s="555" t="s">
        <v>225</v>
      </c>
      <c r="P367" s="555" t="s">
        <v>225</v>
      </c>
      <c r="Q367" s="555" t="s">
        <v>225</v>
      </c>
      <c r="R367" s="555" t="s">
        <v>225</v>
      </c>
      <c r="S367" s="555" t="s">
        <v>225</v>
      </c>
      <c r="T367" s="555" t="s">
        <v>225</v>
      </c>
      <c r="U367" s="555" t="s">
        <v>225</v>
      </c>
      <c r="V367" s="555" t="s">
        <v>225</v>
      </c>
      <c r="W367" s="555" t="s">
        <v>225</v>
      </c>
      <c r="X367" s="555" t="s">
        <v>225</v>
      </c>
      <c r="Y367" s="555" t="s">
        <v>225</v>
      </c>
      <c r="Z367" s="555" t="s">
        <v>225</v>
      </c>
      <c r="AA367" s="555" t="s">
        <v>225</v>
      </c>
      <c r="AB367" s="555" t="s">
        <v>225</v>
      </c>
      <c r="AC367" s="555" t="s">
        <v>225</v>
      </c>
      <c r="AD367" s="555" t="s">
        <v>225</v>
      </c>
      <c r="AE367" s="555" t="s">
        <v>225</v>
      </c>
      <c r="AF367" s="555" t="s">
        <v>225</v>
      </c>
      <c r="AG367" s="555" t="s">
        <v>225</v>
      </c>
      <c r="AH367" s="555" t="s">
        <v>225</v>
      </c>
      <c r="AI367" s="555" t="s">
        <v>225</v>
      </c>
      <c r="AJ367" s="555" t="s">
        <v>225</v>
      </c>
      <c r="AK367" s="555" t="s">
        <v>225</v>
      </c>
      <c r="AL367" s="555" t="s">
        <v>225</v>
      </c>
      <c r="AM367" s="555" t="s">
        <v>225</v>
      </c>
      <c r="AN367" s="555" t="s">
        <v>225</v>
      </c>
      <c r="AO367" s="555" t="s">
        <v>225</v>
      </c>
      <c r="AP367" s="555" t="s">
        <v>225</v>
      </c>
      <c r="AQ367" s="555" t="s">
        <v>225</v>
      </c>
      <c r="AR367" s="555" t="s">
        <v>225</v>
      </c>
      <c r="AS367" s="555" t="s">
        <v>225</v>
      </c>
      <c r="AT367" s="555" t="s">
        <v>225</v>
      </c>
      <c r="AU367" s="555" t="s">
        <v>225</v>
      </c>
      <c r="AV367" s="555" t="s">
        <v>225</v>
      </c>
      <c r="AW367" s="555" t="s">
        <v>225</v>
      </c>
      <c r="AX367" s="555" t="s">
        <v>225</v>
      </c>
      <c r="AY367" s="556">
        <v>0</v>
      </c>
      <c r="AZ367" s="564"/>
      <c r="BA367" s="565"/>
      <c r="BB367" s="565"/>
      <c r="BC367" s="565"/>
      <c r="BD367" s="566"/>
    </row>
    <row r="368" spans="1:56" ht="21.6" x14ac:dyDescent="0.65">
      <c r="A368" s="578">
        <v>707284</v>
      </c>
      <c r="B368" s="550" t="s">
        <v>245</v>
      </c>
      <c r="C368" s="579" t="s">
        <v>1437</v>
      </c>
      <c r="D368" s="579" t="s">
        <v>1437</v>
      </c>
      <c r="E368" s="579" t="s">
        <v>1437</v>
      </c>
      <c r="F368" s="579" t="s">
        <v>1437</v>
      </c>
      <c r="G368" s="579" t="s">
        <v>1437</v>
      </c>
      <c r="H368" s="579" t="s">
        <v>1437</v>
      </c>
      <c r="I368" s="579" t="s">
        <v>1437</v>
      </c>
      <c r="J368" s="579" t="s">
        <v>1437</v>
      </c>
      <c r="K368" s="579" t="s">
        <v>1437</v>
      </c>
      <c r="L368" s="579" t="s">
        <v>1437</v>
      </c>
      <c r="M368" s="579" t="s">
        <v>1437</v>
      </c>
      <c r="N368" s="579" t="s">
        <v>1437</v>
      </c>
      <c r="O368" s="579" t="s">
        <v>225</v>
      </c>
      <c r="P368" s="579" t="s">
        <v>225</v>
      </c>
      <c r="Q368" s="579" t="s">
        <v>225</v>
      </c>
      <c r="R368" s="579" t="s">
        <v>225</v>
      </c>
      <c r="S368" s="579" t="s">
        <v>225</v>
      </c>
      <c r="T368" s="579" t="s">
        <v>225</v>
      </c>
      <c r="U368" s="579" t="s">
        <v>225</v>
      </c>
      <c r="V368" s="579" t="s">
        <v>225</v>
      </c>
      <c r="W368" s="579" t="s">
        <v>225</v>
      </c>
      <c r="X368" s="579" t="s">
        <v>225</v>
      </c>
      <c r="Y368" s="579" t="s">
        <v>225</v>
      </c>
      <c r="Z368" s="579" t="s">
        <v>225</v>
      </c>
      <c r="AA368" s="579" t="s">
        <v>225</v>
      </c>
      <c r="AB368" s="579" t="s">
        <v>225</v>
      </c>
      <c r="AC368" s="579" t="s">
        <v>225</v>
      </c>
      <c r="AD368" s="579" t="s">
        <v>225</v>
      </c>
      <c r="AE368" s="579" t="s">
        <v>225</v>
      </c>
      <c r="AF368" s="579" t="s">
        <v>225</v>
      </c>
      <c r="AG368" s="579" t="s">
        <v>225</v>
      </c>
      <c r="AH368" s="579" t="s">
        <v>225</v>
      </c>
      <c r="AI368" s="579" t="s">
        <v>225</v>
      </c>
      <c r="AJ368" s="579" t="s">
        <v>225</v>
      </c>
      <c r="AK368" s="579" t="s">
        <v>225</v>
      </c>
      <c r="AL368" s="579" t="s">
        <v>225</v>
      </c>
      <c r="AM368" s="579" t="s">
        <v>225</v>
      </c>
      <c r="AN368" s="579" t="s">
        <v>225</v>
      </c>
      <c r="AO368" s="579" t="s">
        <v>225</v>
      </c>
      <c r="AP368" s="579" t="s">
        <v>225</v>
      </c>
      <c r="AQ368" s="579" t="s">
        <v>225</v>
      </c>
      <c r="AR368" s="579" t="s">
        <v>225</v>
      </c>
      <c r="AS368" s="579" t="s">
        <v>225</v>
      </c>
      <c r="AT368" s="579" t="s">
        <v>225</v>
      </c>
      <c r="AU368" s="579" t="s">
        <v>225</v>
      </c>
      <c r="AV368" s="579" t="s">
        <v>225</v>
      </c>
      <c r="AW368" s="579" t="s">
        <v>225</v>
      </c>
      <c r="AX368" s="579" t="s">
        <v>225</v>
      </c>
      <c r="AY368" s="556" t="s">
        <v>3778</v>
      </c>
      <c r="AZ368" s="564"/>
      <c r="BA368" s="565"/>
      <c r="BB368" s="565"/>
      <c r="BC368" s="565"/>
      <c r="BD368" s="566"/>
    </row>
    <row r="369" spans="1:56" ht="14.4" x14ac:dyDescent="0.3">
      <c r="A369" s="576">
        <v>707286</v>
      </c>
      <c r="B369" s="549" t="s">
        <v>247</v>
      </c>
      <c r="C369" s="555" t="s">
        <v>177</v>
      </c>
      <c r="D369" s="555" t="s">
        <v>177</v>
      </c>
      <c r="E369" s="555" t="s">
        <v>175</v>
      </c>
      <c r="F369" s="555" t="s">
        <v>176</v>
      </c>
      <c r="G369" s="555" t="s">
        <v>177</v>
      </c>
      <c r="H369" s="555" t="s">
        <v>177</v>
      </c>
      <c r="I369" s="555" t="s">
        <v>175</v>
      </c>
      <c r="J369" s="555" t="s">
        <v>177</v>
      </c>
      <c r="K369" s="555" t="s">
        <v>177</v>
      </c>
      <c r="L369" s="555" t="s">
        <v>176</v>
      </c>
      <c r="M369" s="555" t="s">
        <v>177</v>
      </c>
      <c r="N369" s="555" t="s">
        <v>177</v>
      </c>
      <c r="O369" s="555" t="s">
        <v>177</v>
      </c>
      <c r="P369" s="555" t="s">
        <v>177</v>
      </c>
      <c r="Q369" s="555" t="s">
        <v>177</v>
      </c>
      <c r="R369" s="555" t="s">
        <v>177</v>
      </c>
      <c r="S369" s="555" t="s">
        <v>177</v>
      </c>
      <c r="T369" s="555" t="s">
        <v>177</v>
      </c>
      <c r="U369" s="555" t="s">
        <v>177</v>
      </c>
      <c r="V369" s="555" t="s">
        <v>177</v>
      </c>
      <c r="W369" s="555" t="s">
        <v>177</v>
      </c>
      <c r="X369" s="555" t="s">
        <v>177</v>
      </c>
      <c r="Y369" s="555" t="s">
        <v>177</v>
      </c>
      <c r="Z369" s="555" t="s">
        <v>177</v>
      </c>
      <c r="AA369" s="555" t="s">
        <v>177</v>
      </c>
      <c r="AB369" s="555" t="s">
        <v>177</v>
      </c>
      <c r="AC369" s="555" t="s">
        <v>177</v>
      </c>
      <c r="AD369" s="555" t="s">
        <v>177</v>
      </c>
      <c r="AE369" s="555" t="s">
        <v>177</v>
      </c>
      <c r="AF369" s="555" t="s">
        <v>177</v>
      </c>
      <c r="AG369" s="555"/>
      <c r="AH369" s="555"/>
      <c r="AI369" s="555"/>
      <c r="AJ369" s="555"/>
      <c r="AK369" s="555"/>
      <c r="AL369" s="555"/>
      <c r="AM369" s="555"/>
      <c r="AN369" s="555"/>
      <c r="AO369" s="555"/>
      <c r="AP369" s="555"/>
      <c r="AQ369" s="555"/>
      <c r="AR369" s="555"/>
      <c r="AS369" s="555"/>
      <c r="AT369" s="555"/>
      <c r="AU369" s="555"/>
      <c r="AV369" s="555"/>
      <c r="AW369" s="555"/>
      <c r="AX369" s="555"/>
      <c r="AY369" s="556">
        <v>0</v>
      </c>
      <c r="AZ369" s="564"/>
      <c r="BA369" s="565"/>
      <c r="BB369" s="565"/>
      <c r="BC369" s="565"/>
      <c r="BD369" s="566"/>
    </row>
    <row r="370" spans="1:56" ht="21.6" x14ac:dyDescent="0.65">
      <c r="A370" s="578">
        <v>707291</v>
      </c>
      <c r="B370" s="550" t="s">
        <v>245</v>
      </c>
      <c r="C370" s="579" t="s">
        <v>1437</v>
      </c>
      <c r="D370" s="579" t="s">
        <v>1437</v>
      </c>
      <c r="E370" s="579" t="s">
        <v>1437</v>
      </c>
      <c r="F370" s="579" t="s">
        <v>1437</v>
      </c>
      <c r="G370" s="579" t="s">
        <v>1437</v>
      </c>
      <c r="H370" s="579" t="s">
        <v>1437</v>
      </c>
      <c r="I370" s="579" t="s">
        <v>1437</v>
      </c>
      <c r="J370" s="579" t="s">
        <v>1437</v>
      </c>
      <c r="K370" s="579" t="s">
        <v>1437</v>
      </c>
      <c r="L370" s="579" t="s">
        <v>1437</v>
      </c>
      <c r="M370" s="579" t="s">
        <v>1437</v>
      </c>
      <c r="N370" s="579" t="s">
        <v>1437</v>
      </c>
      <c r="O370" s="579" t="s">
        <v>225</v>
      </c>
      <c r="P370" s="579" t="s">
        <v>225</v>
      </c>
      <c r="Q370" s="579" t="s">
        <v>225</v>
      </c>
      <c r="R370" s="579" t="s">
        <v>225</v>
      </c>
      <c r="S370" s="579" t="s">
        <v>225</v>
      </c>
      <c r="T370" s="579" t="s">
        <v>225</v>
      </c>
      <c r="U370" s="579" t="s">
        <v>225</v>
      </c>
      <c r="V370" s="579" t="s">
        <v>225</v>
      </c>
      <c r="W370" s="579" t="s">
        <v>225</v>
      </c>
      <c r="X370" s="579" t="s">
        <v>225</v>
      </c>
      <c r="Y370" s="579" t="s">
        <v>225</v>
      </c>
      <c r="Z370" s="579" t="s">
        <v>225</v>
      </c>
      <c r="AA370" s="579" t="s">
        <v>225</v>
      </c>
      <c r="AB370" s="579" t="s">
        <v>225</v>
      </c>
      <c r="AC370" s="579" t="s">
        <v>225</v>
      </c>
      <c r="AD370" s="579" t="s">
        <v>225</v>
      </c>
      <c r="AE370" s="579" t="s">
        <v>225</v>
      </c>
      <c r="AF370" s="579" t="s">
        <v>225</v>
      </c>
      <c r="AG370" s="579" t="s">
        <v>225</v>
      </c>
      <c r="AH370" s="579" t="s">
        <v>225</v>
      </c>
      <c r="AI370" s="579" t="s">
        <v>225</v>
      </c>
      <c r="AJ370" s="579" t="s">
        <v>225</v>
      </c>
      <c r="AK370" s="579" t="s">
        <v>225</v>
      </c>
      <c r="AL370" s="579" t="s">
        <v>225</v>
      </c>
      <c r="AM370" s="579" t="s">
        <v>225</v>
      </c>
      <c r="AN370" s="579" t="s">
        <v>225</v>
      </c>
      <c r="AO370" s="579" t="s">
        <v>225</v>
      </c>
      <c r="AP370" s="579" t="s">
        <v>225</v>
      </c>
      <c r="AQ370" s="579" t="s">
        <v>225</v>
      </c>
      <c r="AR370" s="579" t="s">
        <v>225</v>
      </c>
      <c r="AS370" s="579" t="s">
        <v>225</v>
      </c>
      <c r="AT370" s="579" t="s">
        <v>225</v>
      </c>
      <c r="AU370" s="579" t="s">
        <v>225</v>
      </c>
      <c r="AV370" s="579" t="s">
        <v>225</v>
      </c>
      <c r="AW370" s="579" t="s">
        <v>225</v>
      </c>
      <c r="AX370" s="579" t="s">
        <v>225</v>
      </c>
      <c r="AY370" s="556" t="s">
        <v>3778</v>
      </c>
      <c r="AZ370" s="564"/>
      <c r="BA370" s="565"/>
      <c r="BB370" s="565"/>
      <c r="BC370" s="565"/>
      <c r="BD370" s="566"/>
    </row>
    <row r="371" spans="1:56" ht="21.6" x14ac:dyDescent="0.65">
      <c r="A371" s="578">
        <v>707297</v>
      </c>
      <c r="B371" s="550" t="s">
        <v>245</v>
      </c>
      <c r="C371" s="579" t="s">
        <v>1437</v>
      </c>
      <c r="D371" s="579" t="s">
        <v>1437</v>
      </c>
      <c r="E371" s="579" t="s">
        <v>1437</v>
      </c>
      <c r="F371" s="579" t="s">
        <v>1437</v>
      </c>
      <c r="G371" s="579" t="s">
        <v>1437</v>
      </c>
      <c r="H371" s="579" t="s">
        <v>1437</v>
      </c>
      <c r="I371" s="579" t="s">
        <v>1437</v>
      </c>
      <c r="J371" s="579" t="s">
        <v>1437</v>
      </c>
      <c r="K371" s="579" t="s">
        <v>1437</v>
      </c>
      <c r="L371" s="579" t="s">
        <v>1437</v>
      </c>
      <c r="M371" s="579" t="s">
        <v>1437</v>
      </c>
      <c r="N371" s="579" t="s">
        <v>1437</v>
      </c>
      <c r="O371" s="579" t="s">
        <v>225</v>
      </c>
      <c r="P371" s="579" t="s">
        <v>225</v>
      </c>
      <c r="Q371" s="579" t="s">
        <v>225</v>
      </c>
      <c r="R371" s="579" t="s">
        <v>225</v>
      </c>
      <c r="S371" s="579" t="s">
        <v>225</v>
      </c>
      <c r="T371" s="579" t="s">
        <v>225</v>
      </c>
      <c r="U371" s="579" t="s">
        <v>225</v>
      </c>
      <c r="V371" s="579" t="s">
        <v>225</v>
      </c>
      <c r="W371" s="579" t="s">
        <v>225</v>
      </c>
      <c r="X371" s="579" t="s">
        <v>225</v>
      </c>
      <c r="Y371" s="579" t="s">
        <v>225</v>
      </c>
      <c r="Z371" s="579" t="s">
        <v>225</v>
      </c>
      <c r="AA371" s="579" t="s">
        <v>225</v>
      </c>
      <c r="AB371" s="579" t="s">
        <v>225</v>
      </c>
      <c r="AC371" s="579" t="s">
        <v>225</v>
      </c>
      <c r="AD371" s="579" t="s">
        <v>225</v>
      </c>
      <c r="AE371" s="579" t="s">
        <v>225</v>
      </c>
      <c r="AF371" s="579" t="s">
        <v>225</v>
      </c>
      <c r="AG371" s="579" t="s">
        <v>225</v>
      </c>
      <c r="AH371" s="579" t="s">
        <v>225</v>
      </c>
      <c r="AI371" s="579" t="s">
        <v>225</v>
      </c>
      <c r="AJ371" s="579" t="s">
        <v>225</v>
      </c>
      <c r="AK371" s="579" t="s">
        <v>225</v>
      </c>
      <c r="AL371" s="579" t="s">
        <v>225</v>
      </c>
      <c r="AM371" s="579" t="s">
        <v>225</v>
      </c>
      <c r="AN371" s="579" t="s">
        <v>225</v>
      </c>
      <c r="AO371" s="579" t="s">
        <v>225</v>
      </c>
      <c r="AP371" s="579" t="s">
        <v>225</v>
      </c>
      <c r="AQ371" s="579" t="s">
        <v>225</v>
      </c>
      <c r="AR371" s="579" t="s">
        <v>225</v>
      </c>
      <c r="AS371" s="579" t="s">
        <v>225</v>
      </c>
      <c r="AT371" s="579" t="s">
        <v>225</v>
      </c>
      <c r="AU371" s="579" t="s">
        <v>225</v>
      </c>
      <c r="AV371" s="579" t="s">
        <v>225</v>
      </c>
      <c r="AW371" s="579" t="s">
        <v>225</v>
      </c>
      <c r="AX371" s="579" t="s">
        <v>225</v>
      </c>
      <c r="AY371" s="556" t="s">
        <v>3778</v>
      </c>
      <c r="AZ371" s="559"/>
      <c r="BA371" s="562"/>
      <c r="BB371" s="559"/>
    </row>
    <row r="372" spans="1:56" ht="21.6" x14ac:dyDescent="0.65">
      <c r="A372" s="578">
        <v>707300</v>
      </c>
      <c r="B372" s="550" t="s">
        <v>247</v>
      </c>
      <c r="C372" s="579" t="s">
        <v>177</v>
      </c>
      <c r="D372" s="579" t="s">
        <v>177</v>
      </c>
      <c r="E372" s="579" t="s">
        <v>177</v>
      </c>
      <c r="F372" s="579" t="s">
        <v>175</v>
      </c>
      <c r="G372" s="579" t="s">
        <v>177</v>
      </c>
      <c r="H372" s="579" t="s">
        <v>177</v>
      </c>
      <c r="I372" s="579" t="s">
        <v>177</v>
      </c>
      <c r="J372" s="579" t="s">
        <v>177</v>
      </c>
      <c r="K372" s="579" t="s">
        <v>177</v>
      </c>
      <c r="L372" s="579" t="s">
        <v>177</v>
      </c>
      <c r="M372" s="579" t="s">
        <v>177</v>
      </c>
      <c r="N372" s="579" t="s">
        <v>177</v>
      </c>
      <c r="O372" s="579" t="s">
        <v>177</v>
      </c>
      <c r="P372" s="579" t="s">
        <v>177</v>
      </c>
      <c r="Q372" s="579" t="s">
        <v>177</v>
      </c>
      <c r="R372" s="579" t="s">
        <v>175</v>
      </c>
      <c r="S372" s="579" t="s">
        <v>177</v>
      </c>
      <c r="T372" s="579" t="s">
        <v>177</v>
      </c>
      <c r="U372" s="579" t="s">
        <v>177</v>
      </c>
      <c r="V372" s="579" t="s">
        <v>177</v>
      </c>
      <c r="W372" s="579" t="s">
        <v>176</v>
      </c>
      <c r="X372" s="579" t="s">
        <v>176</v>
      </c>
      <c r="Y372" s="579" t="s">
        <v>177</v>
      </c>
      <c r="Z372" s="579" t="s">
        <v>177</v>
      </c>
      <c r="AA372" s="579" t="s">
        <v>177</v>
      </c>
      <c r="AB372" s="579" t="s">
        <v>177</v>
      </c>
      <c r="AC372" s="579" t="s">
        <v>177</v>
      </c>
      <c r="AD372" s="579" t="s">
        <v>177</v>
      </c>
      <c r="AE372" s="579" t="s">
        <v>177</v>
      </c>
      <c r="AF372" s="579" t="s">
        <v>177</v>
      </c>
      <c r="AG372" s="579" t="s">
        <v>177</v>
      </c>
      <c r="AH372" s="579" t="s">
        <v>176</v>
      </c>
      <c r="AI372" s="579" t="s">
        <v>177</v>
      </c>
      <c r="AJ372" s="579" t="s">
        <v>177</v>
      </c>
      <c r="AK372" s="579" t="s">
        <v>177</v>
      </c>
      <c r="AL372" s="579" t="s">
        <v>177</v>
      </c>
      <c r="AM372" s="579"/>
      <c r="AN372" s="579"/>
      <c r="AO372" s="579"/>
      <c r="AP372" s="579"/>
      <c r="AQ372" s="579"/>
      <c r="AR372" s="579"/>
      <c r="AS372" s="579"/>
      <c r="AT372" s="579"/>
      <c r="AU372" s="579"/>
      <c r="AV372" s="579"/>
      <c r="AW372" s="579"/>
      <c r="AX372" s="579"/>
      <c r="AY372" s="556">
        <v>0</v>
      </c>
      <c r="AZ372" s="559"/>
      <c r="BA372" s="562"/>
      <c r="BB372" s="559"/>
    </row>
    <row r="373" spans="1:56" ht="15" customHeight="1" x14ac:dyDescent="0.3">
      <c r="A373" s="576">
        <v>707303</v>
      </c>
      <c r="B373" s="549" t="s">
        <v>224</v>
      </c>
      <c r="C373" s="555" t="s">
        <v>177</v>
      </c>
      <c r="D373" s="555" t="s">
        <v>175</v>
      </c>
      <c r="E373" s="555" t="s">
        <v>177</v>
      </c>
      <c r="F373" s="555" t="s">
        <v>177</v>
      </c>
      <c r="G373" s="555" t="s">
        <v>175</v>
      </c>
      <c r="H373" s="555" t="s">
        <v>177</v>
      </c>
      <c r="I373" s="555" t="s">
        <v>177</v>
      </c>
      <c r="J373" s="555" t="s">
        <v>177</v>
      </c>
      <c r="K373" s="555" t="s">
        <v>177</v>
      </c>
      <c r="L373" s="555" t="s">
        <v>177</v>
      </c>
      <c r="M373" s="555" t="s">
        <v>177</v>
      </c>
      <c r="N373" s="555" t="s">
        <v>177</v>
      </c>
      <c r="O373" s="555" t="s">
        <v>175</v>
      </c>
      <c r="P373" s="555" t="s">
        <v>175</v>
      </c>
      <c r="Q373" s="555" t="s">
        <v>175</v>
      </c>
      <c r="R373" s="555" t="s">
        <v>176</v>
      </c>
      <c r="S373" s="555" t="s">
        <v>177</v>
      </c>
      <c r="T373" s="555" t="s">
        <v>177</v>
      </c>
      <c r="U373" s="555" t="s">
        <v>177</v>
      </c>
      <c r="V373" s="555" t="s">
        <v>177</v>
      </c>
      <c r="W373" s="555" t="s">
        <v>177</v>
      </c>
      <c r="X373" s="555" t="s">
        <v>177</v>
      </c>
      <c r="Y373" s="555" t="s">
        <v>177</v>
      </c>
      <c r="Z373" s="555" t="s">
        <v>175</v>
      </c>
      <c r="AA373" s="555" t="s">
        <v>177</v>
      </c>
      <c r="AB373" s="555" t="s">
        <v>177</v>
      </c>
      <c r="AC373" s="555" t="s">
        <v>177</v>
      </c>
      <c r="AD373" s="555" t="s">
        <v>177</v>
      </c>
      <c r="AE373" s="555" t="s">
        <v>177</v>
      </c>
      <c r="AF373" s="555" t="s">
        <v>177</v>
      </c>
      <c r="AG373" s="555" t="s">
        <v>177</v>
      </c>
      <c r="AH373" s="555" t="s">
        <v>177</v>
      </c>
      <c r="AI373" s="555" t="s">
        <v>177</v>
      </c>
      <c r="AJ373" s="555" t="s">
        <v>177</v>
      </c>
      <c r="AK373" s="555" t="s">
        <v>177</v>
      </c>
      <c r="AL373" s="555" t="s">
        <v>177</v>
      </c>
      <c r="AM373" s="555" t="s">
        <v>176</v>
      </c>
      <c r="AN373" s="555" t="s">
        <v>176</v>
      </c>
      <c r="AO373" s="555" t="s">
        <v>176</v>
      </c>
      <c r="AP373" s="555" t="s">
        <v>176</v>
      </c>
      <c r="AQ373" s="555" t="s">
        <v>176</v>
      </c>
      <c r="AR373" s="555" t="s">
        <v>176</v>
      </c>
      <c r="AS373" s="555"/>
      <c r="AT373" s="555"/>
      <c r="AU373" s="555"/>
      <c r="AV373" s="555"/>
      <c r="AW373" s="555"/>
      <c r="AX373" s="555"/>
      <c r="AY373" s="556">
        <v>0</v>
      </c>
      <c r="AZ373" s="564"/>
      <c r="BA373" s="565"/>
      <c r="BB373" s="565"/>
      <c r="BC373" s="565"/>
      <c r="BD373" s="566"/>
    </row>
    <row r="374" spans="1:56" ht="21.6" x14ac:dyDescent="0.65">
      <c r="A374" s="578">
        <v>707304</v>
      </c>
      <c r="B374" s="550" t="s">
        <v>245</v>
      </c>
      <c r="C374" s="579" t="s">
        <v>175</v>
      </c>
      <c r="D374" s="579" t="s">
        <v>176</v>
      </c>
      <c r="E374" s="579" t="s">
        <v>175</v>
      </c>
      <c r="F374" s="579" t="s">
        <v>176</v>
      </c>
      <c r="G374" s="579" t="s">
        <v>177</v>
      </c>
      <c r="H374" s="579" t="s">
        <v>177</v>
      </c>
      <c r="I374" s="579" t="s">
        <v>176</v>
      </c>
      <c r="J374" s="579" t="s">
        <v>177</v>
      </c>
      <c r="K374" s="579" t="s">
        <v>176</v>
      </c>
      <c r="L374" s="579" t="s">
        <v>176</v>
      </c>
      <c r="M374" s="579" t="s">
        <v>177</v>
      </c>
      <c r="N374" s="579" t="s">
        <v>175</v>
      </c>
      <c r="O374" s="579" t="s">
        <v>225</v>
      </c>
      <c r="P374" s="579" t="s">
        <v>225</v>
      </c>
      <c r="Q374" s="579" t="s">
        <v>225</v>
      </c>
      <c r="R374" s="579" t="s">
        <v>225</v>
      </c>
      <c r="S374" s="579" t="s">
        <v>225</v>
      </c>
      <c r="T374" s="579" t="s">
        <v>225</v>
      </c>
      <c r="U374" s="579" t="s">
        <v>225</v>
      </c>
      <c r="V374" s="579" t="s">
        <v>225</v>
      </c>
      <c r="W374" s="579" t="s">
        <v>225</v>
      </c>
      <c r="X374" s="579" t="s">
        <v>225</v>
      </c>
      <c r="Y374" s="579" t="s">
        <v>225</v>
      </c>
      <c r="Z374" s="579" t="s">
        <v>225</v>
      </c>
      <c r="AA374" s="579" t="s">
        <v>225</v>
      </c>
      <c r="AB374" s="579" t="s">
        <v>225</v>
      </c>
      <c r="AC374" s="579" t="s">
        <v>225</v>
      </c>
      <c r="AD374" s="579" t="s">
        <v>225</v>
      </c>
      <c r="AE374" s="579" t="s">
        <v>225</v>
      </c>
      <c r="AF374" s="579" t="s">
        <v>225</v>
      </c>
      <c r="AG374" s="579" t="s">
        <v>225</v>
      </c>
      <c r="AH374" s="579" t="s">
        <v>225</v>
      </c>
      <c r="AI374" s="579" t="s">
        <v>225</v>
      </c>
      <c r="AJ374" s="579" t="s">
        <v>225</v>
      </c>
      <c r="AK374" s="579" t="s">
        <v>225</v>
      </c>
      <c r="AL374" s="579" t="s">
        <v>225</v>
      </c>
      <c r="AM374" s="579" t="s">
        <v>225</v>
      </c>
      <c r="AN374" s="579" t="s">
        <v>225</v>
      </c>
      <c r="AO374" s="579" t="s">
        <v>225</v>
      </c>
      <c r="AP374" s="579" t="s">
        <v>225</v>
      </c>
      <c r="AQ374" s="579" t="s">
        <v>225</v>
      </c>
      <c r="AR374" s="579" t="s">
        <v>225</v>
      </c>
      <c r="AS374" s="579" t="s">
        <v>225</v>
      </c>
      <c r="AT374" s="579" t="s">
        <v>225</v>
      </c>
      <c r="AU374" s="579" t="s">
        <v>225</v>
      </c>
      <c r="AV374" s="579" t="s">
        <v>225</v>
      </c>
      <c r="AW374" s="579" t="s">
        <v>225</v>
      </c>
      <c r="AX374" s="579" t="s">
        <v>225</v>
      </c>
      <c r="AY374" s="556">
        <v>0</v>
      </c>
      <c r="AZ374" s="564"/>
      <c r="BA374" s="565"/>
      <c r="BB374" s="565"/>
      <c r="BC374" s="565"/>
      <c r="BD374" s="566"/>
    </row>
    <row r="375" spans="1:56" ht="14.4" x14ac:dyDescent="0.3">
      <c r="A375" s="576">
        <v>707305</v>
      </c>
      <c r="B375" s="549" t="s">
        <v>245</v>
      </c>
      <c r="C375" s="555" t="s">
        <v>1437</v>
      </c>
      <c r="D375" s="555" t="s">
        <v>1437</v>
      </c>
      <c r="E375" s="555" t="s">
        <v>1437</v>
      </c>
      <c r="F375" s="555" t="s">
        <v>1437</v>
      </c>
      <c r="G375" s="555" t="s">
        <v>1437</v>
      </c>
      <c r="H375" s="555" t="s">
        <v>1437</v>
      </c>
      <c r="I375" s="555" t="s">
        <v>1437</v>
      </c>
      <c r="J375" s="555" t="s">
        <v>1437</v>
      </c>
      <c r="K375" s="555" t="s">
        <v>1437</v>
      </c>
      <c r="L375" s="555" t="s">
        <v>1437</v>
      </c>
      <c r="M375" s="555" t="s">
        <v>1437</v>
      </c>
      <c r="N375" s="555" t="s">
        <v>1437</v>
      </c>
      <c r="O375" s="555" t="s">
        <v>225</v>
      </c>
      <c r="P375" s="555" t="s">
        <v>225</v>
      </c>
      <c r="Q375" s="555" t="s">
        <v>225</v>
      </c>
      <c r="R375" s="555" t="s">
        <v>225</v>
      </c>
      <c r="S375" s="555" t="s">
        <v>225</v>
      </c>
      <c r="T375" s="555" t="s">
        <v>225</v>
      </c>
      <c r="U375" s="555" t="s">
        <v>225</v>
      </c>
      <c r="V375" s="555" t="s">
        <v>225</v>
      </c>
      <c r="W375" s="555" t="s">
        <v>225</v>
      </c>
      <c r="X375" s="555" t="s">
        <v>225</v>
      </c>
      <c r="Y375" s="555" t="s">
        <v>225</v>
      </c>
      <c r="Z375" s="555" t="s">
        <v>225</v>
      </c>
      <c r="AA375" s="555" t="s">
        <v>225</v>
      </c>
      <c r="AB375" s="555" t="s">
        <v>225</v>
      </c>
      <c r="AC375" s="555" t="s">
        <v>225</v>
      </c>
      <c r="AD375" s="555" t="s">
        <v>225</v>
      </c>
      <c r="AE375" s="555" t="s">
        <v>225</v>
      </c>
      <c r="AF375" s="555" t="s">
        <v>225</v>
      </c>
      <c r="AG375" s="555" t="s">
        <v>225</v>
      </c>
      <c r="AH375" s="555" t="s">
        <v>225</v>
      </c>
      <c r="AI375" s="555" t="s">
        <v>225</v>
      </c>
      <c r="AJ375" s="555" t="s">
        <v>225</v>
      </c>
      <c r="AK375" s="555" t="s">
        <v>225</v>
      </c>
      <c r="AL375" s="555" t="s">
        <v>225</v>
      </c>
      <c r="AM375" s="555" t="s">
        <v>225</v>
      </c>
      <c r="AN375" s="555" t="s">
        <v>225</v>
      </c>
      <c r="AO375" s="555" t="s">
        <v>225</v>
      </c>
      <c r="AP375" s="555" t="s">
        <v>225</v>
      </c>
      <c r="AQ375" s="555" t="s">
        <v>225</v>
      </c>
      <c r="AR375" s="555" t="s">
        <v>225</v>
      </c>
      <c r="AS375" s="555" t="s">
        <v>225</v>
      </c>
      <c r="AT375" s="555" t="s">
        <v>225</v>
      </c>
      <c r="AU375" s="555" t="s">
        <v>225</v>
      </c>
      <c r="AV375" s="555" t="s">
        <v>225</v>
      </c>
      <c r="AW375" s="555" t="s">
        <v>225</v>
      </c>
      <c r="AX375" s="555" t="s">
        <v>225</v>
      </c>
      <c r="AY375" s="556" t="s">
        <v>3778</v>
      </c>
      <c r="AZ375" s="564"/>
      <c r="BA375" s="565"/>
      <c r="BB375" s="565"/>
      <c r="BC375" s="565"/>
      <c r="BD375" s="566"/>
    </row>
    <row r="376" spans="1:56" ht="14.4" x14ac:dyDescent="0.3">
      <c r="A376" s="576">
        <v>707307</v>
      </c>
      <c r="B376" s="549" t="s">
        <v>245</v>
      </c>
      <c r="C376" s="555" t="s">
        <v>1437</v>
      </c>
      <c r="D376" s="555" t="s">
        <v>1437</v>
      </c>
      <c r="E376" s="555" t="s">
        <v>1437</v>
      </c>
      <c r="F376" s="555" t="s">
        <v>1437</v>
      </c>
      <c r="G376" s="555" t="s">
        <v>1437</v>
      </c>
      <c r="H376" s="555" t="s">
        <v>1437</v>
      </c>
      <c r="I376" s="555" t="s">
        <v>1437</v>
      </c>
      <c r="J376" s="555" t="s">
        <v>1437</v>
      </c>
      <c r="K376" s="555" t="s">
        <v>1437</v>
      </c>
      <c r="L376" s="555" t="s">
        <v>1437</v>
      </c>
      <c r="M376" s="555" t="s">
        <v>1437</v>
      </c>
      <c r="N376" s="555" t="s">
        <v>1437</v>
      </c>
      <c r="O376" s="555"/>
      <c r="P376" s="555"/>
      <c r="Q376" s="555"/>
      <c r="R376" s="555"/>
      <c r="S376" s="555"/>
      <c r="T376" s="555"/>
      <c r="U376" s="555"/>
      <c r="V376" s="555"/>
      <c r="W376" s="555"/>
      <c r="X376" s="555"/>
      <c r="Y376" s="555"/>
      <c r="Z376" s="555"/>
      <c r="AA376" s="555"/>
      <c r="AB376" s="555"/>
      <c r="AC376" s="555"/>
      <c r="AD376" s="555"/>
      <c r="AE376" s="555"/>
      <c r="AF376" s="555"/>
      <c r="AG376" s="555"/>
      <c r="AH376" s="555"/>
      <c r="AI376" s="555"/>
      <c r="AJ376" s="555"/>
      <c r="AK376" s="555"/>
      <c r="AL376" s="555"/>
      <c r="AM376" s="555"/>
      <c r="AN376" s="555"/>
      <c r="AO376" s="555"/>
      <c r="AP376" s="555"/>
      <c r="AQ376" s="555"/>
      <c r="AR376" s="555"/>
      <c r="AS376" s="555"/>
      <c r="AT376" s="555"/>
      <c r="AU376" s="555"/>
      <c r="AV376" s="555"/>
      <c r="AW376" s="555"/>
      <c r="AX376" s="555"/>
      <c r="AY376" s="556" t="s">
        <v>3778</v>
      </c>
      <c r="AZ376" s="559"/>
      <c r="BA376" s="562"/>
      <c r="BB376" s="559"/>
    </row>
    <row r="377" spans="1:56" ht="14.4" x14ac:dyDescent="0.3">
      <c r="A377" s="576">
        <v>707309</v>
      </c>
      <c r="B377" s="549" t="s">
        <v>246</v>
      </c>
      <c r="C377" s="555" t="s">
        <v>175</v>
      </c>
      <c r="D377" s="555" t="s">
        <v>177</v>
      </c>
      <c r="E377" s="555" t="s">
        <v>175</v>
      </c>
      <c r="F377" s="555" t="s">
        <v>175</v>
      </c>
      <c r="G377" s="555" t="s">
        <v>175</v>
      </c>
      <c r="H377" s="555" t="s">
        <v>177</v>
      </c>
      <c r="I377" s="555" t="s">
        <v>177</v>
      </c>
      <c r="J377" s="555" t="s">
        <v>177</v>
      </c>
      <c r="K377" s="555" t="s">
        <v>175</v>
      </c>
      <c r="L377" s="555" t="s">
        <v>177</v>
      </c>
      <c r="M377" s="555" t="s">
        <v>175</v>
      </c>
      <c r="N377" s="555" t="s">
        <v>175</v>
      </c>
      <c r="O377" s="555" t="s">
        <v>175</v>
      </c>
      <c r="P377" s="555" t="s">
        <v>177</v>
      </c>
      <c r="Q377" s="555" t="s">
        <v>177</v>
      </c>
      <c r="R377" s="555" t="s">
        <v>175</v>
      </c>
      <c r="S377" s="555" t="s">
        <v>176</v>
      </c>
      <c r="T377" s="555" t="s">
        <v>176</v>
      </c>
      <c r="U377" s="555" t="s">
        <v>177</v>
      </c>
      <c r="V377" s="555" t="s">
        <v>176</v>
      </c>
      <c r="W377" s="555" t="s">
        <v>176</v>
      </c>
      <c r="X377" s="555" t="s">
        <v>176</v>
      </c>
      <c r="Y377" s="555" t="s">
        <v>177</v>
      </c>
      <c r="Z377" s="555" t="s">
        <v>176</v>
      </c>
      <c r="AA377" s="555"/>
      <c r="AB377" s="555"/>
      <c r="AC377" s="555"/>
      <c r="AD377" s="555"/>
      <c r="AE377" s="555"/>
      <c r="AF377" s="555"/>
      <c r="AG377" s="555"/>
      <c r="AH377" s="555"/>
      <c r="AI377" s="555"/>
      <c r="AJ377" s="555"/>
      <c r="AK377" s="555"/>
      <c r="AL377" s="555"/>
      <c r="AM377" s="555"/>
      <c r="AN377" s="555"/>
      <c r="AO377" s="555"/>
      <c r="AP377" s="555"/>
      <c r="AQ377" s="555"/>
      <c r="AR377" s="555"/>
      <c r="AS377" s="555"/>
      <c r="AT377" s="555"/>
      <c r="AU377" s="555"/>
      <c r="AV377" s="555"/>
      <c r="AW377" s="555"/>
      <c r="AX377" s="555"/>
      <c r="AY377" s="556">
        <v>0</v>
      </c>
      <c r="AZ377" s="564"/>
      <c r="BA377" s="565"/>
      <c r="BB377" s="565"/>
      <c r="BC377" s="565"/>
      <c r="BD377" s="566"/>
    </row>
    <row r="378" spans="1:56" ht="14.4" x14ac:dyDescent="0.3">
      <c r="A378" s="576">
        <v>707311</v>
      </c>
      <c r="B378" s="549" t="s">
        <v>245</v>
      </c>
      <c r="C378" s="555" t="s">
        <v>1437</v>
      </c>
      <c r="D378" s="555" t="s">
        <v>1437</v>
      </c>
      <c r="E378" s="555" t="s">
        <v>1437</v>
      </c>
      <c r="F378" s="555" t="s">
        <v>1437</v>
      </c>
      <c r="G378" s="555" t="s">
        <v>1437</v>
      </c>
      <c r="H378" s="555" t="s">
        <v>1437</v>
      </c>
      <c r="I378" s="555" t="s">
        <v>1437</v>
      </c>
      <c r="J378" s="555" t="s">
        <v>1437</v>
      </c>
      <c r="K378" s="555" t="s">
        <v>1437</v>
      </c>
      <c r="L378" s="555" t="s">
        <v>1437</v>
      </c>
      <c r="M378" s="555" t="s">
        <v>1437</v>
      </c>
      <c r="N378" s="555" t="s">
        <v>1437</v>
      </c>
      <c r="O378" s="555" t="s">
        <v>225</v>
      </c>
      <c r="P378" s="555" t="s">
        <v>225</v>
      </c>
      <c r="Q378" s="555" t="s">
        <v>225</v>
      </c>
      <c r="R378" s="555" t="s">
        <v>225</v>
      </c>
      <c r="S378" s="555" t="s">
        <v>225</v>
      </c>
      <c r="T378" s="555" t="s">
        <v>225</v>
      </c>
      <c r="U378" s="555" t="s">
        <v>225</v>
      </c>
      <c r="V378" s="555" t="s">
        <v>225</v>
      </c>
      <c r="W378" s="555" t="s">
        <v>225</v>
      </c>
      <c r="X378" s="555" t="s">
        <v>225</v>
      </c>
      <c r="Y378" s="555" t="s">
        <v>225</v>
      </c>
      <c r="Z378" s="555" t="s">
        <v>225</v>
      </c>
      <c r="AA378" s="555" t="s">
        <v>225</v>
      </c>
      <c r="AB378" s="555" t="s">
        <v>225</v>
      </c>
      <c r="AC378" s="555" t="s">
        <v>225</v>
      </c>
      <c r="AD378" s="555" t="s">
        <v>225</v>
      </c>
      <c r="AE378" s="555" t="s">
        <v>225</v>
      </c>
      <c r="AF378" s="555" t="s">
        <v>225</v>
      </c>
      <c r="AG378" s="555" t="s">
        <v>225</v>
      </c>
      <c r="AH378" s="555" t="s">
        <v>225</v>
      </c>
      <c r="AI378" s="555" t="s">
        <v>225</v>
      </c>
      <c r="AJ378" s="555" t="s">
        <v>225</v>
      </c>
      <c r="AK378" s="555" t="s">
        <v>225</v>
      </c>
      <c r="AL378" s="555" t="s">
        <v>225</v>
      </c>
      <c r="AM378" s="555" t="s">
        <v>225</v>
      </c>
      <c r="AN378" s="555" t="s">
        <v>225</v>
      </c>
      <c r="AO378" s="555" t="s">
        <v>225</v>
      </c>
      <c r="AP378" s="555" t="s">
        <v>225</v>
      </c>
      <c r="AQ378" s="555" t="s">
        <v>225</v>
      </c>
      <c r="AR378" s="555" t="s">
        <v>225</v>
      </c>
      <c r="AS378" s="555" t="s">
        <v>225</v>
      </c>
      <c r="AT378" s="555" t="s">
        <v>225</v>
      </c>
      <c r="AU378" s="555" t="s">
        <v>225</v>
      </c>
      <c r="AV378" s="555" t="s">
        <v>225</v>
      </c>
      <c r="AW378" s="555" t="s">
        <v>225</v>
      </c>
      <c r="AX378" s="555" t="s">
        <v>225</v>
      </c>
      <c r="AY378" s="556" t="s">
        <v>3778</v>
      </c>
      <c r="AZ378" s="564"/>
      <c r="BA378" s="565"/>
      <c r="BB378" s="565"/>
      <c r="BC378" s="565"/>
      <c r="BD378" s="566"/>
    </row>
    <row r="379" spans="1:56" ht="21.6" x14ac:dyDescent="0.65">
      <c r="A379" s="578">
        <v>707313</v>
      </c>
      <c r="B379" s="550" t="s">
        <v>245</v>
      </c>
      <c r="C379" s="579" t="s">
        <v>225</v>
      </c>
      <c r="D379" s="579" t="s">
        <v>225</v>
      </c>
      <c r="E379" s="579" t="s">
        <v>225</v>
      </c>
      <c r="F379" s="579" t="s">
        <v>225</v>
      </c>
      <c r="G379" s="579" t="s">
        <v>225</v>
      </c>
      <c r="H379" s="579" t="s">
        <v>225</v>
      </c>
      <c r="I379" s="579" t="s">
        <v>225</v>
      </c>
      <c r="J379" s="579" t="s">
        <v>225</v>
      </c>
      <c r="K379" s="579" t="s">
        <v>225</v>
      </c>
      <c r="L379" s="579" t="s">
        <v>225</v>
      </c>
      <c r="M379" s="579" t="s">
        <v>225</v>
      </c>
      <c r="N379" s="579" t="s">
        <v>225</v>
      </c>
      <c r="O379" s="579" t="s">
        <v>225</v>
      </c>
      <c r="P379" s="579" t="s">
        <v>225</v>
      </c>
      <c r="Q379" s="579" t="s">
        <v>225</v>
      </c>
      <c r="R379" s="579" t="s">
        <v>225</v>
      </c>
      <c r="S379" s="579" t="s">
        <v>225</v>
      </c>
      <c r="T379" s="579" t="s">
        <v>225</v>
      </c>
      <c r="U379" s="579" t="s">
        <v>225</v>
      </c>
      <c r="V379" s="579" t="s">
        <v>225</v>
      </c>
      <c r="W379" s="579" t="s">
        <v>225</v>
      </c>
      <c r="X379" s="579" t="s">
        <v>225</v>
      </c>
      <c r="Y379" s="579" t="s">
        <v>225</v>
      </c>
      <c r="Z379" s="579" t="s">
        <v>225</v>
      </c>
      <c r="AA379" s="579" t="s">
        <v>225</v>
      </c>
      <c r="AB379" s="579" t="s">
        <v>225</v>
      </c>
      <c r="AC379" s="579" t="s">
        <v>225</v>
      </c>
      <c r="AD379" s="579" t="s">
        <v>225</v>
      </c>
      <c r="AE379" s="579" t="s">
        <v>225</v>
      </c>
      <c r="AF379" s="579" t="s">
        <v>225</v>
      </c>
      <c r="AG379" s="579" t="s">
        <v>225</v>
      </c>
      <c r="AH379" s="579" t="s">
        <v>225</v>
      </c>
      <c r="AI379" s="579" t="s">
        <v>225</v>
      </c>
      <c r="AJ379" s="579" t="s">
        <v>225</v>
      </c>
      <c r="AK379" s="579" t="s">
        <v>225</v>
      </c>
      <c r="AL379" s="579" t="s">
        <v>225</v>
      </c>
      <c r="AM379" s="579" t="s">
        <v>225</v>
      </c>
      <c r="AN379" s="579" t="s">
        <v>225</v>
      </c>
      <c r="AO379" s="579" t="s">
        <v>225</v>
      </c>
      <c r="AP379" s="579" t="s">
        <v>225</v>
      </c>
      <c r="AQ379" s="579" t="s">
        <v>225</v>
      </c>
      <c r="AR379" s="579" t="s">
        <v>225</v>
      </c>
      <c r="AS379" s="579" t="s">
        <v>225</v>
      </c>
      <c r="AT379" s="579" t="s">
        <v>225</v>
      </c>
      <c r="AU379" s="579" t="s">
        <v>225</v>
      </c>
      <c r="AV379" s="579" t="s">
        <v>225</v>
      </c>
      <c r="AW379" s="579" t="s">
        <v>225</v>
      </c>
      <c r="AX379" s="579" t="s">
        <v>225</v>
      </c>
      <c r="AY379" s="556">
        <v>0</v>
      </c>
      <c r="AZ379" s="559"/>
      <c r="BA379" s="562"/>
      <c r="BB379" s="559"/>
    </row>
    <row r="380" spans="1:56" ht="21.6" x14ac:dyDescent="0.65">
      <c r="A380" s="575">
        <v>707314</v>
      </c>
      <c r="B380" s="550" t="s">
        <v>247</v>
      </c>
      <c r="C380" s="555" t="s">
        <v>177</v>
      </c>
      <c r="D380" s="555" t="s">
        <v>177</v>
      </c>
      <c r="E380" s="555" t="s">
        <v>177</v>
      </c>
      <c r="F380" s="555" t="s">
        <v>177</v>
      </c>
      <c r="G380" s="555" t="s">
        <v>177</v>
      </c>
      <c r="H380" s="555" t="s">
        <v>177</v>
      </c>
      <c r="I380" s="555" t="s">
        <v>177</v>
      </c>
      <c r="J380" s="555" t="s">
        <v>177</v>
      </c>
      <c r="K380" s="555" t="s">
        <v>175</v>
      </c>
      <c r="L380" s="555" t="s">
        <v>177</v>
      </c>
      <c r="M380" s="555" t="s">
        <v>177</v>
      </c>
      <c r="N380" s="555" t="s">
        <v>177</v>
      </c>
      <c r="O380" s="555" t="s">
        <v>177</v>
      </c>
      <c r="P380" s="555" t="s">
        <v>177</v>
      </c>
      <c r="Q380" s="555" t="s">
        <v>177</v>
      </c>
      <c r="R380" s="555" t="s">
        <v>177</v>
      </c>
      <c r="S380" s="555" t="s">
        <v>177</v>
      </c>
      <c r="T380" s="555" t="s">
        <v>177</v>
      </c>
      <c r="U380" s="555" t="s">
        <v>177</v>
      </c>
      <c r="V380" s="555" t="s">
        <v>177</v>
      </c>
      <c r="W380" s="555" t="s">
        <v>177</v>
      </c>
      <c r="X380" s="555" t="s">
        <v>177</v>
      </c>
      <c r="Y380" s="555" t="s">
        <v>177</v>
      </c>
      <c r="Z380" s="555" t="s">
        <v>177</v>
      </c>
      <c r="AA380" s="555" t="s">
        <v>176</v>
      </c>
      <c r="AB380" s="555" t="s">
        <v>176</v>
      </c>
      <c r="AC380" s="555" t="s">
        <v>176</v>
      </c>
      <c r="AD380" s="555" t="s">
        <v>176</v>
      </c>
      <c r="AE380" s="555" t="s">
        <v>176</v>
      </c>
      <c r="AF380" s="555" t="s">
        <v>176</v>
      </c>
      <c r="AG380" s="555" t="s">
        <v>176</v>
      </c>
      <c r="AH380" s="555" t="s">
        <v>176</v>
      </c>
      <c r="AI380" s="555" t="s">
        <v>176</v>
      </c>
      <c r="AJ380" s="555" t="s">
        <v>176</v>
      </c>
      <c r="AK380" s="555" t="s">
        <v>176</v>
      </c>
      <c r="AL380" s="555" t="s">
        <v>176</v>
      </c>
      <c r="AM380" s="555"/>
      <c r="AN380" s="555"/>
      <c r="AO380" s="555"/>
      <c r="AP380" s="555"/>
      <c r="AQ380" s="555"/>
      <c r="AR380" s="555"/>
      <c r="AS380" s="555"/>
      <c r="AT380" s="555"/>
      <c r="AU380" s="555"/>
      <c r="AV380" s="555"/>
      <c r="AW380" s="555"/>
      <c r="AX380" s="555"/>
      <c r="AY380" s="556">
        <v>0</v>
      </c>
      <c r="AZ380" s="564"/>
      <c r="BA380" s="565"/>
      <c r="BB380" s="565"/>
      <c r="BC380" s="565"/>
      <c r="BD380" s="566"/>
    </row>
    <row r="381" spans="1:56" ht="14.4" x14ac:dyDescent="0.3">
      <c r="A381" s="576">
        <v>707316</v>
      </c>
      <c r="B381" s="549" t="s">
        <v>246</v>
      </c>
      <c r="C381" s="555" t="s">
        <v>177</v>
      </c>
      <c r="D381" s="555" t="s">
        <v>177</v>
      </c>
      <c r="E381" s="555" t="s">
        <v>177</v>
      </c>
      <c r="F381" s="555" t="s">
        <v>177</v>
      </c>
      <c r="G381" s="555" t="s">
        <v>177</v>
      </c>
      <c r="H381" s="555" t="s">
        <v>175</v>
      </c>
      <c r="I381" s="555" t="s">
        <v>175</v>
      </c>
      <c r="J381" s="555" t="s">
        <v>175</v>
      </c>
      <c r="K381" s="555" t="s">
        <v>175</v>
      </c>
      <c r="L381" s="555" t="s">
        <v>177</v>
      </c>
      <c r="M381" s="555" t="s">
        <v>177</v>
      </c>
      <c r="N381" s="555" t="s">
        <v>175</v>
      </c>
      <c r="O381" s="555" t="s">
        <v>175</v>
      </c>
      <c r="P381" s="555" t="s">
        <v>175</v>
      </c>
      <c r="Q381" s="555" t="s">
        <v>177</v>
      </c>
      <c r="R381" s="555" t="s">
        <v>175</v>
      </c>
      <c r="S381" s="555" t="s">
        <v>175</v>
      </c>
      <c r="T381" s="555" t="s">
        <v>176</v>
      </c>
      <c r="U381" s="555" t="s">
        <v>177</v>
      </c>
      <c r="V381" s="555" t="s">
        <v>177</v>
      </c>
      <c r="W381" s="555" t="s">
        <v>177</v>
      </c>
      <c r="X381" s="555" t="s">
        <v>177</v>
      </c>
      <c r="Y381" s="555" t="s">
        <v>177</v>
      </c>
      <c r="Z381" s="555" t="s">
        <v>177</v>
      </c>
      <c r="AA381" s="555"/>
      <c r="AB381" s="555"/>
      <c r="AC381" s="555"/>
      <c r="AD381" s="555"/>
      <c r="AE381" s="555"/>
      <c r="AF381" s="555"/>
      <c r="AG381" s="555"/>
      <c r="AH381" s="555"/>
      <c r="AI381" s="555"/>
      <c r="AJ381" s="555"/>
      <c r="AK381" s="555"/>
      <c r="AL381" s="555"/>
      <c r="AM381" s="555"/>
      <c r="AN381" s="555"/>
      <c r="AO381" s="555"/>
      <c r="AP381" s="555"/>
      <c r="AQ381" s="555"/>
      <c r="AR381" s="555"/>
      <c r="AS381" s="555"/>
      <c r="AT381" s="555"/>
      <c r="AU381" s="555"/>
      <c r="AV381" s="555"/>
      <c r="AW381" s="555"/>
      <c r="AX381" s="555"/>
      <c r="AY381" s="556">
        <v>0</v>
      </c>
      <c r="AZ381" s="559"/>
      <c r="BA381" s="562"/>
      <c r="BB381" s="559"/>
    </row>
    <row r="382" spans="1:56" ht="14.4" x14ac:dyDescent="0.3">
      <c r="A382" s="576">
        <v>707319</v>
      </c>
      <c r="B382" s="549" t="s">
        <v>246</v>
      </c>
      <c r="C382" s="555" t="s">
        <v>177</v>
      </c>
      <c r="D382" s="555" t="s">
        <v>175</v>
      </c>
      <c r="E382" s="555" t="s">
        <v>177</v>
      </c>
      <c r="F382" s="555" t="s">
        <v>175</v>
      </c>
      <c r="G382" s="555" t="s">
        <v>177</v>
      </c>
      <c r="H382" s="555" t="s">
        <v>177</v>
      </c>
      <c r="I382" s="555" t="s">
        <v>177</v>
      </c>
      <c r="J382" s="555" t="s">
        <v>177</v>
      </c>
      <c r="K382" s="555" t="s">
        <v>177</v>
      </c>
      <c r="L382" s="555" t="s">
        <v>177</v>
      </c>
      <c r="M382" s="555" t="s">
        <v>175</v>
      </c>
      <c r="N382" s="555" t="s">
        <v>175</v>
      </c>
      <c r="O382" s="555" t="s">
        <v>175</v>
      </c>
      <c r="P382" s="555" t="s">
        <v>175</v>
      </c>
      <c r="Q382" s="555" t="s">
        <v>177</v>
      </c>
      <c r="R382" s="555" t="s">
        <v>176</v>
      </c>
      <c r="S382" s="555" t="s">
        <v>177</v>
      </c>
      <c r="T382" s="555" t="s">
        <v>177</v>
      </c>
      <c r="U382" s="555" t="s">
        <v>175</v>
      </c>
      <c r="V382" s="555" t="s">
        <v>177</v>
      </c>
      <c r="W382" s="555" t="s">
        <v>177</v>
      </c>
      <c r="X382" s="555" t="s">
        <v>177</v>
      </c>
      <c r="Y382" s="555" t="s">
        <v>177</v>
      </c>
      <c r="Z382" s="555" t="s">
        <v>177</v>
      </c>
      <c r="AA382" s="555"/>
      <c r="AB382" s="555"/>
      <c r="AC382" s="555"/>
      <c r="AD382" s="555"/>
      <c r="AE382" s="555"/>
      <c r="AF382" s="555"/>
      <c r="AG382" s="555"/>
      <c r="AH382" s="555"/>
      <c r="AI382" s="555"/>
      <c r="AJ382" s="555"/>
      <c r="AK382" s="555"/>
      <c r="AL382" s="555"/>
      <c r="AM382" s="555"/>
      <c r="AN382" s="555"/>
      <c r="AO382" s="555"/>
      <c r="AP382" s="555"/>
      <c r="AQ382" s="555"/>
      <c r="AR382" s="555"/>
      <c r="AS382" s="555"/>
      <c r="AT382" s="555"/>
      <c r="AU382" s="555"/>
      <c r="AV382" s="555"/>
      <c r="AW382" s="555"/>
      <c r="AX382" s="555"/>
      <c r="AY382" s="556">
        <v>0</v>
      </c>
      <c r="AZ382" s="559"/>
      <c r="BA382" s="562"/>
      <c r="BB382" s="559"/>
    </row>
    <row r="383" spans="1:56" ht="21.6" x14ac:dyDescent="0.65">
      <c r="A383" s="578">
        <v>707322</v>
      </c>
      <c r="B383" s="550" t="s">
        <v>246</v>
      </c>
      <c r="C383" s="579" t="s">
        <v>177</v>
      </c>
      <c r="D383" s="579" t="s">
        <v>177</v>
      </c>
      <c r="E383" s="579" t="s">
        <v>175</v>
      </c>
      <c r="F383" s="579" t="s">
        <v>177</v>
      </c>
      <c r="G383" s="579" t="s">
        <v>177</v>
      </c>
      <c r="H383" s="579" t="s">
        <v>175</v>
      </c>
      <c r="I383" s="579" t="s">
        <v>177</v>
      </c>
      <c r="J383" s="579" t="s">
        <v>177</v>
      </c>
      <c r="K383" s="579" t="s">
        <v>177</v>
      </c>
      <c r="L383" s="579" t="s">
        <v>177</v>
      </c>
      <c r="M383" s="579" t="s">
        <v>175</v>
      </c>
      <c r="N383" s="579" t="s">
        <v>175</v>
      </c>
      <c r="O383" s="579" t="s">
        <v>175</v>
      </c>
      <c r="P383" s="579" t="s">
        <v>175</v>
      </c>
      <c r="Q383" s="579" t="s">
        <v>177</v>
      </c>
      <c r="R383" s="579" t="s">
        <v>176</v>
      </c>
      <c r="S383" s="579" t="s">
        <v>177</v>
      </c>
      <c r="T383" s="579" t="s">
        <v>177</v>
      </c>
      <c r="U383" s="579" t="s">
        <v>175</v>
      </c>
      <c r="V383" s="579" t="s">
        <v>175</v>
      </c>
      <c r="W383" s="579" t="s">
        <v>177</v>
      </c>
      <c r="X383" s="579" t="s">
        <v>175</v>
      </c>
      <c r="Y383" s="579" t="s">
        <v>177</v>
      </c>
      <c r="Z383" s="579" t="s">
        <v>177</v>
      </c>
      <c r="AA383" s="579"/>
      <c r="AB383" s="579"/>
      <c r="AC383" s="579"/>
      <c r="AD383" s="579"/>
      <c r="AE383" s="579"/>
      <c r="AF383" s="579"/>
      <c r="AG383" s="579"/>
      <c r="AH383" s="579"/>
      <c r="AI383" s="579"/>
      <c r="AJ383" s="579"/>
      <c r="AK383" s="579"/>
      <c r="AL383" s="579"/>
      <c r="AM383" s="579"/>
      <c r="AN383" s="579"/>
      <c r="AO383" s="579"/>
      <c r="AP383" s="579"/>
      <c r="AQ383" s="579"/>
      <c r="AR383" s="579"/>
      <c r="AS383" s="579"/>
      <c r="AT383" s="579"/>
      <c r="AU383" s="579"/>
      <c r="AV383" s="579"/>
      <c r="AW383" s="579"/>
      <c r="AX383" s="579"/>
      <c r="AY383" s="556">
        <v>0</v>
      </c>
      <c r="AZ383" s="564"/>
      <c r="BA383" s="565"/>
      <c r="BB383" s="565"/>
      <c r="BC383" s="565"/>
      <c r="BD383" s="566"/>
    </row>
    <row r="384" spans="1:56" ht="21.6" x14ac:dyDescent="0.65">
      <c r="A384" s="578">
        <v>707323</v>
      </c>
      <c r="B384" s="550" t="s">
        <v>245</v>
      </c>
      <c r="C384" s="579" t="s">
        <v>1437</v>
      </c>
      <c r="D384" s="579" t="s">
        <v>1437</v>
      </c>
      <c r="E384" s="579" t="s">
        <v>1437</v>
      </c>
      <c r="F384" s="579" t="s">
        <v>1437</v>
      </c>
      <c r="G384" s="579" t="s">
        <v>1437</v>
      </c>
      <c r="H384" s="579" t="s">
        <v>1437</v>
      </c>
      <c r="I384" s="579" t="s">
        <v>1437</v>
      </c>
      <c r="J384" s="579" t="s">
        <v>1437</v>
      </c>
      <c r="K384" s="579" t="s">
        <v>1437</v>
      </c>
      <c r="L384" s="579" t="s">
        <v>1437</v>
      </c>
      <c r="M384" s="579" t="s">
        <v>1437</v>
      </c>
      <c r="N384" s="579" t="s">
        <v>1437</v>
      </c>
      <c r="O384" s="579" t="s">
        <v>225</v>
      </c>
      <c r="P384" s="579" t="s">
        <v>225</v>
      </c>
      <c r="Q384" s="579" t="s">
        <v>225</v>
      </c>
      <c r="R384" s="579" t="s">
        <v>225</v>
      </c>
      <c r="S384" s="579" t="s">
        <v>225</v>
      </c>
      <c r="T384" s="579" t="s">
        <v>225</v>
      </c>
      <c r="U384" s="579" t="s">
        <v>225</v>
      </c>
      <c r="V384" s="579" t="s">
        <v>225</v>
      </c>
      <c r="W384" s="579" t="s">
        <v>225</v>
      </c>
      <c r="X384" s="579" t="s">
        <v>225</v>
      </c>
      <c r="Y384" s="579" t="s">
        <v>225</v>
      </c>
      <c r="Z384" s="579" t="s">
        <v>225</v>
      </c>
      <c r="AA384" s="579" t="s">
        <v>225</v>
      </c>
      <c r="AB384" s="579" t="s">
        <v>225</v>
      </c>
      <c r="AC384" s="579" t="s">
        <v>225</v>
      </c>
      <c r="AD384" s="579" t="s">
        <v>225</v>
      </c>
      <c r="AE384" s="579" t="s">
        <v>225</v>
      </c>
      <c r="AF384" s="579" t="s">
        <v>225</v>
      </c>
      <c r="AG384" s="579" t="s">
        <v>225</v>
      </c>
      <c r="AH384" s="579" t="s">
        <v>225</v>
      </c>
      <c r="AI384" s="579" t="s">
        <v>225</v>
      </c>
      <c r="AJ384" s="579" t="s">
        <v>225</v>
      </c>
      <c r="AK384" s="579" t="s">
        <v>225</v>
      </c>
      <c r="AL384" s="579" t="s">
        <v>225</v>
      </c>
      <c r="AM384" s="579" t="s">
        <v>225</v>
      </c>
      <c r="AN384" s="579" t="s">
        <v>225</v>
      </c>
      <c r="AO384" s="579" t="s">
        <v>225</v>
      </c>
      <c r="AP384" s="579" t="s">
        <v>225</v>
      </c>
      <c r="AQ384" s="579" t="s">
        <v>225</v>
      </c>
      <c r="AR384" s="579" t="s">
        <v>225</v>
      </c>
      <c r="AS384" s="579" t="s">
        <v>225</v>
      </c>
      <c r="AT384" s="579" t="s">
        <v>225</v>
      </c>
      <c r="AU384" s="579" t="s">
        <v>225</v>
      </c>
      <c r="AV384" s="579" t="s">
        <v>225</v>
      </c>
      <c r="AW384" s="579" t="s">
        <v>225</v>
      </c>
      <c r="AX384" s="579" t="s">
        <v>225</v>
      </c>
      <c r="AY384" s="556" t="s">
        <v>3778</v>
      </c>
      <c r="AZ384" s="564"/>
      <c r="BA384" s="565"/>
      <c r="BB384" s="565"/>
      <c r="BC384" s="565"/>
      <c r="BD384" s="566"/>
    </row>
    <row r="385" spans="1:56" ht="21.6" x14ac:dyDescent="0.65">
      <c r="A385" s="578">
        <v>707326</v>
      </c>
      <c r="B385" s="550" t="s">
        <v>245</v>
      </c>
      <c r="C385" s="579" t="s">
        <v>1437</v>
      </c>
      <c r="D385" s="579" t="s">
        <v>1437</v>
      </c>
      <c r="E385" s="579" t="s">
        <v>1437</v>
      </c>
      <c r="F385" s="579" t="s">
        <v>1437</v>
      </c>
      <c r="G385" s="579" t="s">
        <v>1437</v>
      </c>
      <c r="H385" s="579" t="s">
        <v>1437</v>
      </c>
      <c r="I385" s="579" t="s">
        <v>1437</v>
      </c>
      <c r="J385" s="579" t="s">
        <v>1437</v>
      </c>
      <c r="K385" s="579" t="s">
        <v>1437</v>
      </c>
      <c r="L385" s="579" t="s">
        <v>1437</v>
      </c>
      <c r="M385" s="579" t="s">
        <v>1437</v>
      </c>
      <c r="N385" s="579" t="s">
        <v>1437</v>
      </c>
      <c r="O385" s="579" t="s">
        <v>225</v>
      </c>
      <c r="P385" s="579" t="s">
        <v>225</v>
      </c>
      <c r="Q385" s="579" t="s">
        <v>225</v>
      </c>
      <c r="R385" s="579" t="s">
        <v>225</v>
      </c>
      <c r="S385" s="579" t="s">
        <v>225</v>
      </c>
      <c r="T385" s="579" t="s">
        <v>225</v>
      </c>
      <c r="U385" s="579" t="s">
        <v>225</v>
      </c>
      <c r="V385" s="579" t="s">
        <v>225</v>
      </c>
      <c r="W385" s="579" t="s">
        <v>225</v>
      </c>
      <c r="X385" s="579" t="s">
        <v>225</v>
      </c>
      <c r="Y385" s="579" t="s">
        <v>225</v>
      </c>
      <c r="Z385" s="579" t="s">
        <v>225</v>
      </c>
      <c r="AA385" s="579" t="s">
        <v>225</v>
      </c>
      <c r="AB385" s="579" t="s">
        <v>225</v>
      </c>
      <c r="AC385" s="579" t="s">
        <v>225</v>
      </c>
      <c r="AD385" s="579" t="s">
        <v>225</v>
      </c>
      <c r="AE385" s="579" t="s">
        <v>225</v>
      </c>
      <c r="AF385" s="579" t="s">
        <v>225</v>
      </c>
      <c r="AG385" s="579" t="s">
        <v>225</v>
      </c>
      <c r="AH385" s="579" t="s">
        <v>225</v>
      </c>
      <c r="AI385" s="579" t="s">
        <v>225</v>
      </c>
      <c r="AJ385" s="579" t="s">
        <v>225</v>
      </c>
      <c r="AK385" s="579" t="s">
        <v>225</v>
      </c>
      <c r="AL385" s="579" t="s">
        <v>225</v>
      </c>
      <c r="AM385" s="579" t="s">
        <v>225</v>
      </c>
      <c r="AN385" s="579" t="s">
        <v>225</v>
      </c>
      <c r="AO385" s="579" t="s">
        <v>225</v>
      </c>
      <c r="AP385" s="579" t="s">
        <v>225</v>
      </c>
      <c r="AQ385" s="579" t="s">
        <v>225</v>
      </c>
      <c r="AR385" s="579" t="s">
        <v>225</v>
      </c>
      <c r="AS385" s="579" t="s">
        <v>225</v>
      </c>
      <c r="AT385" s="579" t="s">
        <v>225</v>
      </c>
      <c r="AU385" s="579" t="s">
        <v>225</v>
      </c>
      <c r="AV385" s="579" t="s">
        <v>225</v>
      </c>
      <c r="AW385" s="579" t="s">
        <v>225</v>
      </c>
      <c r="AX385" s="579" t="s">
        <v>225</v>
      </c>
      <c r="AY385" s="556" t="s">
        <v>3778</v>
      </c>
      <c r="AZ385" s="564"/>
      <c r="BA385" s="565"/>
      <c r="BB385" s="565"/>
      <c r="BC385" s="565"/>
      <c r="BD385" s="566"/>
    </row>
    <row r="386" spans="1:56" ht="21.6" x14ac:dyDescent="0.65">
      <c r="A386" s="575">
        <v>707327</v>
      </c>
      <c r="B386" s="550" t="s">
        <v>245</v>
      </c>
      <c r="C386" s="555" t="s">
        <v>1437</v>
      </c>
      <c r="D386" s="555" t="s">
        <v>1437</v>
      </c>
      <c r="E386" s="555" t="s">
        <v>1437</v>
      </c>
      <c r="F386" s="555" t="s">
        <v>1437</v>
      </c>
      <c r="G386" s="555" t="s">
        <v>1437</v>
      </c>
      <c r="H386" s="555" t="s">
        <v>1437</v>
      </c>
      <c r="I386" s="555" t="s">
        <v>1437</v>
      </c>
      <c r="J386" s="555" t="s">
        <v>1437</v>
      </c>
      <c r="K386" s="555" t="s">
        <v>1437</v>
      </c>
      <c r="L386" s="555" t="s">
        <v>1437</v>
      </c>
      <c r="M386" s="555" t="s">
        <v>1437</v>
      </c>
      <c r="N386" s="555" t="s">
        <v>1437</v>
      </c>
      <c r="O386" s="555"/>
      <c r="P386" s="555"/>
      <c r="Q386" s="555"/>
      <c r="R386" s="555"/>
      <c r="S386" s="555"/>
      <c r="T386" s="555"/>
      <c r="U386" s="555"/>
      <c r="V386" s="555"/>
      <c r="W386" s="555"/>
      <c r="X386" s="555"/>
      <c r="Y386" s="555"/>
      <c r="Z386" s="555"/>
      <c r="AA386" s="555"/>
      <c r="AB386" s="555"/>
      <c r="AC386" s="555"/>
      <c r="AD386" s="555"/>
      <c r="AE386" s="555"/>
      <c r="AF386" s="555"/>
      <c r="AG386" s="555"/>
      <c r="AH386" s="555"/>
      <c r="AI386" s="555"/>
      <c r="AJ386" s="555"/>
      <c r="AK386" s="555"/>
      <c r="AL386" s="555"/>
      <c r="AM386" s="555"/>
      <c r="AN386" s="555"/>
      <c r="AO386" s="555"/>
      <c r="AP386" s="555"/>
      <c r="AQ386" s="555"/>
      <c r="AR386" s="555"/>
      <c r="AS386" s="555"/>
      <c r="AT386" s="555"/>
      <c r="AU386" s="555"/>
      <c r="AV386" s="555"/>
      <c r="AW386" s="555"/>
      <c r="AX386" s="555"/>
      <c r="AY386" s="556" t="s">
        <v>3778</v>
      </c>
      <c r="AZ386" s="564"/>
      <c r="BA386" s="565"/>
      <c r="BB386" s="565"/>
      <c r="BC386" s="565"/>
      <c r="BD386" s="566"/>
    </row>
    <row r="387" spans="1:56" ht="21.6" x14ac:dyDescent="0.65">
      <c r="A387" s="578">
        <v>707332</v>
      </c>
      <c r="B387" s="550" t="s">
        <v>246</v>
      </c>
      <c r="C387" s="579" t="s">
        <v>177</v>
      </c>
      <c r="D387" s="579" t="s">
        <v>175</v>
      </c>
      <c r="E387" s="579" t="s">
        <v>177</v>
      </c>
      <c r="F387" s="579" t="s">
        <v>175</v>
      </c>
      <c r="G387" s="579" t="s">
        <v>175</v>
      </c>
      <c r="H387" s="579" t="s">
        <v>177</v>
      </c>
      <c r="I387" s="579" t="s">
        <v>175</v>
      </c>
      <c r="J387" s="579" t="s">
        <v>175</v>
      </c>
      <c r="K387" s="579" t="s">
        <v>175</v>
      </c>
      <c r="L387" s="579" t="s">
        <v>175</v>
      </c>
      <c r="M387" s="579" t="s">
        <v>175</v>
      </c>
      <c r="N387" s="579" t="s">
        <v>177</v>
      </c>
      <c r="O387" s="579" t="s">
        <v>176</v>
      </c>
      <c r="P387" s="579" t="s">
        <v>176</v>
      </c>
      <c r="Q387" s="579" t="s">
        <v>177</v>
      </c>
      <c r="R387" s="579" t="s">
        <v>177</v>
      </c>
      <c r="S387" s="579" t="s">
        <v>177</v>
      </c>
      <c r="T387" s="579" t="s">
        <v>177</v>
      </c>
      <c r="U387" s="579" t="s">
        <v>176</v>
      </c>
      <c r="V387" s="579" t="s">
        <v>176</v>
      </c>
      <c r="W387" s="579" t="s">
        <v>176</v>
      </c>
      <c r="X387" s="579" t="s">
        <v>176</v>
      </c>
      <c r="Y387" s="579" t="s">
        <v>176</v>
      </c>
      <c r="Z387" s="579" t="s">
        <v>177</v>
      </c>
      <c r="AA387" s="579"/>
      <c r="AB387" s="579"/>
      <c r="AC387" s="579"/>
      <c r="AD387" s="579"/>
      <c r="AE387" s="579"/>
      <c r="AF387" s="579"/>
      <c r="AG387" s="579"/>
      <c r="AH387" s="579"/>
      <c r="AI387" s="579"/>
      <c r="AJ387" s="579"/>
      <c r="AK387" s="579"/>
      <c r="AL387" s="579"/>
      <c r="AM387" s="579"/>
      <c r="AN387" s="579"/>
      <c r="AO387" s="579"/>
      <c r="AP387" s="579"/>
      <c r="AQ387" s="579"/>
      <c r="AR387" s="579"/>
      <c r="AS387" s="579"/>
      <c r="AT387" s="579"/>
      <c r="AU387" s="579"/>
      <c r="AV387" s="579"/>
      <c r="AW387" s="579"/>
      <c r="AX387" s="579"/>
      <c r="AY387" s="556">
        <v>0</v>
      </c>
      <c r="AZ387" s="559"/>
      <c r="BA387" s="562"/>
      <c r="BB387" s="559"/>
    </row>
    <row r="388" spans="1:56" ht="14.4" x14ac:dyDescent="0.3">
      <c r="A388" s="576">
        <v>707333</v>
      </c>
      <c r="B388" s="549" t="s">
        <v>245</v>
      </c>
      <c r="C388" s="555" t="s">
        <v>1437</v>
      </c>
      <c r="D388" s="555" t="s">
        <v>1437</v>
      </c>
      <c r="E388" s="555" t="s">
        <v>1437</v>
      </c>
      <c r="F388" s="555" t="s">
        <v>1437</v>
      </c>
      <c r="G388" s="555" t="s">
        <v>1437</v>
      </c>
      <c r="H388" s="555" t="s">
        <v>1437</v>
      </c>
      <c r="I388" s="555" t="s">
        <v>1437</v>
      </c>
      <c r="J388" s="555" t="s">
        <v>1437</v>
      </c>
      <c r="K388" s="555" t="s">
        <v>1437</v>
      </c>
      <c r="L388" s="555" t="s">
        <v>1437</v>
      </c>
      <c r="M388" s="555" t="s">
        <v>1437</v>
      </c>
      <c r="N388" s="555" t="s">
        <v>1437</v>
      </c>
      <c r="O388" s="555" t="s">
        <v>225</v>
      </c>
      <c r="P388" s="555" t="s">
        <v>225</v>
      </c>
      <c r="Q388" s="555" t="s">
        <v>225</v>
      </c>
      <c r="R388" s="555" t="s">
        <v>225</v>
      </c>
      <c r="S388" s="555" t="s">
        <v>225</v>
      </c>
      <c r="T388" s="555" t="s">
        <v>225</v>
      </c>
      <c r="U388" s="555" t="s">
        <v>225</v>
      </c>
      <c r="V388" s="555" t="s">
        <v>225</v>
      </c>
      <c r="W388" s="555" t="s">
        <v>225</v>
      </c>
      <c r="X388" s="555" t="s">
        <v>225</v>
      </c>
      <c r="Y388" s="555" t="s">
        <v>225</v>
      </c>
      <c r="Z388" s="555" t="s">
        <v>225</v>
      </c>
      <c r="AA388" s="555" t="s">
        <v>225</v>
      </c>
      <c r="AB388" s="555" t="s">
        <v>225</v>
      </c>
      <c r="AC388" s="555" t="s">
        <v>225</v>
      </c>
      <c r="AD388" s="555" t="s">
        <v>225</v>
      </c>
      <c r="AE388" s="555" t="s">
        <v>225</v>
      </c>
      <c r="AF388" s="555" t="s">
        <v>225</v>
      </c>
      <c r="AG388" s="555" t="s">
        <v>225</v>
      </c>
      <c r="AH388" s="555" t="s">
        <v>225</v>
      </c>
      <c r="AI388" s="555" t="s">
        <v>225</v>
      </c>
      <c r="AJ388" s="555" t="s">
        <v>225</v>
      </c>
      <c r="AK388" s="555" t="s">
        <v>225</v>
      </c>
      <c r="AL388" s="555" t="s">
        <v>225</v>
      </c>
      <c r="AM388" s="555" t="s">
        <v>225</v>
      </c>
      <c r="AN388" s="555" t="s">
        <v>225</v>
      </c>
      <c r="AO388" s="555" t="s">
        <v>225</v>
      </c>
      <c r="AP388" s="555" t="s">
        <v>225</v>
      </c>
      <c r="AQ388" s="555" t="s">
        <v>225</v>
      </c>
      <c r="AR388" s="555" t="s">
        <v>225</v>
      </c>
      <c r="AS388" s="555" t="s">
        <v>225</v>
      </c>
      <c r="AT388" s="555" t="s">
        <v>225</v>
      </c>
      <c r="AU388" s="555" t="s">
        <v>225</v>
      </c>
      <c r="AV388" s="555" t="s">
        <v>225</v>
      </c>
      <c r="AW388" s="555" t="s">
        <v>225</v>
      </c>
      <c r="AX388" s="555" t="s">
        <v>225</v>
      </c>
      <c r="AY388" s="556" t="s">
        <v>3778</v>
      </c>
      <c r="AZ388" s="559"/>
      <c r="BA388" s="562"/>
      <c r="BB388" s="559"/>
    </row>
    <row r="389" spans="1:56" ht="14.4" x14ac:dyDescent="0.3">
      <c r="A389" s="576">
        <v>707334</v>
      </c>
      <c r="B389" s="549" t="s">
        <v>247</v>
      </c>
      <c r="C389" s="555" t="s">
        <v>175</v>
      </c>
      <c r="D389" s="555" t="s">
        <v>177</v>
      </c>
      <c r="E389" s="555" t="s">
        <v>177</v>
      </c>
      <c r="F389" s="555" t="s">
        <v>175</v>
      </c>
      <c r="G389" s="555" t="s">
        <v>175</v>
      </c>
      <c r="H389" s="555" t="s">
        <v>177</v>
      </c>
      <c r="I389" s="555" t="s">
        <v>175</v>
      </c>
      <c r="J389" s="555" t="s">
        <v>177</v>
      </c>
      <c r="K389" s="555" t="s">
        <v>175</v>
      </c>
      <c r="L389" s="555" t="s">
        <v>177</v>
      </c>
      <c r="M389" s="555" t="s">
        <v>175</v>
      </c>
      <c r="N389" s="555" t="s">
        <v>175</v>
      </c>
      <c r="O389" s="555" t="s">
        <v>175</v>
      </c>
      <c r="P389" s="555" t="s">
        <v>177</v>
      </c>
      <c r="Q389" s="555" t="s">
        <v>177</v>
      </c>
      <c r="R389" s="555" t="s">
        <v>175</v>
      </c>
      <c r="S389" s="555" t="s">
        <v>175</v>
      </c>
      <c r="T389" s="555" t="s">
        <v>177</v>
      </c>
      <c r="U389" s="555" t="s">
        <v>175</v>
      </c>
      <c r="V389" s="555" t="s">
        <v>177</v>
      </c>
      <c r="W389" s="555" t="s">
        <v>175</v>
      </c>
      <c r="X389" s="555" t="s">
        <v>177</v>
      </c>
      <c r="Y389" s="555" t="s">
        <v>177</v>
      </c>
      <c r="Z389" s="555" t="s">
        <v>177</v>
      </c>
      <c r="AA389" s="555" t="s">
        <v>177</v>
      </c>
      <c r="AB389" s="555" t="s">
        <v>177</v>
      </c>
      <c r="AC389" s="555" t="s">
        <v>177</v>
      </c>
      <c r="AD389" s="555" t="s">
        <v>177</v>
      </c>
      <c r="AE389" s="555" t="s">
        <v>177</v>
      </c>
      <c r="AF389" s="555" t="s">
        <v>177</v>
      </c>
      <c r="AG389" s="555" t="s">
        <v>177</v>
      </c>
      <c r="AH389" s="555" t="s">
        <v>177</v>
      </c>
      <c r="AI389" s="555" t="s">
        <v>177</v>
      </c>
      <c r="AJ389" s="555" t="s">
        <v>177</v>
      </c>
      <c r="AK389" s="555" t="s">
        <v>177</v>
      </c>
      <c r="AL389" s="555" t="s">
        <v>176</v>
      </c>
      <c r="AM389" s="555"/>
      <c r="AN389" s="555"/>
      <c r="AO389" s="555"/>
      <c r="AP389" s="555"/>
      <c r="AQ389" s="555"/>
      <c r="AR389" s="555"/>
      <c r="AS389" s="555"/>
      <c r="AT389" s="555"/>
      <c r="AU389" s="555"/>
      <c r="AV389" s="555"/>
      <c r="AW389" s="555"/>
      <c r="AX389" s="555"/>
      <c r="AY389" s="556">
        <v>0</v>
      </c>
      <c r="AZ389" s="564"/>
      <c r="BA389" s="565"/>
      <c r="BB389" s="565"/>
      <c r="BC389" s="565"/>
      <c r="BD389" s="566"/>
    </row>
    <row r="390" spans="1:56" ht="21.6" x14ac:dyDescent="0.65">
      <c r="A390" s="578">
        <v>707337</v>
      </c>
      <c r="B390" s="550" t="s">
        <v>245</v>
      </c>
      <c r="C390" s="579" t="s">
        <v>1437</v>
      </c>
      <c r="D390" s="579" t="s">
        <v>1437</v>
      </c>
      <c r="E390" s="579" t="s">
        <v>1437</v>
      </c>
      <c r="F390" s="579" t="s">
        <v>1437</v>
      </c>
      <c r="G390" s="579" t="s">
        <v>1437</v>
      </c>
      <c r="H390" s="579" t="s">
        <v>1437</v>
      </c>
      <c r="I390" s="579" t="s">
        <v>1437</v>
      </c>
      <c r="J390" s="579" t="s">
        <v>1437</v>
      </c>
      <c r="K390" s="579" t="s">
        <v>1437</v>
      </c>
      <c r="L390" s="579" t="s">
        <v>1437</v>
      </c>
      <c r="M390" s="579" t="s">
        <v>1437</v>
      </c>
      <c r="N390" s="579" t="s">
        <v>1437</v>
      </c>
      <c r="O390" s="579" t="s">
        <v>225</v>
      </c>
      <c r="P390" s="579" t="s">
        <v>225</v>
      </c>
      <c r="Q390" s="579" t="s">
        <v>225</v>
      </c>
      <c r="R390" s="579" t="s">
        <v>225</v>
      </c>
      <c r="S390" s="579" t="s">
        <v>225</v>
      </c>
      <c r="T390" s="579" t="s">
        <v>225</v>
      </c>
      <c r="U390" s="579" t="s">
        <v>225</v>
      </c>
      <c r="V390" s="579" t="s">
        <v>225</v>
      </c>
      <c r="W390" s="579" t="s">
        <v>225</v>
      </c>
      <c r="X390" s="579" t="s">
        <v>225</v>
      </c>
      <c r="Y390" s="579" t="s">
        <v>225</v>
      </c>
      <c r="Z390" s="579" t="s">
        <v>225</v>
      </c>
      <c r="AA390" s="579" t="s">
        <v>225</v>
      </c>
      <c r="AB390" s="579" t="s">
        <v>225</v>
      </c>
      <c r="AC390" s="579" t="s">
        <v>225</v>
      </c>
      <c r="AD390" s="579" t="s">
        <v>225</v>
      </c>
      <c r="AE390" s="579" t="s">
        <v>225</v>
      </c>
      <c r="AF390" s="579" t="s">
        <v>225</v>
      </c>
      <c r="AG390" s="579" t="s">
        <v>225</v>
      </c>
      <c r="AH390" s="579" t="s">
        <v>225</v>
      </c>
      <c r="AI390" s="579" t="s">
        <v>225</v>
      </c>
      <c r="AJ390" s="579" t="s">
        <v>225</v>
      </c>
      <c r="AK390" s="579" t="s">
        <v>225</v>
      </c>
      <c r="AL390" s="579" t="s">
        <v>225</v>
      </c>
      <c r="AM390" s="579" t="s">
        <v>225</v>
      </c>
      <c r="AN390" s="579" t="s">
        <v>225</v>
      </c>
      <c r="AO390" s="579" t="s">
        <v>225</v>
      </c>
      <c r="AP390" s="579" t="s">
        <v>225</v>
      </c>
      <c r="AQ390" s="579" t="s">
        <v>225</v>
      </c>
      <c r="AR390" s="579" t="s">
        <v>225</v>
      </c>
      <c r="AS390" s="579" t="s">
        <v>225</v>
      </c>
      <c r="AT390" s="579" t="s">
        <v>225</v>
      </c>
      <c r="AU390" s="579" t="s">
        <v>225</v>
      </c>
      <c r="AV390" s="579" t="s">
        <v>225</v>
      </c>
      <c r="AW390" s="579" t="s">
        <v>225</v>
      </c>
      <c r="AX390" s="579" t="s">
        <v>225</v>
      </c>
      <c r="AY390" s="556" t="s">
        <v>3778</v>
      </c>
      <c r="AZ390" s="564"/>
      <c r="BA390" s="565"/>
      <c r="BB390" s="565"/>
      <c r="BC390" s="565"/>
      <c r="BD390" s="566"/>
    </row>
    <row r="391" spans="1:56" ht="21.6" x14ac:dyDescent="0.65">
      <c r="A391" s="578">
        <v>707339</v>
      </c>
      <c r="B391" s="550" t="s">
        <v>245</v>
      </c>
      <c r="C391" s="579" t="s">
        <v>1437</v>
      </c>
      <c r="D391" s="579" t="s">
        <v>1437</v>
      </c>
      <c r="E391" s="579" t="s">
        <v>1437</v>
      </c>
      <c r="F391" s="579" t="s">
        <v>1437</v>
      </c>
      <c r="G391" s="579" t="s">
        <v>1437</v>
      </c>
      <c r="H391" s="579" t="s">
        <v>1437</v>
      </c>
      <c r="I391" s="579" t="s">
        <v>1437</v>
      </c>
      <c r="J391" s="579" t="s">
        <v>1437</v>
      </c>
      <c r="K391" s="579" t="s">
        <v>1437</v>
      </c>
      <c r="L391" s="579" t="s">
        <v>1437</v>
      </c>
      <c r="M391" s="579" t="s">
        <v>1437</v>
      </c>
      <c r="N391" s="579" t="s">
        <v>1437</v>
      </c>
      <c r="O391" s="579" t="s">
        <v>225</v>
      </c>
      <c r="P391" s="579" t="s">
        <v>225</v>
      </c>
      <c r="Q391" s="579" t="s">
        <v>225</v>
      </c>
      <c r="R391" s="579" t="s">
        <v>225</v>
      </c>
      <c r="S391" s="579" t="s">
        <v>225</v>
      </c>
      <c r="T391" s="579" t="s">
        <v>225</v>
      </c>
      <c r="U391" s="579" t="s">
        <v>225</v>
      </c>
      <c r="V391" s="579" t="s">
        <v>225</v>
      </c>
      <c r="W391" s="579" t="s">
        <v>225</v>
      </c>
      <c r="X391" s="579" t="s">
        <v>225</v>
      </c>
      <c r="Y391" s="579" t="s">
        <v>225</v>
      </c>
      <c r="Z391" s="579" t="s">
        <v>225</v>
      </c>
      <c r="AA391" s="579" t="s">
        <v>225</v>
      </c>
      <c r="AB391" s="579" t="s">
        <v>225</v>
      </c>
      <c r="AC391" s="579" t="s">
        <v>225</v>
      </c>
      <c r="AD391" s="579" t="s">
        <v>225</v>
      </c>
      <c r="AE391" s="579" t="s">
        <v>225</v>
      </c>
      <c r="AF391" s="579" t="s">
        <v>225</v>
      </c>
      <c r="AG391" s="579" t="s">
        <v>225</v>
      </c>
      <c r="AH391" s="579" t="s">
        <v>225</v>
      </c>
      <c r="AI391" s="579" t="s">
        <v>225</v>
      </c>
      <c r="AJ391" s="579" t="s">
        <v>225</v>
      </c>
      <c r="AK391" s="579" t="s">
        <v>225</v>
      </c>
      <c r="AL391" s="579" t="s">
        <v>225</v>
      </c>
      <c r="AM391" s="579" t="s">
        <v>225</v>
      </c>
      <c r="AN391" s="579" t="s">
        <v>225</v>
      </c>
      <c r="AO391" s="579" t="s">
        <v>225</v>
      </c>
      <c r="AP391" s="579" t="s">
        <v>225</v>
      </c>
      <c r="AQ391" s="579" t="s">
        <v>225</v>
      </c>
      <c r="AR391" s="579" t="s">
        <v>225</v>
      </c>
      <c r="AS391" s="579" t="s">
        <v>225</v>
      </c>
      <c r="AT391" s="579" t="s">
        <v>225</v>
      </c>
      <c r="AU391" s="579" t="s">
        <v>225</v>
      </c>
      <c r="AV391" s="579" t="s">
        <v>225</v>
      </c>
      <c r="AW391" s="579" t="s">
        <v>225</v>
      </c>
      <c r="AX391" s="579" t="s">
        <v>225</v>
      </c>
      <c r="AY391" s="556" t="s">
        <v>3778</v>
      </c>
      <c r="AZ391" s="564"/>
      <c r="BA391" s="565"/>
      <c r="BB391" s="565"/>
      <c r="BC391" s="565"/>
      <c r="BD391" s="566"/>
    </row>
    <row r="392" spans="1:56" ht="21.6" x14ac:dyDescent="0.65">
      <c r="A392" s="578">
        <v>707341</v>
      </c>
      <c r="B392" s="550" t="s">
        <v>245</v>
      </c>
      <c r="C392" s="579" t="s">
        <v>175</v>
      </c>
      <c r="D392" s="579" t="s">
        <v>177</v>
      </c>
      <c r="E392" s="579" t="s">
        <v>175</v>
      </c>
      <c r="F392" s="579" t="s">
        <v>177</v>
      </c>
      <c r="G392" s="579" t="s">
        <v>175</v>
      </c>
      <c r="H392" s="579" t="s">
        <v>177</v>
      </c>
      <c r="I392" s="579" t="s">
        <v>175</v>
      </c>
      <c r="J392" s="579" t="s">
        <v>175</v>
      </c>
      <c r="K392" s="579" t="s">
        <v>175</v>
      </c>
      <c r="L392" s="579" t="s">
        <v>175</v>
      </c>
      <c r="M392" s="579" t="s">
        <v>175</v>
      </c>
      <c r="N392" s="579" t="s">
        <v>175</v>
      </c>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79"/>
      <c r="AL392" s="579"/>
      <c r="AM392" s="579"/>
      <c r="AN392" s="579"/>
      <c r="AO392" s="579"/>
      <c r="AP392" s="579"/>
      <c r="AQ392" s="579"/>
      <c r="AR392" s="579"/>
      <c r="AS392" s="579"/>
      <c r="AT392" s="579"/>
      <c r="AU392" s="579"/>
      <c r="AV392" s="579"/>
      <c r="AW392" s="579"/>
      <c r="AX392" s="579"/>
      <c r="AY392" s="556">
        <v>0</v>
      </c>
      <c r="AZ392" s="564"/>
      <c r="BA392" s="565"/>
      <c r="BB392" s="565"/>
      <c r="BC392" s="565"/>
      <c r="BD392" s="566"/>
    </row>
    <row r="393" spans="1:56" ht="14.4" x14ac:dyDescent="0.3">
      <c r="A393" s="576">
        <v>707343</v>
      </c>
      <c r="B393" s="549" t="s">
        <v>245</v>
      </c>
      <c r="C393" s="555" t="s">
        <v>177</v>
      </c>
      <c r="D393" s="555" t="s">
        <v>177</v>
      </c>
      <c r="E393" s="555" t="s">
        <v>177</v>
      </c>
      <c r="F393" s="555" t="s">
        <v>177</v>
      </c>
      <c r="G393" s="555" t="s">
        <v>177</v>
      </c>
      <c r="H393" s="555" t="s">
        <v>177</v>
      </c>
      <c r="I393" s="555" t="s">
        <v>176</v>
      </c>
      <c r="J393" s="555" t="s">
        <v>176</v>
      </c>
      <c r="K393" s="555" t="s">
        <v>176</v>
      </c>
      <c r="L393" s="555" t="s">
        <v>176</v>
      </c>
      <c r="M393" s="555" t="s">
        <v>176</v>
      </c>
      <c r="N393" s="555" t="s">
        <v>176</v>
      </c>
      <c r="O393" s="555">
        <v>0</v>
      </c>
      <c r="P393" s="555">
        <v>0</v>
      </c>
      <c r="Q393" s="555">
        <v>0</v>
      </c>
      <c r="R393" s="555">
        <v>0</v>
      </c>
      <c r="S393" s="555">
        <v>0</v>
      </c>
      <c r="T393" s="555">
        <v>0</v>
      </c>
      <c r="U393" s="555">
        <v>0</v>
      </c>
      <c r="V393" s="555">
        <v>0</v>
      </c>
      <c r="W393" s="555">
        <v>0</v>
      </c>
      <c r="X393" s="555">
        <v>0</v>
      </c>
      <c r="Y393" s="555">
        <v>0</v>
      </c>
      <c r="Z393" s="555">
        <v>0</v>
      </c>
      <c r="AA393" s="555">
        <v>0</v>
      </c>
      <c r="AB393" s="555">
        <v>0</v>
      </c>
      <c r="AC393" s="555">
        <v>0</v>
      </c>
      <c r="AD393" s="555">
        <v>0</v>
      </c>
      <c r="AE393" s="555">
        <v>0</v>
      </c>
      <c r="AF393" s="555">
        <v>0</v>
      </c>
      <c r="AG393" s="555">
        <v>0</v>
      </c>
      <c r="AH393" s="555">
        <v>0</v>
      </c>
      <c r="AI393" s="555">
        <v>0</v>
      </c>
      <c r="AJ393" s="555">
        <v>0</v>
      </c>
      <c r="AK393" s="555">
        <v>0</v>
      </c>
      <c r="AL393" s="555">
        <v>0</v>
      </c>
      <c r="AM393" s="555">
        <v>0</v>
      </c>
      <c r="AN393" s="555">
        <v>0</v>
      </c>
      <c r="AO393" s="555">
        <v>0</v>
      </c>
      <c r="AP393" s="555">
        <v>0</v>
      </c>
      <c r="AQ393" s="555">
        <v>0</v>
      </c>
      <c r="AR393" s="555">
        <v>0</v>
      </c>
      <c r="AS393" s="555">
        <v>0</v>
      </c>
      <c r="AT393" s="555">
        <v>0</v>
      </c>
      <c r="AU393" s="555">
        <v>0</v>
      </c>
      <c r="AV393" s="555">
        <v>0</v>
      </c>
      <c r="AW393" s="555">
        <v>0</v>
      </c>
      <c r="AX393" s="555">
        <v>0</v>
      </c>
      <c r="AY393" s="556">
        <v>0</v>
      </c>
      <c r="AZ393" s="564"/>
      <c r="BA393" s="565"/>
      <c r="BB393" s="565"/>
      <c r="BC393" s="565"/>
      <c r="BD393" s="566"/>
    </row>
    <row r="394" spans="1:56" ht="21.6" x14ac:dyDescent="0.65">
      <c r="A394" s="578">
        <v>707344</v>
      </c>
      <c r="B394" s="550" t="s">
        <v>246</v>
      </c>
      <c r="C394" s="579" t="s">
        <v>177</v>
      </c>
      <c r="D394" s="579" t="s">
        <v>177</v>
      </c>
      <c r="E394" s="579" t="s">
        <v>177</v>
      </c>
      <c r="F394" s="579" t="s">
        <v>177</v>
      </c>
      <c r="G394" s="579" t="s">
        <v>177</v>
      </c>
      <c r="H394" s="579" t="s">
        <v>177</v>
      </c>
      <c r="I394" s="579" t="s">
        <v>177</v>
      </c>
      <c r="J394" s="579" t="s">
        <v>177</v>
      </c>
      <c r="K394" s="579" t="s">
        <v>177</v>
      </c>
      <c r="L394" s="579" t="s">
        <v>177</v>
      </c>
      <c r="M394" s="579" t="s">
        <v>176</v>
      </c>
      <c r="N394" s="579" t="s">
        <v>176</v>
      </c>
      <c r="O394" s="579" t="s">
        <v>176</v>
      </c>
      <c r="P394" s="579" t="s">
        <v>176</v>
      </c>
      <c r="Q394" s="579" t="s">
        <v>177</v>
      </c>
      <c r="R394" s="579" t="s">
        <v>176</v>
      </c>
      <c r="S394" s="579" t="s">
        <v>176</v>
      </c>
      <c r="T394" s="579" t="s">
        <v>177</v>
      </c>
      <c r="U394" s="579" t="s">
        <v>176</v>
      </c>
      <c r="V394" s="579" t="s">
        <v>176</v>
      </c>
      <c r="W394" s="579" t="s">
        <v>176</v>
      </c>
      <c r="X394" s="579" t="s">
        <v>176</v>
      </c>
      <c r="Y394" s="579" t="s">
        <v>176</v>
      </c>
      <c r="Z394" s="579" t="s">
        <v>176</v>
      </c>
      <c r="AA394" s="579" t="s">
        <v>225</v>
      </c>
      <c r="AB394" s="579" t="s">
        <v>225</v>
      </c>
      <c r="AC394" s="579" t="s">
        <v>225</v>
      </c>
      <c r="AD394" s="579" t="s">
        <v>225</v>
      </c>
      <c r="AE394" s="579" t="s">
        <v>225</v>
      </c>
      <c r="AF394" s="579" t="s">
        <v>225</v>
      </c>
      <c r="AG394" s="579" t="s">
        <v>225</v>
      </c>
      <c r="AH394" s="579" t="s">
        <v>225</v>
      </c>
      <c r="AI394" s="579" t="s">
        <v>225</v>
      </c>
      <c r="AJ394" s="579" t="s">
        <v>225</v>
      </c>
      <c r="AK394" s="579" t="s">
        <v>225</v>
      </c>
      <c r="AL394" s="579" t="s">
        <v>225</v>
      </c>
      <c r="AM394" s="579" t="s">
        <v>225</v>
      </c>
      <c r="AN394" s="579" t="s">
        <v>225</v>
      </c>
      <c r="AO394" s="579" t="s">
        <v>225</v>
      </c>
      <c r="AP394" s="579" t="s">
        <v>225</v>
      </c>
      <c r="AQ394" s="579" t="s">
        <v>225</v>
      </c>
      <c r="AR394" s="579" t="s">
        <v>225</v>
      </c>
      <c r="AS394" s="579" t="s">
        <v>225</v>
      </c>
      <c r="AT394" s="579" t="s">
        <v>225</v>
      </c>
      <c r="AU394" s="579" t="s">
        <v>225</v>
      </c>
      <c r="AV394" s="579" t="s">
        <v>225</v>
      </c>
      <c r="AW394" s="579" t="s">
        <v>225</v>
      </c>
      <c r="AX394" s="579" t="s">
        <v>225</v>
      </c>
      <c r="AY394" s="556">
        <v>0</v>
      </c>
      <c r="AZ394" s="564"/>
      <c r="BA394" s="565"/>
      <c r="BB394" s="565"/>
      <c r="BC394" s="565"/>
      <c r="BD394" s="566"/>
    </row>
    <row r="395" spans="1:56" ht="14.4" x14ac:dyDescent="0.3">
      <c r="A395" s="576">
        <v>707347</v>
      </c>
      <c r="B395" s="549" t="s">
        <v>245</v>
      </c>
      <c r="C395" s="555" t="s">
        <v>1437</v>
      </c>
      <c r="D395" s="555" t="s">
        <v>1437</v>
      </c>
      <c r="E395" s="555" t="s">
        <v>1437</v>
      </c>
      <c r="F395" s="555" t="s">
        <v>1437</v>
      </c>
      <c r="G395" s="555" t="s">
        <v>1437</v>
      </c>
      <c r="H395" s="555" t="s">
        <v>1437</v>
      </c>
      <c r="I395" s="555" t="s">
        <v>1437</v>
      </c>
      <c r="J395" s="555" t="s">
        <v>1437</v>
      </c>
      <c r="K395" s="555" t="s">
        <v>1437</v>
      </c>
      <c r="L395" s="555" t="s">
        <v>1437</v>
      </c>
      <c r="M395" s="555" t="s">
        <v>1437</v>
      </c>
      <c r="N395" s="555" t="s">
        <v>1437</v>
      </c>
      <c r="O395" s="555" t="s">
        <v>225</v>
      </c>
      <c r="P395" s="555" t="s">
        <v>225</v>
      </c>
      <c r="Q395" s="555" t="s">
        <v>225</v>
      </c>
      <c r="R395" s="555" t="s">
        <v>225</v>
      </c>
      <c r="S395" s="555" t="s">
        <v>225</v>
      </c>
      <c r="T395" s="555" t="s">
        <v>225</v>
      </c>
      <c r="U395" s="555" t="s">
        <v>225</v>
      </c>
      <c r="V395" s="555" t="s">
        <v>225</v>
      </c>
      <c r="W395" s="555" t="s">
        <v>225</v>
      </c>
      <c r="X395" s="555" t="s">
        <v>225</v>
      </c>
      <c r="Y395" s="555" t="s">
        <v>225</v>
      </c>
      <c r="Z395" s="555" t="s">
        <v>225</v>
      </c>
      <c r="AA395" s="555" t="s">
        <v>225</v>
      </c>
      <c r="AB395" s="555" t="s">
        <v>225</v>
      </c>
      <c r="AC395" s="555" t="s">
        <v>225</v>
      </c>
      <c r="AD395" s="555" t="s">
        <v>225</v>
      </c>
      <c r="AE395" s="555" t="s">
        <v>225</v>
      </c>
      <c r="AF395" s="555" t="s">
        <v>225</v>
      </c>
      <c r="AG395" s="555" t="s">
        <v>225</v>
      </c>
      <c r="AH395" s="555" t="s">
        <v>225</v>
      </c>
      <c r="AI395" s="555" t="s">
        <v>225</v>
      </c>
      <c r="AJ395" s="555" t="s">
        <v>225</v>
      </c>
      <c r="AK395" s="555" t="s">
        <v>225</v>
      </c>
      <c r="AL395" s="555" t="s">
        <v>225</v>
      </c>
      <c r="AM395" s="555" t="s">
        <v>225</v>
      </c>
      <c r="AN395" s="555" t="s">
        <v>225</v>
      </c>
      <c r="AO395" s="555" t="s">
        <v>225</v>
      </c>
      <c r="AP395" s="555" t="s">
        <v>225</v>
      </c>
      <c r="AQ395" s="555" t="s">
        <v>225</v>
      </c>
      <c r="AR395" s="555" t="s">
        <v>225</v>
      </c>
      <c r="AS395" s="555" t="s">
        <v>225</v>
      </c>
      <c r="AT395" s="555" t="s">
        <v>225</v>
      </c>
      <c r="AU395" s="555" t="s">
        <v>225</v>
      </c>
      <c r="AV395" s="555" t="s">
        <v>225</v>
      </c>
      <c r="AW395" s="555" t="s">
        <v>225</v>
      </c>
      <c r="AX395" s="555" t="s">
        <v>225</v>
      </c>
      <c r="AY395" s="556" t="s">
        <v>3778</v>
      </c>
      <c r="AZ395" s="564"/>
      <c r="BA395" s="565"/>
      <c r="BB395" s="565"/>
      <c r="BC395" s="565"/>
      <c r="BD395" s="566"/>
    </row>
    <row r="396" spans="1:56" ht="21.6" x14ac:dyDescent="0.65">
      <c r="A396" s="575">
        <v>707349</v>
      </c>
      <c r="B396" s="550" t="s">
        <v>246</v>
      </c>
      <c r="C396" s="555" t="s">
        <v>175</v>
      </c>
      <c r="D396" s="555" t="s">
        <v>177</v>
      </c>
      <c r="E396" s="555" t="s">
        <v>175</v>
      </c>
      <c r="F396" s="555" t="s">
        <v>175</v>
      </c>
      <c r="G396" s="555" t="s">
        <v>175</v>
      </c>
      <c r="H396" s="555" t="s">
        <v>177</v>
      </c>
      <c r="I396" s="555" t="s">
        <v>177</v>
      </c>
      <c r="J396" s="555" t="s">
        <v>176</v>
      </c>
      <c r="K396" s="555" t="s">
        <v>176</v>
      </c>
      <c r="L396" s="555" t="s">
        <v>177</v>
      </c>
      <c r="M396" s="555" t="s">
        <v>176</v>
      </c>
      <c r="N396" s="555" t="s">
        <v>176</v>
      </c>
      <c r="O396" s="555" t="s">
        <v>177</v>
      </c>
      <c r="P396" s="555" t="s">
        <v>177</v>
      </c>
      <c r="Q396" s="555" t="s">
        <v>175</v>
      </c>
      <c r="R396" s="555" t="s">
        <v>176</v>
      </c>
      <c r="S396" s="555" t="s">
        <v>176</v>
      </c>
      <c r="T396" s="555" t="s">
        <v>175</v>
      </c>
      <c r="U396" s="555" t="s">
        <v>176</v>
      </c>
      <c r="V396" s="555" t="s">
        <v>176</v>
      </c>
      <c r="W396" s="555" t="s">
        <v>176</v>
      </c>
      <c r="X396" s="555" t="s">
        <v>176</v>
      </c>
      <c r="Y396" s="555" t="s">
        <v>176</v>
      </c>
      <c r="Z396" s="555" t="s">
        <v>177</v>
      </c>
      <c r="AA396" s="555"/>
      <c r="AB396" s="555"/>
      <c r="AC396" s="555"/>
      <c r="AD396" s="555"/>
      <c r="AE396" s="555"/>
      <c r="AF396" s="555"/>
      <c r="AG396" s="555"/>
      <c r="AH396" s="555"/>
      <c r="AI396" s="555"/>
      <c r="AJ396" s="555"/>
      <c r="AK396" s="555"/>
      <c r="AL396" s="555"/>
      <c r="AM396" s="555"/>
      <c r="AN396" s="555"/>
      <c r="AO396" s="555"/>
      <c r="AP396" s="555"/>
      <c r="AQ396" s="555"/>
      <c r="AR396" s="555"/>
      <c r="AS396" s="555"/>
      <c r="AT396" s="555"/>
      <c r="AU396" s="555"/>
      <c r="AV396" s="555"/>
      <c r="AW396" s="555"/>
      <c r="AX396" s="555"/>
      <c r="AY396" s="556">
        <v>0</v>
      </c>
      <c r="AZ396" s="559"/>
      <c r="BA396" s="562"/>
      <c r="BB396" s="559"/>
    </row>
    <row r="397" spans="1:56" ht="14.4" x14ac:dyDescent="0.3">
      <c r="A397" s="576">
        <v>707351</v>
      </c>
      <c r="B397" s="549" t="s">
        <v>246</v>
      </c>
      <c r="C397" s="555" t="s">
        <v>177</v>
      </c>
      <c r="D397" s="555" t="s">
        <v>175</v>
      </c>
      <c r="E397" s="555" t="s">
        <v>175</v>
      </c>
      <c r="F397" s="555" t="s">
        <v>177</v>
      </c>
      <c r="G397" s="555" t="s">
        <v>175</v>
      </c>
      <c r="H397" s="555" t="s">
        <v>177</v>
      </c>
      <c r="I397" s="555" t="s">
        <v>176</v>
      </c>
      <c r="J397" s="555" t="s">
        <v>177</v>
      </c>
      <c r="K397" s="555" t="s">
        <v>175</v>
      </c>
      <c r="L397" s="555" t="s">
        <v>177</v>
      </c>
      <c r="M397" s="555" t="s">
        <v>177</v>
      </c>
      <c r="N397" s="555" t="s">
        <v>177</v>
      </c>
      <c r="O397" s="555" t="s">
        <v>175</v>
      </c>
      <c r="P397" s="555" t="s">
        <v>175</v>
      </c>
      <c r="Q397" s="555" t="s">
        <v>177</v>
      </c>
      <c r="R397" s="555" t="s">
        <v>175</v>
      </c>
      <c r="S397" s="555" t="s">
        <v>175</v>
      </c>
      <c r="T397" s="555" t="s">
        <v>177</v>
      </c>
      <c r="U397" s="555" t="s">
        <v>176</v>
      </c>
      <c r="V397" s="555" t="s">
        <v>176</v>
      </c>
      <c r="W397" s="555" t="s">
        <v>176</v>
      </c>
      <c r="X397" s="555" t="s">
        <v>176</v>
      </c>
      <c r="Y397" s="555" t="s">
        <v>176</v>
      </c>
      <c r="Z397" s="555" t="s">
        <v>176</v>
      </c>
      <c r="AA397" s="555"/>
      <c r="AB397" s="555"/>
      <c r="AC397" s="555"/>
      <c r="AD397" s="555"/>
      <c r="AE397" s="555"/>
      <c r="AF397" s="555"/>
      <c r="AG397" s="555"/>
      <c r="AH397" s="555"/>
      <c r="AI397" s="555"/>
      <c r="AJ397" s="555"/>
      <c r="AK397" s="555"/>
      <c r="AL397" s="555"/>
      <c r="AM397" s="555"/>
      <c r="AN397" s="555"/>
      <c r="AO397" s="555"/>
      <c r="AP397" s="555"/>
      <c r="AQ397" s="555"/>
      <c r="AR397" s="555"/>
      <c r="AS397" s="555"/>
      <c r="AT397" s="555"/>
      <c r="AU397" s="555"/>
      <c r="AV397" s="555"/>
      <c r="AW397" s="555"/>
      <c r="AX397" s="555"/>
      <c r="AY397" s="556">
        <v>0</v>
      </c>
      <c r="AZ397" s="559"/>
      <c r="BA397" s="562"/>
      <c r="BB397" s="559"/>
    </row>
    <row r="398" spans="1:56" ht="14.4" x14ac:dyDescent="0.3">
      <c r="A398" s="576">
        <v>707353</v>
      </c>
      <c r="B398" s="549" t="s">
        <v>245</v>
      </c>
      <c r="C398" s="555" t="s">
        <v>175</v>
      </c>
      <c r="D398" s="555" t="s">
        <v>175</v>
      </c>
      <c r="E398" s="555" t="s">
        <v>175</v>
      </c>
      <c r="F398" s="555" t="s">
        <v>175</v>
      </c>
      <c r="G398" s="555" t="s">
        <v>177</v>
      </c>
      <c r="H398" s="555" t="s">
        <v>177</v>
      </c>
      <c r="I398" s="555" t="s">
        <v>177</v>
      </c>
      <c r="J398" s="555" t="s">
        <v>176</v>
      </c>
      <c r="K398" s="555" t="s">
        <v>176</v>
      </c>
      <c r="L398" s="555" t="s">
        <v>176</v>
      </c>
      <c r="M398" s="555" t="s">
        <v>176</v>
      </c>
      <c r="N398" s="555" t="s">
        <v>176</v>
      </c>
      <c r="O398" s="555"/>
      <c r="P398" s="555"/>
      <c r="Q398" s="555"/>
      <c r="R398" s="555"/>
      <c r="S398" s="555"/>
      <c r="T398" s="555"/>
      <c r="U398" s="555"/>
      <c r="V398" s="555"/>
      <c r="W398" s="555"/>
      <c r="X398" s="555"/>
      <c r="Y398" s="555"/>
      <c r="Z398" s="555"/>
      <c r="AA398" s="555"/>
      <c r="AB398" s="555"/>
      <c r="AC398" s="555"/>
      <c r="AD398" s="555"/>
      <c r="AE398" s="555"/>
      <c r="AF398" s="555"/>
      <c r="AG398" s="555"/>
      <c r="AH398" s="555"/>
      <c r="AI398" s="555"/>
      <c r="AJ398" s="555"/>
      <c r="AK398" s="555"/>
      <c r="AL398" s="555"/>
      <c r="AM398" s="555"/>
      <c r="AN398" s="555"/>
      <c r="AO398" s="555"/>
      <c r="AP398" s="555"/>
      <c r="AQ398" s="555"/>
      <c r="AR398" s="555"/>
      <c r="AS398" s="555"/>
      <c r="AT398" s="555"/>
      <c r="AU398" s="555"/>
      <c r="AV398" s="555"/>
      <c r="AW398" s="555"/>
      <c r="AX398" s="555"/>
      <c r="AY398" s="556">
        <v>0</v>
      </c>
      <c r="AZ398" s="564"/>
      <c r="BA398" s="565"/>
      <c r="BB398" s="565"/>
      <c r="BC398" s="565"/>
      <c r="BD398" s="566"/>
    </row>
    <row r="399" spans="1:56" ht="21.6" x14ac:dyDescent="0.65">
      <c r="A399" s="575">
        <v>707354</v>
      </c>
      <c r="B399" s="550" t="s">
        <v>245</v>
      </c>
      <c r="C399" s="555" t="s">
        <v>1437</v>
      </c>
      <c r="D399" s="555" t="s">
        <v>1437</v>
      </c>
      <c r="E399" s="555" t="s">
        <v>1437</v>
      </c>
      <c r="F399" s="555" t="s">
        <v>1437</v>
      </c>
      <c r="G399" s="555" t="s">
        <v>1437</v>
      </c>
      <c r="H399" s="555" t="s">
        <v>1437</v>
      </c>
      <c r="I399" s="555" t="s">
        <v>1437</v>
      </c>
      <c r="J399" s="555" t="s">
        <v>1437</v>
      </c>
      <c r="K399" s="555" t="s">
        <v>1437</v>
      </c>
      <c r="L399" s="555" t="s">
        <v>1437</v>
      </c>
      <c r="M399" s="555" t="s">
        <v>1437</v>
      </c>
      <c r="N399" s="555" t="s">
        <v>1437</v>
      </c>
      <c r="O399" s="555" t="s">
        <v>225</v>
      </c>
      <c r="P399" s="555" t="s">
        <v>225</v>
      </c>
      <c r="Q399" s="555" t="s">
        <v>225</v>
      </c>
      <c r="R399" s="555" t="s">
        <v>225</v>
      </c>
      <c r="S399" s="555" t="s">
        <v>225</v>
      </c>
      <c r="T399" s="555" t="s">
        <v>225</v>
      </c>
      <c r="U399" s="555" t="s">
        <v>225</v>
      </c>
      <c r="V399" s="555" t="s">
        <v>225</v>
      </c>
      <c r="W399" s="555" t="s">
        <v>225</v>
      </c>
      <c r="X399" s="555" t="s">
        <v>225</v>
      </c>
      <c r="Y399" s="555" t="s">
        <v>225</v>
      </c>
      <c r="Z399" s="555" t="s">
        <v>225</v>
      </c>
      <c r="AA399" s="555" t="s">
        <v>225</v>
      </c>
      <c r="AB399" s="555" t="s">
        <v>225</v>
      </c>
      <c r="AC399" s="555" t="s">
        <v>225</v>
      </c>
      <c r="AD399" s="555" t="s">
        <v>225</v>
      </c>
      <c r="AE399" s="555" t="s">
        <v>225</v>
      </c>
      <c r="AF399" s="555" t="s">
        <v>225</v>
      </c>
      <c r="AG399" s="555" t="s">
        <v>225</v>
      </c>
      <c r="AH399" s="555" t="s">
        <v>225</v>
      </c>
      <c r="AI399" s="555" t="s">
        <v>225</v>
      </c>
      <c r="AJ399" s="555" t="s">
        <v>225</v>
      </c>
      <c r="AK399" s="555" t="s">
        <v>225</v>
      </c>
      <c r="AL399" s="555" t="s">
        <v>225</v>
      </c>
      <c r="AM399" s="555" t="s">
        <v>225</v>
      </c>
      <c r="AN399" s="555" t="s">
        <v>225</v>
      </c>
      <c r="AO399" s="555" t="s">
        <v>225</v>
      </c>
      <c r="AP399" s="555" t="s">
        <v>225</v>
      </c>
      <c r="AQ399" s="555" t="s">
        <v>225</v>
      </c>
      <c r="AR399" s="555" t="s">
        <v>225</v>
      </c>
      <c r="AS399" s="555" t="s">
        <v>225</v>
      </c>
      <c r="AT399" s="555" t="s">
        <v>225</v>
      </c>
      <c r="AU399" s="555" t="s">
        <v>225</v>
      </c>
      <c r="AV399" s="555" t="s">
        <v>225</v>
      </c>
      <c r="AW399" s="555" t="s">
        <v>225</v>
      </c>
      <c r="AX399" s="555" t="s">
        <v>225</v>
      </c>
      <c r="AY399" s="556" t="s">
        <v>3778</v>
      </c>
      <c r="AZ399" s="564"/>
      <c r="BA399" s="565"/>
      <c r="BB399" s="565"/>
      <c r="BC399" s="565"/>
      <c r="BD399" s="566"/>
    </row>
    <row r="400" spans="1:56" ht="14.4" x14ac:dyDescent="0.3">
      <c r="A400" s="576">
        <v>707357</v>
      </c>
      <c r="B400" s="549" t="s">
        <v>245</v>
      </c>
      <c r="C400" s="555" t="s">
        <v>177</v>
      </c>
      <c r="D400" s="555" t="s">
        <v>177</v>
      </c>
      <c r="E400" s="555" t="s">
        <v>175</v>
      </c>
      <c r="F400" s="555" t="s">
        <v>176</v>
      </c>
      <c r="G400" s="555" t="s">
        <v>175</v>
      </c>
      <c r="H400" s="555" t="s">
        <v>177</v>
      </c>
      <c r="I400" s="555" t="s">
        <v>176</v>
      </c>
      <c r="J400" s="555" t="s">
        <v>176</v>
      </c>
      <c r="K400" s="555" t="s">
        <v>176</v>
      </c>
      <c r="L400" s="555" t="s">
        <v>176</v>
      </c>
      <c r="M400" s="555" t="s">
        <v>176</v>
      </c>
      <c r="N400" s="555" t="s">
        <v>177</v>
      </c>
      <c r="O400" s="555"/>
      <c r="P400" s="555"/>
      <c r="Q400" s="555"/>
      <c r="R400" s="555"/>
      <c r="S400" s="555"/>
      <c r="T400" s="555"/>
      <c r="U400" s="555"/>
      <c r="V400" s="555"/>
      <c r="W400" s="555"/>
      <c r="X400" s="555"/>
      <c r="Y400" s="555"/>
      <c r="Z400" s="555"/>
      <c r="AA400" s="555"/>
      <c r="AB400" s="555"/>
      <c r="AC400" s="555"/>
      <c r="AD400" s="555"/>
      <c r="AE400" s="555"/>
      <c r="AF400" s="555"/>
      <c r="AG400" s="555"/>
      <c r="AH400" s="555"/>
      <c r="AI400" s="555"/>
      <c r="AJ400" s="555"/>
      <c r="AK400" s="555"/>
      <c r="AL400" s="555"/>
      <c r="AM400" s="555"/>
      <c r="AN400" s="555"/>
      <c r="AO400" s="555"/>
      <c r="AP400" s="555"/>
      <c r="AQ400" s="555"/>
      <c r="AR400" s="555"/>
      <c r="AS400" s="555"/>
      <c r="AT400" s="555"/>
      <c r="AU400" s="555"/>
      <c r="AV400" s="555"/>
      <c r="AW400" s="555"/>
      <c r="AX400" s="555"/>
      <c r="AY400" s="556">
        <v>0</v>
      </c>
      <c r="AZ400" s="564"/>
      <c r="BA400" s="565"/>
      <c r="BB400" s="565"/>
      <c r="BC400" s="565"/>
      <c r="BD400" s="566"/>
    </row>
    <row r="401" spans="1:56" ht="21.6" x14ac:dyDescent="0.65">
      <c r="A401" s="578">
        <v>707358</v>
      </c>
      <c r="B401" s="550" t="s">
        <v>245</v>
      </c>
      <c r="C401" s="579" t="s">
        <v>177</v>
      </c>
      <c r="D401" s="579" t="s">
        <v>175</v>
      </c>
      <c r="E401" s="579" t="s">
        <v>175</v>
      </c>
      <c r="F401" s="579" t="s">
        <v>177</v>
      </c>
      <c r="G401" s="579" t="s">
        <v>177</v>
      </c>
      <c r="H401" s="579" t="s">
        <v>175</v>
      </c>
      <c r="I401" s="579" t="s">
        <v>176</v>
      </c>
      <c r="J401" s="579" t="s">
        <v>176</v>
      </c>
      <c r="K401" s="579" t="s">
        <v>177</v>
      </c>
      <c r="L401" s="579" t="s">
        <v>177</v>
      </c>
      <c r="M401" s="579" t="s">
        <v>176</v>
      </c>
      <c r="N401" s="579" t="s">
        <v>176</v>
      </c>
      <c r="O401" s="579" t="s">
        <v>225</v>
      </c>
      <c r="P401" s="579" t="s">
        <v>225</v>
      </c>
      <c r="Q401" s="579" t="s">
        <v>225</v>
      </c>
      <c r="R401" s="579" t="s">
        <v>225</v>
      </c>
      <c r="S401" s="579" t="s">
        <v>225</v>
      </c>
      <c r="T401" s="579" t="s">
        <v>225</v>
      </c>
      <c r="U401" s="579" t="s">
        <v>225</v>
      </c>
      <c r="V401" s="579" t="s">
        <v>225</v>
      </c>
      <c r="W401" s="579" t="s">
        <v>225</v>
      </c>
      <c r="X401" s="579" t="s">
        <v>225</v>
      </c>
      <c r="Y401" s="579" t="s">
        <v>225</v>
      </c>
      <c r="Z401" s="579" t="s">
        <v>225</v>
      </c>
      <c r="AA401" s="579" t="s">
        <v>225</v>
      </c>
      <c r="AB401" s="579" t="s">
        <v>225</v>
      </c>
      <c r="AC401" s="579" t="s">
        <v>225</v>
      </c>
      <c r="AD401" s="579" t="s">
        <v>225</v>
      </c>
      <c r="AE401" s="579" t="s">
        <v>225</v>
      </c>
      <c r="AF401" s="579" t="s">
        <v>225</v>
      </c>
      <c r="AG401" s="579" t="s">
        <v>225</v>
      </c>
      <c r="AH401" s="579" t="s">
        <v>225</v>
      </c>
      <c r="AI401" s="579" t="s">
        <v>225</v>
      </c>
      <c r="AJ401" s="579" t="s">
        <v>225</v>
      </c>
      <c r="AK401" s="579" t="s">
        <v>225</v>
      </c>
      <c r="AL401" s="579" t="s">
        <v>225</v>
      </c>
      <c r="AM401" s="579" t="s">
        <v>225</v>
      </c>
      <c r="AN401" s="579" t="s">
        <v>225</v>
      </c>
      <c r="AO401" s="579" t="s">
        <v>225</v>
      </c>
      <c r="AP401" s="579" t="s">
        <v>225</v>
      </c>
      <c r="AQ401" s="579" t="s">
        <v>225</v>
      </c>
      <c r="AR401" s="579" t="s">
        <v>225</v>
      </c>
      <c r="AS401" s="579" t="s">
        <v>225</v>
      </c>
      <c r="AT401" s="579" t="s">
        <v>225</v>
      </c>
      <c r="AU401" s="579" t="s">
        <v>225</v>
      </c>
      <c r="AV401" s="579" t="s">
        <v>225</v>
      </c>
      <c r="AW401" s="579" t="s">
        <v>225</v>
      </c>
      <c r="AX401" s="579" t="s">
        <v>225</v>
      </c>
      <c r="AY401" s="556">
        <v>0</v>
      </c>
      <c r="AZ401" s="559"/>
      <c r="BA401" s="562"/>
      <c r="BB401" s="559"/>
    </row>
    <row r="402" spans="1:56" ht="14.4" x14ac:dyDescent="0.3">
      <c r="A402" s="576">
        <v>707359</v>
      </c>
      <c r="B402" s="549" t="s">
        <v>399</v>
      </c>
      <c r="C402" s="555" t="s">
        <v>177</v>
      </c>
      <c r="D402" s="555" t="s">
        <v>177</v>
      </c>
      <c r="E402" s="555" t="s">
        <v>175</v>
      </c>
      <c r="F402" s="555" t="s">
        <v>177</v>
      </c>
      <c r="G402" s="555" t="s">
        <v>175</v>
      </c>
      <c r="H402" s="555" t="s">
        <v>175</v>
      </c>
      <c r="I402" s="555" t="s">
        <v>175</v>
      </c>
      <c r="J402" s="555" t="s">
        <v>175</v>
      </c>
      <c r="K402" s="555" t="s">
        <v>175</v>
      </c>
      <c r="L402" s="555" t="s">
        <v>175</v>
      </c>
      <c r="M402" s="555" t="s">
        <v>175</v>
      </c>
      <c r="N402" s="555" t="s">
        <v>175</v>
      </c>
      <c r="O402" s="555" t="s">
        <v>176</v>
      </c>
      <c r="P402" s="555" t="s">
        <v>176</v>
      </c>
      <c r="Q402" s="555" t="s">
        <v>176</v>
      </c>
      <c r="R402" s="555" t="s">
        <v>176</v>
      </c>
      <c r="S402" s="555" t="s">
        <v>176</v>
      </c>
      <c r="T402" s="555" t="s">
        <v>176</v>
      </c>
      <c r="U402" s="555"/>
      <c r="V402" s="555"/>
      <c r="W402" s="555"/>
      <c r="X402" s="555"/>
      <c r="Y402" s="555"/>
      <c r="Z402" s="555"/>
      <c r="AA402" s="555"/>
      <c r="AB402" s="555"/>
      <c r="AC402" s="555"/>
      <c r="AD402" s="555"/>
      <c r="AE402" s="555"/>
      <c r="AF402" s="555"/>
      <c r="AG402" s="555"/>
      <c r="AH402" s="555"/>
      <c r="AI402" s="555"/>
      <c r="AJ402" s="555"/>
      <c r="AK402" s="555"/>
      <c r="AL402" s="555"/>
      <c r="AM402" s="555"/>
      <c r="AN402" s="555"/>
      <c r="AO402" s="555"/>
      <c r="AP402" s="555"/>
      <c r="AQ402" s="555"/>
      <c r="AR402" s="555"/>
      <c r="AS402" s="555"/>
      <c r="AT402" s="555"/>
      <c r="AU402" s="555"/>
      <c r="AV402" s="555"/>
      <c r="AW402" s="555"/>
      <c r="AX402" s="555"/>
      <c r="AY402" s="556">
        <v>0</v>
      </c>
      <c r="AZ402" s="564"/>
      <c r="BA402" s="565"/>
      <c r="BB402" s="565"/>
      <c r="BC402" s="565"/>
      <c r="BD402" s="566"/>
    </row>
    <row r="403" spans="1:56" ht="14.4" x14ac:dyDescent="0.3">
      <c r="A403" s="576">
        <v>707360</v>
      </c>
      <c r="B403" s="549" t="s">
        <v>399</v>
      </c>
      <c r="C403" s="555" t="s">
        <v>175</v>
      </c>
      <c r="D403" s="555" t="s">
        <v>175</v>
      </c>
      <c r="E403" s="555" t="s">
        <v>175</v>
      </c>
      <c r="F403" s="555" t="s">
        <v>175</v>
      </c>
      <c r="G403" s="555" t="s">
        <v>175</v>
      </c>
      <c r="H403" s="555" t="s">
        <v>177</v>
      </c>
      <c r="I403" s="555" t="s">
        <v>175</v>
      </c>
      <c r="J403" s="555" t="s">
        <v>175</v>
      </c>
      <c r="K403" s="555" t="s">
        <v>175</v>
      </c>
      <c r="L403" s="555" t="s">
        <v>175</v>
      </c>
      <c r="M403" s="555" t="s">
        <v>175</v>
      </c>
      <c r="N403" s="555" t="s">
        <v>177</v>
      </c>
      <c r="O403" s="555" t="s">
        <v>176</v>
      </c>
      <c r="P403" s="555" t="s">
        <v>176</v>
      </c>
      <c r="Q403" s="555" t="s">
        <v>176</v>
      </c>
      <c r="R403" s="555" t="s">
        <v>176</v>
      </c>
      <c r="S403" s="555" t="s">
        <v>176</v>
      </c>
      <c r="T403" s="555" t="s">
        <v>176</v>
      </c>
      <c r="U403" s="555"/>
      <c r="V403" s="555"/>
      <c r="W403" s="555"/>
      <c r="X403" s="555"/>
      <c r="Y403" s="555"/>
      <c r="Z403" s="555"/>
      <c r="AA403" s="555"/>
      <c r="AB403" s="555"/>
      <c r="AC403" s="555"/>
      <c r="AD403" s="555"/>
      <c r="AE403" s="555"/>
      <c r="AF403" s="555"/>
      <c r="AG403" s="555"/>
      <c r="AH403" s="555"/>
      <c r="AI403" s="555"/>
      <c r="AJ403" s="555"/>
      <c r="AK403" s="555"/>
      <c r="AL403" s="555"/>
      <c r="AM403" s="555"/>
      <c r="AN403" s="555"/>
      <c r="AO403" s="555"/>
      <c r="AP403" s="555"/>
      <c r="AQ403" s="555"/>
      <c r="AR403" s="555"/>
      <c r="AS403" s="555"/>
      <c r="AT403" s="555"/>
      <c r="AU403" s="555"/>
      <c r="AV403" s="555"/>
      <c r="AW403" s="555"/>
      <c r="AX403" s="555"/>
      <c r="AY403" s="556">
        <v>0</v>
      </c>
      <c r="AZ403" s="559"/>
      <c r="BA403" s="562"/>
      <c r="BB403" s="559"/>
    </row>
    <row r="404" spans="1:56" ht="21.6" x14ac:dyDescent="0.65">
      <c r="A404" s="575">
        <v>707361</v>
      </c>
      <c r="B404" s="550" t="s">
        <v>245</v>
      </c>
      <c r="C404" s="555" t="s">
        <v>175</v>
      </c>
      <c r="D404" s="555" t="s">
        <v>175</v>
      </c>
      <c r="E404" s="555" t="s">
        <v>175</v>
      </c>
      <c r="F404" s="555" t="s">
        <v>175</v>
      </c>
      <c r="G404" s="555" t="s">
        <v>175</v>
      </c>
      <c r="H404" s="555" t="s">
        <v>177</v>
      </c>
      <c r="I404" s="555" t="s">
        <v>175</v>
      </c>
      <c r="J404" s="555" t="s">
        <v>175</v>
      </c>
      <c r="K404" s="555" t="s">
        <v>175</v>
      </c>
      <c r="L404" s="555" t="s">
        <v>175</v>
      </c>
      <c r="M404" s="555" t="s">
        <v>175</v>
      </c>
      <c r="N404" s="555" t="s">
        <v>175</v>
      </c>
      <c r="O404" s="555"/>
      <c r="P404" s="555"/>
      <c r="Q404" s="555"/>
      <c r="R404" s="555"/>
      <c r="S404" s="555"/>
      <c r="T404" s="555"/>
      <c r="U404" s="555"/>
      <c r="V404" s="555"/>
      <c r="W404" s="555"/>
      <c r="X404" s="555"/>
      <c r="Y404" s="555"/>
      <c r="Z404" s="555"/>
      <c r="AA404" s="555"/>
      <c r="AB404" s="555"/>
      <c r="AC404" s="555"/>
      <c r="AD404" s="555"/>
      <c r="AE404" s="555"/>
      <c r="AF404" s="555"/>
      <c r="AG404" s="555"/>
      <c r="AH404" s="555"/>
      <c r="AI404" s="555"/>
      <c r="AJ404" s="555"/>
      <c r="AK404" s="555"/>
      <c r="AL404" s="555"/>
      <c r="AM404" s="555"/>
      <c r="AN404" s="555"/>
      <c r="AO404" s="555"/>
      <c r="AP404" s="555"/>
      <c r="AQ404" s="555"/>
      <c r="AR404" s="555"/>
      <c r="AS404" s="555"/>
      <c r="AT404" s="555"/>
      <c r="AU404" s="555"/>
      <c r="AV404" s="555"/>
      <c r="AW404" s="555"/>
      <c r="AX404" s="555"/>
      <c r="AY404" s="556">
        <v>0</v>
      </c>
      <c r="AZ404" s="564"/>
      <c r="BA404" s="565"/>
      <c r="BB404" s="565"/>
      <c r="BC404" s="565"/>
      <c r="BD404" s="566"/>
    </row>
    <row r="405" spans="1:56" ht="21.6" x14ac:dyDescent="0.65">
      <c r="A405" s="575">
        <v>707362</v>
      </c>
      <c r="B405" s="550" t="s">
        <v>245</v>
      </c>
      <c r="C405" s="555" t="s">
        <v>176</v>
      </c>
      <c r="D405" s="555" t="s">
        <v>177</v>
      </c>
      <c r="E405" s="555" t="s">
        <v>176</v>
      </c>
      <c r="F405" s="555" t="s">
        <v>177</v>
      </c>
      <c r="G405" s="555" t="s">
        <v>176</v>
      </c>
      <c r="H405" s="555" t="s">
        <v>177</v>
      </c>
      <c r="I405" s="555" t="s">
        <v>176</v>
      </c>
      <c r="J405" s="555" t="s">
        <v>176</v>
      </c>
      <c r="K405" s="555" t="s">
        <v>176</v>
      </c>
      <c r="L405" s="555" t="s">
        <v>176</v>
      </c>
      <c r="M405" s="555" t="s">
        <v>177</v>
      </c>
      <c r="N405" s="555" t="s">
        <v>175</v>
      </c>
      <c r="O405" s="555" t="s">
        <v>225</v>
      </c>
      <c r="P405" s="555" t="s">
        <v>225</v>
      </c>
      <c r="Q405" s="555" t="s">
        <v>225</v>
      </c>
      <c r="R405" s="555" t="s">
        <v>225</v>
      </c>
      <c r="S405" s="555" t="s">
        <v>225</v>
      </c>
      <c r="T405" s="555" t="s">
        <v>225</v>
      </c>
      <c r="U405" s="555" t="s">
        <v>225</v>
      </c>
      <c r="V405" s="555" t="s">
        <v>225</v>
      </c>
      <c r="W405" s="555" t="s">
        <v>225</v>
      </c>
      <c r="X405" s="555" t="s">
        <v>225</v>
      </c>
      <c r="Y405" s="555" t="s">
        <v>225</v>
      </c>
      <c r="Z405" s="555" t="s">
        <v>225</v>
      </c>
      <c r="AA405" s="555" t="s">
        <v>225</v>
      </c>
      <c r="AB405" s="555" t="s">
        <v>225</v>
      </c>
      <c r="AC405" s="555" t="s">
        <v>225</v>
      </c>
      <c r="AD405" s="555" t="s">
        <v>225</v>
      </c>
      <c r="AE405" s="555" t="s">
        <v>225</v>
      </c>
      <c r="AF405" s="555" t="s">
        <v>225</v>
      </c>
      <c r="AG405" s="555" t="s">
        <v>225</v>
      </c>
      <c r="AH405" s="555" t="s">
        <v>225</v>
      </c>
      <c r="AI405" s="555" t="s">
        <v>225</v>
      </c>
      <c r="AJ405" s="555" t="s">
        <v>225</v>
      </c>
      <c r="AK405" s="555" t="s">
        <v>225</v>
      </c>
      <c r="AL405" s="555" t="s">
        <v>225</v>
      </c>
      <c r="AM405" s="555" t="s">
        <v>225</v>
      </c>
      <c r="AN405" s="555" t="s">
        <v>225</v>
      </c>
      <c r="AO405" s="555" t="s">
        <v>225</v>
      </c>
      <c r="AP405" s="555" t="s">
        <v>225</v>
      </c>
      <c r="AQ405" s="555" t="s">
        <v>225</v>
      </c>
      <c r="AR405" s="555" t="s">
        <v>225</v>
      </c>
      <c r="AS405" s="555" t="s">
        <v>225</v>
      </c>
      <c r="AT405" s="555" t="s">
        <v>225</v>
      </c>
      <c r="AU405" s="555" t="s">
        <v>225</v>
      </c>
      <c r="AV405" s="555" t="s">
        <v>225</v>
      </c>
      <c r="AW405" s="555" t="s">
        <v>225</v>
      </c>
      <c r="AX405" s="555" t="s">
        <v>225</v>
      </c>
      <c r="AY405" s="556">
        <v>0</v>
      </c>
      <c r="AZ405" s="559"/>
      <c r="BA405" s="562"/>
      <c r="BB405" s="559"/>
    </row>
    <row r="406" spans="1:56" ht="14.4" x14ac:dyDescent="0.3">
      <c r="A406" s="576">
        <v>707363</v>
      </c>
      <c r="B406" s="549" t="s">
        <v>245</v>
      </c>
      <c r="C406" s="555" t="s">
        <v>176</v>
      </c>
      <c r="D406" s="555" t="s">
        <v>176</v>
      </c>
      <c r="E406" s="555" t="s">
        <v>176</v>
      </c>
      <c r="F406" s="555" t="s">
        <v>177</v>
      </c>
      <c r="G406" s="555" t="s">
        <v>176</v>
      </c>
      <c r="H406" s="555" t="s">
        <v>177</v>
      </c>
      <c r="I406" s="555" t="s">
        <v>176</v>
      </c>
      <c r="J406" s="555" t="s">
        <v>176</v>
      </c>
      <c r="K406" s="555" t="s">
        <v>176</v>
      </c>
      <c r="L406" s="555" t="s">
        <v>176</v>
      </c>
      <c r="M406" s="555" t="s">
        <v>175</v>
      </c>
      <c r="N406" s="555" t="s">
        <v>175</v>
      </c>
      <c r="O406" s="555" t="s">
        <v>225</v>
      </c>
      <c r="P406" s="555" t="s">
        <v>225</v>
      </c>
      <c r="Q406" s="555" t="s">
        <v>225</v>
      </c>
      <c r="R406" s="555" t="s">
        <v>225</v>
      </c>
      <c r="S406" s="555" t="s">
        <v>225</v>
      </c>
      <c r="T406" s="555" t="s">
        <v>225</v>
      </c>
      <c r="U406" s="555" t="s">
        <v>225</v>
      </c>
      <c r="V406" s="555" t="s">
        <v>225</v>
      </c>
      <c r="W406" s="555" t="s">
        <v>225</v>
      </c>
      <c r="X406" s="555" t="s">
        <v>225</v>
      </c>
      <c r="Y406" s="555" t="s">
        <v>225</v>
      </c>
      <c r="Z406" s="555" t="s">
        <v>225</v>
      </c>
      <c r="AA406" s="555" t="s">
        <v>225</v>
      </c>
      <c r="AB406" s="555" t="s">
        <v>225</v>
      </c>
      <c r="AC406" s="555" t="s">
        <v>225</v>
      </c>
      <c r="AD406" s="555" t="s">
        <v>225</v>
      </c>
      <c r="AE406" s="555" t="s">
        <v>225</v>
      </c>
      <c r="AF406" s="555" t="s">
        <v>225</v>
      </c>
      <c r="AG406" s="555" t="s">
        <v>225</v>
      </c>
      <c r="AH406" s="555" t="s">
        <v>225</v>
      </c>
      <c r="AI406" s="555" t="s">
        <v>225</v>
      </c>
      <c r="AJ406" s="555" t="s">
        <v>225</v>
      </c>
      <c r="AK406" s="555" t="s">
        <v>225</v>
      </c>
      <c r="AL406" s="555" t="s">
        <v>225</v>
      </c>
      <c r="AM406" s="555" t="s">
        <v>225</v>
      </c>
      <c r="AN406" s="555" t="s">
        <v>225</v>
      </c>
      <c r="AO406" s="555" t="s">
        <v>225</v>
      </c>
      <c r="AP406" s="555" t="s">
        <v>225</v>
      </c>
      <c r="AQ406" s="555" t="s">
        <v>225</v>
      </c>
      <c r="AR406" s="555" t="s">
        <v>225</v>
      </c>
      <c r="AS406" s="555" t="s">
        <v>225</v>
      </c>
      <c r="AT406" s="555" t="s">
        <v>225</v>
      </c>
      <c r="AU406" s="555" t="s">
        <v>225</v>
      </c>
      <c r="AV406" s="555" t="s">
        <v>225</v>
      </c>
      <c r="AW406" s="555" t="s">
        <v>225</v>
      </c>
      <c r="AX406" s="555" t="s">
        <v>225</v>
      </c>
      <c r="AY406" s="556">
        <v>0</v>
      </c>
      <c r="AZ406" s="564"/>
      <c r="BA406" s="565"/>
      <c r="BB406" s="565"/>
      <c r="BC406" s="565"/>
      <c r="BD406" s="566"/>
    </row>
    <row r="407" spans="1:56" ht="21.6" x14ac:dyDescent="0.65">
      <c r="A407" s="578">
        <v>707364</v>
      </c>
      <c r="B407" s="550" t="s">
        <v>245</v>
      </c>
      <c r="C407" s="579" t="s">
        <v>176</v>
      </c>
      <c r="D407" s="579" t="s">
        <v>176</v>
      </c>
      <c r="E407" s="579" t="s">
        <v>176</v>
      </c>
      <c r="F407" s="579" t="s">
        <v>177</v>
      </c>
      <c r="G407" s="579" t="s">
        <v>176</v>
      </c>
      <c r="H407" s="579" t="s">
        <v>177</v>
      </c>
      <c r="I407" s="579" t="s">
        <v>176</v>
      </c>
      <c r="J407" s="579" t="s">
        <v>176</v>
      </c>
      <c r="K407" s="579" t="s">
        <v>176</v>
      </c>
      <c r="L407" s="579" t="s">
        <v>176</v>
      </c>
      <c r="M407" s="579" t="s">
        <v>175</v>
      </c>
      <c r="N407" s="579" t="s">
        <v>175</v>
      </c>
      <c r="O407" s="579" t="s">
        <v>225</v>
      </c>
      <c r="P407" s="579" t="s">
        <v>225</v>
      </c>
      <c r="Q407" s="579" t="s">
        <v>225</v>
      </c>
      <c r="R407" s="579" t="s">
        <v>225</v>
      </c>
      <c r="S407" s="579" t="s">
        <v>225</v>
      </c>
      <c r="T407" s="579" t="s">
        <v>225</v>
      </c>
      <c r="U407" s="579" t="s">
        <v>225</v>
      </c>
      <c r="V407" s="579" t="s">
        <v>225</v>
      </c>
      <c r="W407" s="579" t="s">
        <v>225</v>
      </c>
      <c r="X407" s="579" t="s">
        <v>225</v>
      </c>
      <c r="Y407" s="579" t="s">
        <v>225</v>
      </c>
      <c r="Z407" s="579" t="s">
        <v>225</v>
      </c>
      <c r="AA407" s="579" t="s">
        <v>225</v>
      </c>
      <c r="AB407" s="579" t="s">
        <v>225</v>
      </c>
      <c r="AC407" s="579" t="s">
        <v>225</v>
      </c>
      <c r="AD407" s="579" t="s">
        <v>225</v>
      </c>
      <c r="AE407" s="579" t="s">
        <v>225</v>
      </c>
      <c r="AF407" s="579" t="s">
        <v>225</v>
      </c>
      <c r="AG407" s="579" t="s">
        <v>225</v>
      </c>
      <c r="AH407" s="579" t="s">
        <v>225</v>
      </c>
      <c r="AI407" s="579" t="s">
        <v>225</v>
      </c>
      <c r="AJ407" s="579" t="s">
        <v>225</v>
      </c>
      <c r="AK407" s="579" t="s">
        <v>225</v>
      </c>
      <c r="AL407" s="579" t="s">
        <v>225</v>
      </c>
      <c r="AM407" s="579" t="s">
        <v>225</v>
      </c>
      <c r="AN407" s="579" t="s">
        <v>225</v>
      </c>
      <c r="AO407" s="579" t="s">
        <v>225</v>
      </c>
      <c r="AP407" s="579" t="s">
        <v>225</v>
      </c>
      <c r="AQ407" s="579" t="s">
        <v>225</v>
      </c>
      <c r="AR407" s="579" t="s">
        <v>225</v>
      </c>
      <c r="AS407" s="579" t="s">
        <v>225</v>
      </c>
      <c r="AT407" s="579" t="s">
        <v>225</v>
      </c>
      <c r="AU407" s="579" t="s">
        <v>225</v>
      </c>
      <c r="AV407" s="579" t="s">
        <v>225</v>
      </c>
      <c r="AW407" s="579" t="s">
        <v>225</v>
      </c>
      <c r="AX407" s="579" t="s">
        <v>225</v>
      </c>
      <c r="AY407" s="556">
        <v>0</v>
      </c>
      <c r="AZ407" s="559"/>
      <c r="BA407" s="562"/>
    </row>
    <row r="408" spans="1:56" ht="14.4" x14ac:dyDescent="0.3">
      <c r="A408" s="576">
        <v>707365</v>
      </c>
      <c r="B408" s="549" t="s">
        <v>245</v>
      </c>
      <c r="C408" s="555" t="s">
        <v>177</v>
      </c>
      <c r="D408" s="555" t="s">
        <v>175</v>
      </c>
      <c r="E408" s="555" t="s">
        <v>176</v>
      </c>
      <c r="F408" s="555" t="s">
        <v>176</v>
      </c>
      <c r="G408" s="555" t="s">
        <v>176</v>
      </c>
      <c r="H408" s="555" t="s">
        <v>175</v>
      </c>
      <c r="I408" s="555" t="s">
        <v>177</v>
      </c>
      <c r="J408" s="555" t="s">
        <v>176</v>
      </c>
      <c r="K408" s="555" t="s">
        <v>176</v>
      </c>
      <c r="L408" s="555" t="s">
        <v>176</v>
      </c>
      <c r="M408" s="555" t="s">
        <v>176</v>
      </c>
      <c r="N408" s="555" t="s">
        <v>176</v>
      </c>
      <c r="O408" s="555" t="s">
        <v>225</v>
      </c>
      <c r="P408" s="555" t="s">
        <v>225</v>
      </c>
      <c r="Q408" s="555" t="s">
        <v>225</v>
      </c>
      <c r="R408" s="555" t="s">
        <v>225</v>
      </c>
      <c r="S408" s="555" t="s">
        <v>225</v>
      </c>
      <c r="T408" s="555" t="s">
        <v>225</v>
      </c>
      <c r="U408" s="555" t="s">
        <v>225</v>
      </c>
      <c r="V408" s="555" t="s">
        <v>225</v>
      </c>
      <c r="W408" s="555" t="s">
        <v>225</v>
      </c>
      <c r="X408" s="555" t="s">
        <v>225</v>
      </c>
      <c r="Y408" s="555" t="s">
        <v>225</v>
      </c>
      <c r="Z408" s="555" t="s">
        <v>225</v>
      </c>
      <c r="AA408" s="555" t="s">
        <v>225</v>
      </c>
      <c r="AB408" s="555" t="s">
        <v>225</v>
      </c>
      <c r="AC408" s="555" t="s">
        <v>225</v>
      </c>
      <c r="AD408" s="555" t="s">
        <v>225</v>
      </c>
      <c r="AE408" s="555" t="s">
        <v>225</v>
      </c>
      <c r="AF408" s="555" t="s">
        <v>225</v>
      </c>
      <c r="AG408" s="555" t="s">
        <v>225</v>
      </c>
      <c r="AH408" s="555" t="s">
        <v>225</v>
      </c>
      <c r="AI408" s="555" t="s">
        <v>225</v>
      </c>
      <c r="AJ408" s="555" t="s">
        <v>225</v>
      </c>
      <c r="AK408" s="555" t="s">
        <v>225</v>
      </c>
      <c r="AL408" s="555" t="s">
        <v>225</v>
      </c>
      <c r="AM408" s="555" t="s">
        <v>225</v>
      </c>
      <c r="AN408" s="555" t="s">
        <v>225</v>
      </c>
      <c r="AO408" s="555" t="s">
        <v>225</v>
      </c>
      <c r="AP408" s="555" t="s">
        <v>225</v>
      </c>
      <c r="AQ408" s="555" t="s">
        <v>225</v>
      </c>
      <c r="AR408" s="555" t="s">
        <v>225</v>
      </c>
      <c r="AS408" s="555" t="s">
        <v>225</v>
      </c>
      <c r="AT408" s="555" t="s">
        <v>225</v>
      </c>
      <c r="AU408" s="555" t="s">
        <v>225</v>
      </c>
      <c r="AV408" s="555" t="s">
        <v>225</v>
      </c>
      <c r="AW408" s="555" t="s">
        <v>225</v>
      </c>
      <c r="AX408" s="555" t="s">
        <v>225</v>
      </c>
      <c r="AY408" s="556">
        <v>0</v>
      </c>
      <c r="AZ408" s="564"/>
      <c r="BA408" s="565"/>
      <c r="BB408" s="565"/>
      <c r="BC408" s="565"/>
      <c r="BD408" s="566"/>
    </row>
    <row r="409" spans="1:56" ht="21.6" x14ac:dyDescent="0.65">
      <c r="A409" s="575">
        <v>707366</v>
      </c>
      <c r="B409" s="550" t="s">
        <v>246</v>
      </c>
      <c r="C409" s="555" t="s">
        <v>177</v>
      </c>
      <c r="D409" s="555" t="s">
        <v>177</v>
      </c>
      <c r="E409" s="555" t="s">
        <v>175</v>
      </c>
      <c r="F409" s="555" t="s">
        <v>177</v>
      </c>
      <c r="G409" s="555" t="s">
        <v>177</v>
      </c>
      <c r="H409" s="555" t="s">
        <v>177</v>
      </c>
      <c r="I409" s="555" t="s">
        <v>177</v>
      </c>
      <c r="J409" s="555" t="s">
        <v>177</v>
      </c>
      <c r="K409" s="555" t="s">
        <v>176</v>
      </c>
      <c r="L409" s="555" t="s">
        <v>177</v>
      </c>
      <c r="M409" s="555" t="s">
        <v>175</v>
      </c>
      <c r="N409" s="555" t="s">
        <v>177</v>
      </c>
      <c r="O409" s="555" t="s">
        <v>177</v>
      </c>
      <c r="P409" s="555" t="s">
        <v>177</v>
      </c>
      <c r="Q409" s="555" t="s">
        <v>177</v>
      </c>
      <c r="R409" s="555" t="s">
        <v>176</v>
      </c>
      <c r="S409" s="555" t="s">
        <v>175</v>
      </c>
      <c r="T409" s="555" t="s">
        <v>176</v>
      </c>
      <c r="U409" s="555" t="s">
        <v>177</v>
      </c>
      <c r="V409" s="555" t="s">
        <v>176</v>
      </c>
      <c r="W409" s="555" t="s">
        <v>177</v>
      </c>
      <c r="X409" s="555" t="s">
        <v>177</v>
      </c>
      <c r="Y409" s="555" t="s">
        <v>177</v>
      </c>
      <c r="Z409" s="555" t="s">
        <v>176</v>
      </c>
      <c r="AA409" s="555"/>
      <c r="AB409" s="555"/>
      <c r="AC409" s="555"/>
      <c r="AD409" s="555"/>
      <c r="AE409" s="555"/>
      <c r="AF409" s="555"/>
      <c r="AG409" s="555"/>
      <c r="AH409" s="555"/>
      <c r="AI409" s="555"/>
      <c r="AJ409" s="555"/>
      <c r="AK409" s="555"/>
      <c r="AL409" s="555"/>
      <c r="AM409" s="555"/>
      <c r="AN409" s="555"/>
      <c r="AO409" s="555"/>
      <c r="AP409" s="555"/>
      <c r="AQ409" s="555"/>
      <c r="AR409" s="555"/>
      <c r="AS409" s="555"/>
      <c r="AT409" s="555"/>
      <c r="AU409" s="555"/>
      <c r="AV409" s="555"/>
      <c r="AW409" s="555"/>
      <c r="AX409" s="555"/>
      <c r="AY409" s="556">
        <v>0</v>
      </c>
      <c r="AZ409" s="564"/>
      <c r="BA409" s="565"/>
      <c r="BB409" s="565"/>
      <c r="BC409" s="565"/>
      <c r="BD409" s="566"/>
    </row>
    <row r="410" spans="1:56" ht="21.6" x14ac:dyDescent="0.65">
      <c r="A410" s="578">
        <v>707367</v>
      </c>
      <c r="B410" s="550" t="s">
        <v>245</v>
      </c>
      <c r="C410" s="579" t="s">
        <v>177</v>
      </c>
      <c r="D410" s="579" t="s">
        <v>177</v>
      </c>
      <c r="E410" s="579" t="s">
        <v>177</v>
      </c>
      <c r="F410" s="579" t="s">
        <v>177</v>
      </c>
      <c r="G410" s="579" t="s">
        <v>177</v>
      </c>
      <c r="H410" s="579" t="s">
        <v>177</v>
      </c>
      <c r="I410" s="579" t="s">
        <v>176</v>
      </c>
      <c r="J410" s="579" t="s">
        <v>176</v>
      </c>
      <c r="K410" s="579" t="s">
        <v>176</v>
      </c>
      <c r="L410" s="579" t="s">
        <v>176</v>
      </c>
      <c r="M410" s="579" t="s">
        <v>175</v>
      </c>
      <c r="N410" s="579" t="s">
        <v>175</v>
      </c>
      <c r="O410" s="579" t="s">
        <v>225</v>
      </c>
      <c r="P410" s="579" t="s">
        <v>225</v>
      </c>
      <c r="Q410" s="579" t="s">
        <v>225</v>
      </c>
      <c r="R410" s="579" t="s">
        <v>225</v>
      </c>
      <c r="S410" s="579" t="s">
        <v>225</v>
      </c>
      <c r="T410" s="579" t="s">
        <v>225</v>
      </c>
      <c r="U410" s="579" t="s">
        <v>225</v>
      </c>
      <c r="V410" s="579" t="s">
        <v>225</v>
      </c>
      <c r="W410" s="579" t="s">
        <v>225</v>
      </c>
      <c r="X410" s="579" t="s">
        <v>225</v>
      </c>
      <c r="Y410" s="579" t="s">
        <v>225</v>
      </c>
      <c r="Z410" s="579" t="s">
        <v>225</v>
      </c>
      <c r="AA410" s="579" t="s">
        <v>225</v>
      </c>
      <c r="AB410" s="579" t="s">
        <v>225</v>
      </c>
      <c r="AC410" s="579" t="s">
        <v>225</v>
      </c>
      <c r="AD410" s="579" t="s">
        <v>225</v>
      </c>
      <c r="AE410" s="579" t="s">
        <v>225</v>
      </c>
      <c r="AF410" s="579" t="s">
        <v>225</v>
      </c>
      <c r="AG410" s="579" t="s">
        <v>225</v>
      </c>
      <c r="AH410" s="579" t="s">
        <v>225</v>
      </c>
      <c r="AI410" s="579" t="s">
        <v>225</v>
      </c>
      <c r="AJ410" s="579" t="s">
        <v>225</v>
      </c>
      <c r="AK410" s="579" t="s">
        <v>225</v>
      </c>
      <c r="AL410" s="579" t="s">
        <v>225</v>
      </c>
      <c r="AM410" s="579" t="s">
        <v>225</v>
      </c>
      <c r="AN410" s="579" t="s">
        <v>225</v>
      </c>
      <c r="AO410" s="579" t="s">
        <v>225</v>
      </c>
      <c r="AP410" s="579" t="s">
        <v>225</v>
      </c>
      <c r="AQ410" s="579" t="s">
        <v>225</v>
      </c>
      <c r="AR410" s="579" t="s">
        <v>225</v>
      </c>
      <c r="AS410" s="579" t="s">
        <v>225</v>
      </c>
      <c r="AT410" s="579" t="s">
        <v>225</v>
      </c>
      <c r="AU410" s="579" t="s">
        <v>225</v>
      </c>
      <c r="AV410" s="579" t="s">
        <v>225</v>
      </c>
      <c r="AW410" s="579" t="s">
        <v>225</v>
      </c>
      <c r="AX410" s="579" t="s">
        <v>225</v>
      </c>
      <c r="AY410" s="556">
        <v>0</v>
      </c>
      <c r="AZ410" s="559"/>
      <c r="BA410" s="562"/>
      <c r="BB410" s="559"/>
    </row>
    <row r="411" spans="1:56" ht="14.4" x14ac:dyDescent="0.3">
      <c r="A411" s="576">
        <v>707368</v>
      </c>
      <c r="B411" s="549" t="s">
        <v>247</v>
      </c>
      <c r="C411" s="555" t="s">
        <v>177</v>
      </c>
      <c r="D411" s="555" t="s">
        <v>177</v>
      </c>
      <c r="E411" s="555" t="s">
        <v>177</v>
      </c>
      <c r="F411" s="555" t="s">
        <v>177</v>
      </c>
      <c r="G411" s="555" t="s">
        <v>177</v>
      </c>
      <c r="H411" s="555" t="s">
        <v>177</v>
      </c>
      <c r="I411" s="555" t="s">
        <v>177</v>
      </c>
      <c r="J411" s="555" t="s">
        <v>177</v>
      </c>
      <c r="K411" s="555" t="s">
        <v>177</v>
      </c>
      <c r="L411" s="555" t="s">
        <v>177</v>
      </c>
      <c r="M411" s="555" t="s">
        <v>177</v>
      </c>
      <c r="N411" s="555" t="s">
        <v>177</v>
      </c>
      <c r="O411" s="555" t="s">
        <v>175</v>
      </c>
      <c r="P411" s="555" t="s">
        <v>175</v>
      </c>
      <c r="Q411" s="555" t="s">
        <v>175</v>
      </c>
      <c r="R411" s="555" t="s">
        <v>175</v>
      </c>
      <c r="S411" s="555" t="s">
        <v>177</v>
      </c>
      <c r="T411" s="555" t="s">
        <v>177</v>
      </c>
      <c r="U411" s="555" t="s">
        <v>177</v>
      </c>
      <c r="V411" s="555" t="s">
        <v>177</v>
      </c>
      <c r="W411" s="555" t="s">
        <v>175</v>
      </c>
      <c r="X411" s="555" t="s">
        <v>177</v>
      </c>
      <c r="Y411" s="555" t="s">
        <v>177</v>
      </c>
      <c r="Z411" s="555" t="s">
        <v>175</v>
      </c>
      <c r="AA411" s="555" t="s">
        <v>177</v>
      </c>
      <c r="AB411" s="555" t="s">
        <v>177</v>
      </c>
      <c r="AC411" s="555" t="s">
        <v>177</v>
      </c>
      <c r="AD411" s="555" t="s">
        <v>177</v>
      </c>
      <c r="AE411" s="555" t="s">
        <v>177</v>
      </c>
      <c r="AF411" s="555" t="s">
        <v>177</v>
      </c>
      <c r="AG411" s="555"/>
      <c r="AH411" s="555"/>
      <c r="AI411" s="555"/>
      <c r="AJ411" s="555"/>
      <c r="AK411" s="555"/>
      <c r="AL411" s="555"/>
      <c r="AM411" s="555"/>
      <c r="AN411" s="555"/>
      <c r="AO411" s="555"/>
      <c r="AP411" s="555"/>
      <c r="AQ411" s="555"/>
      <c r="AR411" s="555"/>
      <c r="AS411" s="555"/>
      <c r="AT411" s="555"/>
      <c r="AU411" s="555"/>
      <c r="AV411" s="555"/>
      <c r="AW411" s="555"/>
      <c r="AX411" s="555"/>
      <c r="AY411" s="556">
        <v>0</v>
      </c>
      <c r="AZ411" s="559"/>
      <c r="BA411" s="562"/>
      <c r="BB411" s="559"/>
    </row>
    <row r="412" spans="1:56" ht="14.4" x14ac:dyDescent="0.3">
      <c r="A412" s="576">
        <v>707369</v>
      </c>
      <c r="B412" s="549" t="s">
        <v>245</v>
      </c>
      <c r="C412" s="555" t="s">
        <v>177</v>
      </c>
      <c r="D412" s="555" t="s">
        <v>177</v>
      </c>
      <c r="E412" s="555" t="s">
        <v>176</v>
      </c>
      <c r="F412" s="555" t="s">
        <v>176</v>
      </c>
      <c r="G412" s="555" t="s">
        <v>177</v>
      </c>
      <c r="H412" s="555" t="s">
        <v>177</v>
      </c>
      <c r="I412" s="555" t="s">
        <v>176</v>
      </c>
      <c r="J412" s="555" t="s">
        <v>176</v>
      </c>
      <c r="K412" s="555" t="s">
        <v>176</v>
      </c>
      <c r="L412" s="555" t="s">
        <v>176</v>
      </c>
      <c r="M412" s="555" t="s">
        <v>175</v>
      </c>
      <c r="N412" s="555" t="s">
        <v>175</v>
      </c>
      <c r="O412" s="555" t="s">
        <v>225</v>
      </c>
      <c r="P412" s="555" t="s">
        <v>225</v>
      </c>
      <c r="Q412" s="555" t="s">
        <v>225</v>
      </c>
      <c r="R412" s="555" t="s">
        <v>225</v>
      </c>
      <c r="S412" s="555" t="s">
        <v>225</v>
      </c>
      <c r="T412" s="555" t="s">
        <v>225</v>
      </c>
      <c r="U412" s="555" t="s">
        <v>225</v>
      </c>
      <c r="V412" s="555" t="s">
        <v>225</v>
      </c>
      <c r="W412" s="555" t="s">
        <v>225</v>
      </c>
      <c r="X412" s="555" t="s">
        <v>225</v>
      </c>
      <c r="Y412" s="555" t="s">
        <v>225</v>
      </c>
      <c r="Z412" s="555" t="s">
        <v>225</v>
      </c>
      <c r="AA412" s="555" t="s">
        <v>225</v>
      </c>
      <c r="AB412" s="555" t="s">
        <v>225</v>
      </c>
      <c r="AC412" s="555" t="s">
        <v>225</v>
      </c>
      <c r="AD412" s="555" t="s">
        <v>225</v>
      </c>
      <c r="AE412" s="555" t="s">
        <v>225</v>
      </c>
      <c r="AF412" s="555" t="s">
        <v>225</v>
      </c>
      <c r="AG412" s="555" t="s">
        <v>225</v>
      </c>
      <c r="AH412" s="555" t="s">
        <v>225</v>
      </c>
      <c r="AI412" s="555" t="s">
        <v>225</v>
      </c>
      <c r="AJ412" s="555" t="s">
        <v>225</v>
      </c>
      <c r="AK412" s="555" t="s">
        <v>225</v>
      </c>
      <c r="AL412" s="555" t="s">
        <v>225</v>
      </c>
      <c r="AM412" s="555" t="s">
        <v>225</v>
      </c>
      <c r="AN412" s="555" t="s">
        <v>225</v>
      </c>
      <c r="AO412" s="555" t="s">
        <v>225</v>
      </c>
      <c r="AP412" s="555" t="s">
        <v>225</v>
      </c>
      <c r="AQ412" s="555" t="s">
        <v>225</v>
      </c>
      <c r="AR412" s="555" t="s">
        <v>225</v>
      </c>
      <c r="AS412" s="555" t="s">
        <v>225</v>
      </c>
      <c r="AT412" s="555" t="s">
        <v>225</v>
      </c>
      <c r="AU412" s="555" t="s">
        <v>225</v>
      </c>
      <c r="AV412" s="555" t="s">
        <v>225</v>
      </c>
      <c r="AW412" s="555" t="s">
        <v>225</v>
      </c>
      <c r="AX412" s="555" t="s">
        <v>225</v>
      </c>
      <c r="AY412" s="556">
        <v>0</v>
      </c>
      <c r="AZ412" s="559"/>
      <c r="BA412" s="562"/>
      <c r="BB412" s="559"/>
    </row>
    <row r="413" spans="1:56" ht="14.4" x14ac:dyDescent="0.3">
      <c r="A413" s="576">
        <v>707370</v>
      </c>
      <c r="B413" s="549" t="s">
        <v>246</v>
      </c>
      <c r="C413" s="555" t="s">
        <v>175</v>
      </c>
      <c r="D413" s="555" t="s">
        <v>175</v>
      </c>
      <c r="E413" s="555" t="s">
        <v>175</v>
      </c>
      <c r="F413" s="555" t="s">
        <v>175</v>
      </c>
      <c r="G413" s="555" t="s">
        <v>177</v>
      </c>
      <c r="H413" s="555" t="s">
        <v>175</v>
      </c>
      <c r="I413" s="555" t="s">
        <v>177</v>
      </c>
      <c r="J413" s="555" t="s">
        <v>176</v>
      </c>
      <c r="K413" s="555" t="s">
        <v>176</v>
      </c>
      <c r="L413" s="555" t="s">
        <v>177</v>
      </c>
      <c r="M413" s="555" t="s">
        <v>177</v>
      </c>
      <c r="N413" s="555" t="s">
        <v>177</v>
      </c>
      <c r="O413" s="555" t="s">
        <v>176</v>
      </c>
      <c r="P413" s="555" t="s">
        <v>176</v>
      </c>
      <c r="Q413" s="555" t="s">
        <v>176</v>
      </c>
      <c r="R413" s="555" t="s">
        <v>176</v>
      </c>
      <c r="S413" s="555" t="s">
        <v>176</v>
      </c>
      <c r="T413" s="555" t="s">
        <v>176</v>
      </c>
      <c r="U413" s="555" t="s">
        <v>176</v>
      </c>
      <c r="V413" s="555" t="s">
        <v>176</v>
      </c>
      <c r="W413" s="555" t="s">
        <v>176</v>
      </c>
      <c r="X413" s="555" t="s">
        <v>176</v>
      </c>
      <c r="Y413" s="555" t="s">
        <v>176</v>
      </c>
      <c r="Z413" s="555" t="s">
        <v>176</v>
      </c>
      <c r="AA413" s="555"/>
      <c r="AB413" s="555"/>
      <c r="AC413" s="555"/>
      <c r="AD413" s="555"/>
      <c r="AE413" s="555"/>
      <c r="AF413" s="555"/>
      <c r="AG413" s="555"/>
      <c r="AH413" s="555"/>
      <c r="AI413" s="555"/>
      <c r="AJ413" s="555"/>
      <c r="AK413" s="555"/>
      <c r="AL413" s="555"/>
      <c r="AM413" s="555"/>
      <c r="AN413" s="555"/>
      <c r="AO413" s="555"/>
      <c r="AP413" s="555"/>
      <c r="AQ413" s="555"/>
      <c r="AR413" s="555"/>
      <c r="AS413" s="555"/>
      <c r="AT413" s="555"/>
      <c r="AU413" s="555"/>
      <c r="AV413" s="555"/>
      <c r="AW413" s="555"/>
      <c r="AX413" s="555"/>
      <c r="AY413" s="556">
        <v>0</v>
      </c>
      <c r="AZ413" s="564"/>
      <c r="BA413" s="565"/>
      <c r="BB413" s="565"/>
      <c r="BC413" s="565"/>
      <c r="BD413" s="566"/>
    </row>
    <row r="414" spans="1:56" ht="21.6" x14ac:dyDescent="0.65">
      <c r="A414" s="575">
        <v>707371</v>
      </c>
      <c r="B414" s="550" t="s">
        <v>246</v>
      </c>
      <c r="C414" s="555" t="s">
        <v>175</v>
      </c>
      <c r="D414" s="555" t="s">
        <v>175</v>
      </c>
      <c r="E414" s="555" t="s">
        <v>175</v>
      </c>
      <c r="F414" s="555" t="s">
        <v>177</v>
      </c>
      <c r="G414" s="555" t="s">
        <v>175</v>
      </c>
      <c r="H414" s="555" t="s">
        <v>177</v>
      </c>
      <c r="I414" s="555" t="s">
        <v>177</v>
      </c>
      <c r="J414" s="555" t="s">
        <v>177</v>
      </c>
      <c r="K414" s="555" t="s">
        <v>177</v>
      </c>
      <c r="L414" s="555" t="s">
        <v>177</v>
      </c>
      <c r="M414" s="555" t="s">
        <v>177</v>
      </c>
      <c r="N414" s="555" t="s">
        <v>177</v>
      </c>
      <c r="O414" s="555" t="s">
        <v>175</v>
      </c>
      <c r="P414" s="555" t="s">
        <v>177</v>
      </c>
      <c r="Q414" s="555" t="s">
        <v>177</v>
      </c>
      <c r="R414" s="555" t="s">
        <v>175</v>
      </c>
      <c r="S414" s="555" t="s">
        <v>177</v>
      </c>
      <c r="T414" s="555" t="s">
        <v>177</v>
      </c>
      <c r="U414" s="555" t="s">
        <v>177</v>
      </c>
      <c r="V414" s="555" t="s">
        <v>177</v>
      </c>
      <c r="W414" s="555" t="s">
        <v>177</v>
      </c>
      <c r="X414" s="555" t="s">
        <v>177</v>
      </c>
      <c r="Y414" s="555" t="s">
        <v>177</v>
      </c>
      <c r="Z414" s="555" t="s">
        <v>177</v>
      </c>
      <c r="AA414" s="555"/>
      <c r="AB414" s="555"/>
      <c r="AC414" s="555"/>
      <c r="AD414" s="555"/>
      <c r="AE414" s="555"/>
      <c r="AF414" s="555"/>
      <c r="AG414" s="555"/>
      <c r="AH414" s="555"/>
      <c r="AI414" s="555"/>
      <c r="AJ414" s="555"/>
      <c r="AK414" s="555"/>
      <c r="AL414" s="555"/>
      <c r="AM414" s="555"/>
      <c r="AN414" s="555"/>
      <c r="AO414" s="555"/>
      <c r="AP414" s="555"/>
      <c r="AQ414" s="555"/>
      <c r="AR414" s="555"/>
      <c r="AS414" s="555"/>
      <c r="AT414" s="555"/>
      <c r="AU414" s="555"/>
      <c r="AV414" s="555"/>
      <c r="AW414" s="555"/>
      <c r="AX414" s="555"/>
      <c r="AY414" s="556">
        <v>0</v>
      </c>
      <c r="AZ414" s="564"/>
      <c r="BA414" s="565"/>
      <c r="BB414" s="565"/>
      <c r="BC414" s="565"/>
      <c r="BD414" s="566"/>
    </row>
    <row r="415" spans="1:56" ht="14.4" x14ac:dyDescent="0.3">
      <c r="A415" s="576">
        <v>707372</v>
      </c>
      <c r="B415" s="549" t="s">
        <v>245</v>
      </c>
      <c r="C415" s="555" t="s">
        <v>177</v>
      </c>
      <c r="D415" s="555" t="s">
        <v>177</v>
      </c>
      <c r="E415" s="555" t="s">
        <v>176</v>
      </c>
      <c r="F415" s="555" t="s">
        <v>176</v>
      </c>
      <c r="G415" s="555" t="s">
        <v>177</v>
      </c>
      <c r="H415" s="555" t="s">
        <v>177</v>
      </c>
      <c r="I415" s="555" t="s">
        <v>176</v>
      </c>
      <c r="J415" s="555" t="s">
        <v>176</v>
      </c>
      <c r="K415" s="555" t="s">
        <v>176</v>
      </c>
      <c r="L415" s="555" t="s">
        <v>176</v>
      </c>
      <c r="M415" s="555" t="s">
        <v>175</v>
      </c>
      <c r="N415" s="555" t="s">
        <v>175</v>
      </c>
      <c r="O415" s="555" t="s">
        <v>225</v>
      </c>
      <c r="P415" s="555" t="s">
        <v>225</v>
      </c>
      <c r="Q415" s="555" t="s">
        <v>225</v>
      </c>
      <c r="R415" s="555" t="s">
        <v>225</v>
      </c>
      <c r="S415" s="555" t="s">
        <v>225</v>
      </c>
      <c r="T415" s="555" t="s">
        <v>225</v>
      </c>
      <c r="U415" s="555" t="s">
        <v>225</v>
      </c>
      <c r="V415" s="555" t="s">
        <v>225</v>
      </c>
      <c r="W415" s="555" t="s">
        <v>225</v>
      </c>
      <c r="X415" s="555" t="s">
        <v>225</v>
      </c>
      <c r="Y415" s="555" t="s">
        <v>225</v>
      </c>
      <c r="Z415" s="555" t="s">
        <v>225</v>
      </c>
      <c r="AA415" s="555" t="s">
        <v>225</v>
      </c>
      <c r="AB415" s="555" t="s">
        <v>225</v>
      </c>
      <c r="AC415" s="555" t="s">
        <v>225</v>
      </c>
      <c r="AD415" s="555" t="s">
        <v>225</v>
      </c>
      <c r="AE415" s="555" t="s">
        <v>225</v>
      </c>
      <c r="AF415" s="555" t="s">
        <v>225</v>
      </c>
      <c r="AG415" s="555" t="s">
        <v>225</v>
      </c>
      <c r="AH415" s="555" t="s">
        <v>225</v>
      </c>
      <c r="AI415" s="555" t="s">
        <v>225</v>
      </c>
      <c r="AJ415" s="555" t="s">
        <v>225</v>
      </c>
      <c r="AK415" s="555" t="s">
        <v>225</v>
      </c>
      <c r="AL415" s="555" t="s">
        <v>225</v>
      </c>
      <c r="AM415" s="555" t="s">
        <v>225</v>
      </c>
      <c r="AN415" s="555" t="s">
        <v>225</v>
      </c>
      <c r="AO415" s="555" t="s">
        <v>225</v>
      </c>
      <c r="AP415" s="555" t="s">
        <v>225</v>
      </c>
      <c r="AQ415" s="555" t="s">
        <v>225</v>
      </c>
      <c r="AR415" s="555" t="s">
        <v>225</v>
      </c>
      <c r="AS415" s="555" t="s">
        <v>225</v>
      </c>
      <c r="AT415" s="555" t="s">
        <v>225</v>
      </c>
      <c r="AU415" s="555" t="s">
        <v>225</v>
      </c>
      <c r="AV415" s="555" t="s">
        <v>225</v>
      </c>
      <c r="AW415" s="555" t="s">
        <v>225</v>
      </c>
      <c r="AX415" s="555" t="s">
        <v>225</v>
      </c>
      <c r="AY415" s="556">
        <v>0</v>
      </c>
      <c r="AZ415" s="559"/>
      <c r="BA415" s="562"/>
      <c r="BB415" s="559"/>
    </row>
    <row r="416" spans="1:56" ht="21.6" x14ac:dyDescent="0.65">
      <c r="A416" s="578">
        <v>707373</v>
      </c>
      <c r="B416" s="550" t="s">
        <v>245</v>
      </c>
      <c r="C416" s="579" t="s">
        <v>175</v>
      </c>
      <c r="D416" s="579" t="s">
        <v>175</v>
      </c>
      <c r="E416" s="579" t="s">
        <v>175</v>
      </c>
      <c r="F416" s="579" t="s">
        <v>175</v>
      </c>
      <c r="G416" s="579" t="s">
        <v>175</v>
      </c>
      <c r="H416" s="579" t="s">
        <v>175</v>
      </c>
      <c r="I416" s="579" t="s">
        <v>177</v>
      </c>
      <c r="J416" s="579" t="s">
        <v>177</v>
      </c>
      <c r="K416" s="579" t="s">
        <v>177</v>
      </c>
      <c r="L416" s="579" t="s">
        <v>177</v>
      </c>
      <c r="M416" s="579" t="s">
        <v>177</v>
      </c>
      <c r="N416" s="579" t="s">
        <v>177</v>
      </c>
      <c r="O416" s="579" t="s">
        <v>225</v>
      </c>
      <c r="P416" s="579" t="s">
        <v>225</v>
      </c>
      <c r="Q416" s="579" t="s">
        <v>225</v>
      </c>
      <c r="R416" s="579" t="s">
        <v>225</v>
      </c>
      <c r="S416" s="579" t="s">
        <v>225</v>
      </c>
      <c r="T416" s="579" t="s">
        <v>225</v>
      </c>
      <c r="U416" s="579" t="s">
        <v>225</v>
      </c>
      <c r="V416" s="579" t="s">
        <v>225</v>
      </c>
      <c r="W416" s="579" t="s">
        <v>225</v>
      </c>
      <c r="X416" s="579" t="s">
        <v>225</v>
      </c>
      <c r="Y416" s="579" t="s">
        <v>225</v>
      </c>
      <c r="Z416" s="579" t="s">
        <v>225</v>
      </c>
      <c r="AA416" s="579" t="s">
        <v>225</v>
      </c>
      <c r="AB416" s="579" t="s">
        <v>225</v>
      </c>
      <c r="AC416" s="579" t="s">
        <v>225</v>
      </c>
      <c r="AD416" s="579" t="s">
        <v>225</v>
      </c>
      <c r="AE416" s="579" t="s">
        <v>225</v>
      </c>
      <c r="AF416" s="579" t="s">
        <v>225</v>
      </c>
      <c r="AG416" s="579" t="s">
        <v>225</v>
      </c>
      <c r="AH416" s="579" t="s">
        <v>225</v>
      </c>
      <c r="AI416" s="579" t="s">
        <v>225</v>
      </c>
      <c r="AJ416" s="579" t="s">
        <v>225</v>
      </c>
      <c r="AK416" s="579" t="s">
        <v>225</v>
      </c>
      <c r="AL416" s="579" t="s">
        <v>225</v>
      </c>
      <c r="AM416" s="579" t="s">
        <v>225</v>
      </c>
      <c r="AN416" s="579" t="s">
        <v>225</v>
      </c>
      <c r="AO416" s="579" t="s">
        <v>225</v>
      </c>
      <c r="AP416" s="579" t="s">
        <v>225</v>
      </c>
      <c r="AQ416" s="579" t="s">
        <v>225</v>
      </c>
      <c r="AR416" s="579" t="s">
        <v>225</v>
      </c>
      <c r="AS416" s="579" t="s">
        <v>225</v>
      </c>
      <c r="AT416" s="579" t="s">
        <v>225</v>
      </c>
      <c r="AU416" s="579" t="s">
        <v>225</v>
      </c>
      <c r="AV416" s="579" t="s">
        <v>225</v>
      </c>
      <c r="AW416" s="579" t="s">
        <v>225</v>
      </c>
      <c r="AX416" s="579" t="s">
        <v>225</v>
      </c>
      <c r="AY416" s="556">
        <v>0</v>
      </c>
      <c r="AZ416" s="564"/>
      <c r="BA416" s="565"/>
      <c r="BB416" s="565"/>
      <c r="BC416" s="565"/>
      <c r="BD416" s="566"/>
    </row>
    <row r="417" spans="1:56" ht="21.6" x14ac:dyDescent="0.65">
      <c r="A417" s="578">
        <v>707374</v>
      </c>
      <c r="B417" s="550" t="s">
        <v>245</v>
      </c>
      <c r="C417" s="579" t="s">
        <v>175</v>
      </c>
      <c r="D417" s="579" t="s">
        <v>175</v>
      </c>
      <c r="E417" s="579" t="s">
        <v>177</v>
      </c>
      <c r="F417" s="579" t="s">
        <v>176</v>
      </c>
      <c r="G417" s="579" t="s">
        <v>177</v>
      </c>
      <c r="H417" s="579" t="s">
        <v>176</v>
      </c>
      <c r="I417" s="579" t="s">
        <v>176</v>
      </c>
      <c r="J417" s="579" t="s">
        <v>176</v>
      </c>
      <c r="K417" s="579" t="s">
        <v>176</v>
      </c>
      <c r="L417" s="579" t="s">
        <v>176</v>
      </c>
      <c r="M417" s="579" t="s">
        <v>176</v>
      </c>
      <c r="N417" s="579" t="s">
        <v>176</v>
      </c>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79"/>
      <c r="AL417" s="579"/>
      <c r="AM417" s="579"/>
      <c r="AN417" s="579"/>
      <c r="AO417" s="579"/>
      <c r="AP417" s="579"/>
      <c r="AQ417" s="579"/>
      <c r="AR417" s="579"/>
      <c r="AS417" s="579"/>
      <c r="AT417" s="579"/>
      <c r="AU417" s="579"/>
      <c r="AV417" s="579"/>
      <c r="AW417" s="579"/>
      <c r="AX417" s="579"/>
      <c r="AY417" s="556">
        <v>0</v>
      </c>
      <c r="AZ417" s="564"/>
      <c r="BA417" s="565"/>
      <c r="BB417" s="565"/>
      <c r="BC417" s="565"/>
      <c r="BD417" s="566"/>
    </row>
    <row r="418" spans="1:56" ht="14.4" x14ac:dyDescent="0.3">
      <c r="A418" s="576">
        <v>707375</v>
      </c>
      <c r="B418" s="549" t="s">
        <v>245</v>
      </c>
      <c r="C418" s="555" t="s">
        <v>176</v>
      </c>
      <c r="D418" s="555" t="s">
        <v>176</v>
      </c>
      <c r="E418" s="555" t="s">
        <v>177</v>
      </c>
      <c r="F418" s="555" t="s">
        <v>177</v>
      </c>
      <c r="G418" s="555" t="s">
        <v>177</v>
      </c>
      <c r="H418" s="555" t="s">
        <v>176</v>
      </c>
      <c r="I418" s="555" t="s">
        <v>177</v>
      </c>
      <c r="J418" s="555" t="s">
        <v>176</v>
      </c>
      <c r="K418" s="555" t="s">
        <v>177</v>
      </c>
      <c r="L418" s="555" t="s">
        <v>177</v>
      </c>
      <c r="M418" s="555" t="s">
        <v>176</v>
      </c>
      <c r="N418" s="555" t="s">
        <v>176</v>
      </c>
      <c r="O418" s="555"/>
      <c r="P418" s="555"/>
      <c r="Q418" s="555"/>
      <c r="R418" s="555"/>
      <c r="S418" s="555"/>
      <c r="T418" s="555"/>
      <c r="U418" s="555"/>
      <c r="V418" s="555"/>
      <c r="W418" s="555"/>
      <c r="X418" s="555"/>
      <c r="Y418" s="555"/>
      <c r="Z418" s="555"/>
      <c r="AA418" s="555"/>
      <c r="AB418" s="555"/>
      <c r="AC418" s="555"/>
      <c r="AD418" s="555"/>
      <c r="AE418" s="555"/>
      <c r="AF418" s="555"/>
      <c r="AG418" s="555"/>
      <c r="AH418" s="555"/>
      <c r="AI418" s="555"/>
      <c r="AJ418" s="555"/>
      <c r="AK418" s="555"/>
      <c r="AL418" s="555"/>
      <c r="AM418" s="555"/>
      <c r="AN418" s="555"/>
      <c r="AO418" s="555"/>
      <c r="AP418" s="555"/>
      <c r="AQ418" s="555"/>
      <c r="AR418" s="555"/>
      <c r="AS418" s="555"/>
      <c r="AT418" s="555"/>
      <c r="AU418" s="555"/>
      <c r="AV418" s="555"/>
      <c r="AW418" s="555"/>
      <c r="AX418" s="555"/>
      <c r="AY418" s="556">
        <v>0</v>
      </c>
      <c r="AZ418" s="564"/>
      <c r="BA418" s="565"/>
      <c r="BB418" s="565"/>
      <c r="BC418" s="565"/>
      <c r="BD418" s="566"/>
    </row>
    <row r="419" spans="1:56" ht="14.4" x14ac:dyDescent="0.3">
      <c r="A419" s="576">
        <v>707377</v>
      </c>
      <c r="B419" s="549" t="s">
        <v>245</v>
      </c>
      <c r="C419" s="555" t="s">
        <v>177</v>
      </c>
      <c r="D419" s="555" t="s">
        <v>176</v>
      </c>
      <c r="E419" s="555" t="s">
        <v>177</v>
      </c>
      <c r="F419" s="555" t="s">
        <v>176</v>
      </c>
      <c r="G419" s="555" t="s">
        <v>176</v>
      </c>
      <c r="H419" s="555" t="s">
        <v>176</v>
      </c>
      <c r="I419" s="555" t="s">
        <v>176</v>
      </c>
      <c r="J419" s="555" t="s">
        <v>176</v>
      </c>
      <c r="K419" s="555" t="s">
        <v>176</v>
      </c>
      <c r="L419" s="555" t="s">
        <v>176</v>
      </c>
      <c r="M419" s="555" t="s">
        <v>175</v>
      </c>
      <c r="N419" s="555" t="s">
        <v>175</v>
      </c>
      <c r="O419" s="555" t="s">
        <v>225</v>
      </c>
      <c r="P419" s="555" t="s">
        <v>225</v>
      </c>
      <c r="Q419" s="555" t="s">
        <v>225</v>
      </c>
      <c r="R419" s="555" t="s">
        <v>225</v>
      </c>
      <c r="S419" s="555" t="s">
        <v>225</v>
      </c>
      <c r="T419" s="555" t="s">
        <v>225</v>
      </c>
      <c r="U419" s="555" t="s">
        <v>225</v>
      </c>
      <c r="V419" s="555" t="s">
        <v>225</v>
      </c>
      <c r="W419" s="555" t="s">
        <v>225</v>
      </c>
      <c r="X419" s="555" t="s">
        <v>225</v>
      </c>
      <c r="Y419" s="555" t="s">
        <v>225</v>
      </c>
      <c r="Z419" s="555" t="s">
        <v>225</v>
      </c>
      <c r="AA419" s="555" t="s">
        <v>225</v>
      </c>
      <c r="AB419" s="555" t="s">
        <v>225</v>
      </c>
      <c r="AC419" s="555" t="s">
        <v>225</v>
      </c>
      <c r="AD419" s="555" t="s">
        <v>225</v>
      </c>
      <c r="AE419" s="555" t="s">
        <v>225</v>
      </c>
      <c r="AF419" s="555" t="s">
        <v>225</v>
      </c>
      <c r="AG419" s="555" t="s">
        <v>225</v>
      </c>
      <c r="AH419" s="555" t="s">
        <v>225</v>
      </c>
      <c r="AI419" s="555" t="s">
        <v>225</v>
      </c>
      <c r="AJ419" s="555" t="s">
        <v>225</v>
      </c>
      <c r="AK419" s="555" t="s">
        <v>225</v>
      </c>
      <c r="AL419" s="555" t="s">
        <v>225</v>
      </c>
      <c r="AM419" s="555" t="s">
        <v>225</v>
      </c>
      <c r="AN419" s="555" t="s">
        <v>225</v>
      </c>
      <c r="AO419" s="555" t="s">
        <v>225</v>
      </c>
      <c r="AP419" s="555" t="s">
        <v>225</v>
      </c>
      <c r="AQ419" s="555" t="s">
        <v>225</v>
      </c>
      <c r="AR419" s="555" t="s">
        <v>225</v>
      </c>
      <c r="AS419" s="555" t="s">
        <v>225</v>
      </c>
      <c r="AT419" s="555" t="s">
        <v>225</v>
      </c>
      <c r="AU419" s="555" t="s">
        <v>225</v>
      </c>
      <c r="AV419" s="555" t="s">
        <v>225</v>
      </c>
      <c r="AW419" s="555" t="s">
        <v>225</v>
      </c>
      <c r="AX419" s="555" t="s">
        <v>225</v>
      </c>
      <c r="AY419" s="556">
        <v>0</v>
      </c>
      <c r="AZ419" s="564"/>
      <c r="BA419" s="565"/>
      <c r="BB419" s="565"/>
      <c r="BC419" s="565"/>
      <c r="BD419" s="566"/>
    </row>
    <row r="420" spans="1:56" ht="21.6" x14ac:dyDescent="0.65">
      <c r="A420" s="578">
        <v>707378</v>
      </c>
      <c r="B420" s="550" t="s">
        <v>245</v>
      </c>
      <c r="C420" s="579" t="s">
        <v>177</v>
      </c>
      <c r="D420" s="579" t="s">
        <v>177</v>
      </c>
      <c r="E420" s="579" t="s">
        <v>177</v>
      </c>
      <c r="F420" s="579" t="s">
        <v>176</v>
      </c>
      <c r="G420" s="579" t="s">
        <v>177</v>
      </c>
      <c r="H420" s="579" t="s">
        <v>177</v>
      </c>
      <c r="I420" s="579" t="s">
        <v>176</v>
      </c>
      <c r="J420" s="579" t="s">
        <v>176</v>
      </c>
      <c r="K420" s="579" t="s">
        <v>176</v>
      </c>
      <c r="L420" s="579" t="s">
        <v>176</v>
      </c>
      <c r="M420" s="579" t="s">
        <v>176</v>
      </c>
      <c r="N420" s="579" t="s">
        <v>176</v>
      </c>
      <c r="O420" s="579" t="s">
        <v>225</v>
      </c>
      <c r="P420" s="579" t="s">
        <v>225</v>
      </c>
      <c r="Q420" s="579" t="s">
        <v>225</v>
      </c>
      <c r="R420" s="579" t="s">
        <v>225</v>
      </c>
      <c r="S420" s="579" t="s">
        <v>225</v>
      </c>
      <c r="T420" s="579" t="s">
        <v>225</v>
      </c>
      <c r="U420" s="579" t="s">
        <v>225</v>
      </c>
      <c r="V420" s="579" t="s">
        <v>225</v>
      </c>
      <c r="W420" s="579" t="s">
        <v>225</v>
      </c>
      <c r="X420" s="579" t="s">
        <v>225</v>
      </c>
      <c r="Y420" s="579" t="s">
        <v>225</v>
      </c>
      <c r="Z420" s="579" t="s">
        <v>225</v>
      </c>
      <c r="AA420" s="579" t="s">
        <v>225</v>
      </c>
      <c r="AB420" s="579" t="s">
        <v>225</v>
      </c>
      <c r="AC420" s="579" t="s">
        <v>225</v>
      </c>
      <c r="AD420" s="579" t="s">
        <v>225</v>
      </c>
      <c r="AE420" s="579" t="s">
        <v>225</v>
      </c>
      <c r="AF420" s="579" t="s">
        <v>225</v>
      </c>
      <c r="AG420" s="579" t="s">
        <v>225</v>
      </c>
      <c r="AH420" s="579" t="s">
        <v>225</v>
      </c>
      <c r="AI420" s="579" t="s">
        <v>225</v>
      </c>
      <c r="AJ420" s="579" t="s">
        <v>225</v>
      </c>
      <c r="AK420" s="579" t="s">
        <v>225</v>
      </c>
      <c r="AL420" s="579" t="s">
        <v>225</v>
      </c>
      <c r="AM420" s="579" t="s">
        <v>225</v>
      </c>
      <c r="AN420" s="579" t="s">
        <v>225</v>
      </c>
      <c r="AO420" s="579" t="s">
        <v>225</v>
      </c>
      <c r="AP420" s="579" t="s">
        <v>225</v>
      </c>
      <c r="AQ420" s="579" t="s">
        <v>225</v>
      </c>
      <c r="AR420" s="579" t="s">
        <v>225</v>
      </c>
      <c r="AS420" s="579" t="s">
        <v>225</v>
      </c>
      <c r="AT420" s="579" t="s">
        <v>225</v>
      </c>
      <c r="AU420" s="579" t="s">
        <v>225</v>
      </c>
      <c r="AV420" s="579" t="s">
        <v>225</v>
      </c>
      <c r="AW420" s="579" t="s">
        <v>225</v>
      </c>
      <c r="AX420" s="579" t="s">
        <v>225</v>
      </c>
      <c r="AY420" s="556">
        <v>0</v>
      </c>
      <c r="AZ420" s="559"/>
      <c r="BA420" s="562"/>
      <c r="BB420" s="559"/>
    </row>
    <row r="421" spans="1:56" ht="21.6" x14ac:dyDescent="0.65">
      <c r="A421" s="578">
        <v>707379</v>
      </c>
      <c r="B421" s="550" t="s">
        <v>245</v>
      </c>
      <c r="C421" s="579" t="s">
        <v>176</v>
      </c>
      <c r="D421" s="579" t="s">
        <v>176</v>
      </c>
      <c r="E421" s="579" t="s">
        <v>177</v>
      </c>
      <c r="F421" s="579" t="s">
        <v>175</v>
      </c>
      <c r="G421" s="579" t="s">
        <v>177</v>
      </c>
      <c r="H421" s="579" t="s">
        <v>177</v>
      </c>
      <c r="I421" s="579" t="s">
        <v>176</v>
      </c>
      <c r="J421" s="579" t="s">
        <v>176</v>
      </c>
      <c r="K421" s="579" t="s">
        <v>176</v>
      </c>
      <c r="L421" s="579" t="s">
        <v>176</v>
      </c>
      <c r="M421" s="579" t="s">
        <v>175</v>
      </c>
      <c r="N421" s="579" t="s">
        <v>177</v>
      </c>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79"/>
      <c r="AL421" s="579"/>
      <c r="AM421" s="579"/>
      <c r="AN421" s="579"/>
      <c r="AO421" s="579"/>
      <c r="AP421" s="579"/>
      <c r="AQ421" s="579"/>
      <c r="AR421" s="579"/>
      <c r="AS421" s="579"/>
      <c r="AT421" s="579"/>
      <c r="AU421" s="579"/>
      <c r="AV421" s="579"/>
      <c r="AW421" s="579"/>
      <c r="AX421" s="579"/>
      <c r="AY421" s="556">
        <v>0</v>
      </c>
      <c r="AZ421" s="564"/>
      <c r="BA421" s="565"/>
      <c r="BB421" s="565"/>
      <c r="BC421" s="565"/>
      <c r="BD421" s="566"/>
    </row>
    <row r="422" spans="1:56" ht="14.4" x14ac:dyDescent="0.3">
      <c r="A422" s="576">
        <v>707380</v>
      </c>
      <c r="B422" s="549" t="s">
        <v>245</v>
      </c>
      <c r="C422" s="555" t="s">
        <v>175</v>
      </c>
      <c r="D422" s="555" t="s">
        <v>175</v>
      </c>
      <c r="E422" s="555" t="s">
        <v>177</v>
      </c>
      <c r="F422" s="555" t="s">
        <v>175</v>
      </c>
      <c r="G422" s="555" t="s">
        <v>175</v>
      </c>
      <c r="H422" s="555" t="s">
        <v>175</v>
      </c>
      <c r="I422" s="555" t="s">
        <v>177</v>
      </c>
      <c r="J422" s="555" t="s">
        <v>177</v>
      </c>
      <c r="K422" s="555" t="s">
        <v>177</v>
      </c>
      <c r="L422" s="555" t="s">
        <v>177</v>
      </c>
      <c r="M422" s="555" t="s">
        <v>177</v>
      </c>
      <c r="N422" s="555" t="s">
        <v>175</v>
      </c>
      <c r="O422" s="555" t="s">
        <v>225</v>
      </c>
      <c r="P422" s="555" t="s">
        <v>225</v>
      </c>
      <c r="Q422" s="555" t="s">
        <v>225</v>
      </c>
      <c r="R422" s="555" t="s">
        <v>225</v>
      </c>
      <c r="S422" s="555" t="s">
        <v>225</v>
      </c>
      <c r="T422" s="555" t="s">
        <v>225</v>
      </c>
      <c r="U422" s="555" t="s">
        <v>225</v>
      </c>
      <c r="V422" s="555" t="s">
        <v>225</v>
      </c>
      <c r="W422" s="555" t="s">
        <v>225</v>
      </c>
      <c r="X422" s="555" t="s">
        <v>225</v>
      </c>
      <c r="Y422" s="555" t="s">
        <v>225</v>
      </c>
      <c r="Z422" s="555" t="s">
        <v>225</v>
      </c>
      <c r="AA422" s="555" t="s">
        <v>225</v>
      </c>
      <c r="AB422" s="555" t="s">
        <v>225</v>
      </c>
      <c r="AC422" s="555" t="s">
        <v>225</v>
      </c>
      <c r="AD422" s="555" t="s">
        <v>225</v>
      </c>
      <c r="AE422" s="555" t="s">
        <v>225</v>
      </c>
      <c r="AF422" s="555" t="s">
        <v>225</v>
      </c>
      <c r="AG422" s="555" t="s">
        <v>225</v>
      </c>
      <c r="AH422" s="555" t="s">
        <v>225</v>
      </c>
      <c r="AI422" s="555" t="s">
        <v>225</v>
      </c>
      <c r="AJ422" s="555" t="s">
        <v>225</v>
      </c>
      <c r="AK422" s="555" t="s">
        <v>225</v>
      </c>
      <c r="AL422" s="555" t="s">
        <v>225</v>
      </c>
      <c r="AM422" s="555" t="s">
        <v>225</v>
      </c>
      <c r="AN422" s="555" t="s">
        <v>225</v>
      </c>
      <c r="AO422" s="555" t="s">
        <v>225</v>
      </c>
      <c r="AP422" s="555" t="s">
        <v>225</v>
      </c>
      <c r="AQ422" s="555" t="s">
        <v>225</v>
      </c>
      <c r="AR422" s="555" t="s">
        <v>225</v>
      </c>
      <c r="AS422" s="555" t="s">
        <v>225</v>
      </c>
      <c r="AT422" s="555" t="s">
        <v>225</v>
      </c>
      <c r="AU422" s="555" t="s">
        <v>225</v>
      </c>
      <c r="AV422" s="555" t="s">
        <v>225</v>
      </c>
      <c r="AW422" s="555" t="s">
        <v>225</v>
      </c>
      <c r="AX422" s="555" t="s">
        <v>225</v>
      </c>
      <c r="AY422" s="556">
        <v>0</v>
      </c>
      <c r="AZ422" s="559"/>
      <c r="BA422" s="562"/>
    </row>
    <row r="423" spans="1:56" ht="14.4" x14ac:dyDescent="0.3">
      <c r="A423" s="576">
        <v>707381</v>
      </c>
      <c r="B423" s="549" t="s">
        <v>245</v>
      </c>
      <c r="C423" s="555" t="s">
        <v>175</v>
      </c>
      <c r="D423" s="555" t="s">
        <v>176</v>
      </c>
      <c r="E423" s="555" t="s">
        <v>175</v>
      </c>
      <c r="F423" s="555" t="s">
        <v>175</v>
      </c>
      <c r="G423" s="555" t="s">
        <v>175</v>
      </c>
      <c r="H423" s="555" t="s">
        <v>177</v>
      </c>
      <c r="I423" s="555" t="s">
        <v>175</v>
      </c>
      <c r="J423" s="555" t="s">
        <v>176</v>
      </c>
      <c r="K423" s="555" t="s">
        <v>176</v>
      </c>
      <c r="L423" s="555" t="s">
        <v>175</v>
      </c>
      <c r="M423" s="555" t="s">
        <v>176</v>
      </c>
      <c r="N423" s="555" t="s">
        <v>175</v>
      </c>
      <c r="O423" s="555"/>
      <c r="P423" s="555"/>
      <c r="Q423" s="555"/>
      <c r="R423" s="555"/>
      <c r="S423" s="555"/>
      <c r="T423" s="555"/>
      <c r="U423" s="555"/>
      <c r="V423" s="555"/>
      <c r="W423" s="555"/>
      <c r="X423" s="555"/>
      <c r="Y423" s="555"/>
      <c r="Z423" s="555"/>
      <c r="AA423" s="555"/>
      <c r="AB423" s="555"/>
      <c r="AC423" s="555"/>
      <c r="AD423" s="555"/>
      <c r="AE423" s="555"/>
      <c r="AF423" s="555"/>
      <c r="AG423" s="555"/>
      <c r="AH423" s="555"/>
      <c r="AI423" s="555"/>
      <c r="AJ423" s="555"/>
      <c r="AK423" s="555"/>
      <c r="AL423" s="555"/>
      <c r="AM423" s="555"/>
      <c r="AN423" s="555"/>
      <c r="AO423" s="555"/>
      <c r="AP423" s="555"/>
      <c r="AQ423" s="555"/>
      <c r="AR423" s="555"/>
      <c r="AS423" s="555"/>
      <c r="AT423" s="555"/>
      <c r="AU423" s="555"/>
      <c r="AV423" s="555"/>
      <c r="AW423" s="555"/>
      <c r="AX423" s="555"/>
      <c r="AY423" s="556">
        <v>0</v>
      </c>
      <c r="AZ423" s="559"/>
      <c r="BA423" s="562"/>
      <c r="BB423" s="559"/>
    </row>
    <row r="424" spans="1:56" ht="14.4" x14ac:dyDescent="0.3">
      <c r="A424" s="576">
        <v>707382</v>
      </c>
      <c r="B424" s="549" t="s">
        <v>245</v>
      </c>
      <c r="C424" s="555" t="s">
        <v>175</v>
      </c>
      <c r="D424" s="555" t="s">
        <v>175</v>
      </c>
      <c r="E424" s="555" t="s">
        <v>176</v>
      </c>
      <c r="F424" s="555" t="s">
        <v>175</v>
      </c>
      <c r="G424" s="555" t="s">
        <v>176</v>
      </c>
      <c r="H424" s="555" t="s">
        <v>175</v>
      </c>
      <c r="I424" s="555" t="s">
        <v>177</v>
      </c>
      <c r="J424" s="555" t="s">
        <v>176</v>
      </c>
      <c r="K424" s="555" t="s">
        <v>176</v>
      </c>
      <c r="L424" s="555" t="s">
        <v>176</v>
      </c>
      <c r="M424" s="555" t="s">
        <v>176</v>
      </c>
      <c r="N424" s="555" t="s">
        <v>177</v>
      </c>
      <c r="O424" s="555"/>
      <c r="P424" s="555"/>
      <c r="Q424" s="555"/>
      <c r="R424" s="555"/>
      <c r="S424" s="555"/>
      <c r="T424" s="555"/>
      <c r="U424" s="555"/>
      <c r="V424" s="555"/>
      <c r="W424" s="555"/>
      <c r="X424" s="555"/>
      <c r="Y424" s="555"/>
      <c r="Z424" s="555"/>
      <c r="AA424" s="555"/>
      <c r="AB424" s="555"/>
      <c r="AC424" s="555"/>
      <c r="AD424" s="555"/>
      <c r="AE424" s="555"/>
      <c r="AF424" s="555"/>
      <c r="AG424" s="555"/>
      <c r="AH424" s="555"/>
      <c r="AI424" s="555"/>
      <c r="AJ424" s="555"/>
      <c r="AK424" s="555"/>
      <c r="AL424" s="555"/>
      <c r="AM424" s="555"/>
      <c r="AN424" s="555"/>
      <c r="AO424" s="555"/>
      <c r="AP424" s="555"/>
      <c r="AQ424" s="555"/>
      <c r="AR424" s="555"/>
      <c r="AS424" s="555"/>
      <c r="AT424" s="555"/>
      <c r="AU424" s="555"/>
      <c r="AV424" s="555"/>
      <c r="AW424" s="555"/>
      <c r="AX424" s="555"/>
      <c r="AY424" s="556">
        <v>0</v>
      </c>
      <c r="AZ424" s="559"/>
      <c r="BA424" s="562"/>
      <c r="BB424" s="559"/>
    </row>
    <row r="425" spans="1:56" ht="21.6" x14ac:dyDescent="0.65">
      <c r="A425" s="578">
        <v>707383</v>
      </c>
      <c r="B425" s="550" t="s">
        <v>245</v>
      </c>
      <c r="C425" s="579" t="s">
        <v>176</v>
      </c>
      <c r="D425" s="579" t="s">
        <v>177</v>
      </c>
      <c r="E425" s="579" t="s">
        <v>177</v>
      </c>
      <c r="F425" s="579" t="s">
        <v>176</v>
      </c>
      <c r="G425" s="579" t="s">
        <v>177</v>
      </c>
      <c r="H425" s="579" t="s">
        <v>177</v>
      </c>
      <c r="I425" s="579" t="s">
        <v>176</v>
      </c>
      <c r="J425" s="579" t="s">
        <v>176</v>
      </c>
      <c r="K425" s="579" t="s">
        <v>176</v>
      </c>
      <c r="L425" s="579" t="s">
        <v>176</v>
      </c>
      <c r="M425" s="579" t="s">
        <v>177</v>
      </c>
      <c r="N425" s="579" t="s">
        <v>175</v>
      </c>
      <c r="O425" s="579" t="s">
        <v>225</v>
      </c>
      <c r="P425" s="579" t="s">
        <v>225</v>
      </c>
      <c r="Q425" s="579" t="s">
        <v>225</v>
      </c>
      <c r="R425" s="579" t="s">
        <v>225</v>
      </c>
      <c r="S425" s="579" t="s">
        <v>225</v>
      </c>
      <c r="T425" s="579" t="s">
        <v>225</v>
      </c>
      <c r="U425" s="579" t="s">
        <v>225</v>
      </c>
      <c r="V425" s="579" t="s">
        <v>225</v>
      </c>
      <c r="W425" s="579" t="s">
        <v>225</v>
      </c>
      <c r="X425" s="579" t="s">
        <v>225</v>
      </c>
      <c r="Y425" s="579" t="s">
        <v>225</v>
      </c>
      <c r="Z425" s="579" t="s">
        <v>225</v>
      </c>
      <c r="AA425" s="579" t="s">
        <v>225</v>
      </c>
      <c r="AB425" s="579" t="s">
        <v>225</v>
      </c>
      <c r="AC425" s="579" t="s">
        <v>225</v>
      </c>
      <c r="AD425" s="579" t="s">
        <v>225</v>
      </c>
      <c r="AE425" s="579" t="s">
        <v>225</v>
      </c>
      <c r="AF425" s="579" t="s">
        <v>225</v>
      </c>
      <c r="AG425" s="579" t="s">
        <v>225</v>
      </c>
      <c r="AH425" s="579" t="s">
        <v>225</v>
      </c>
      <c r="AI425" s="579" t="s">
        <v>225</v>
      </c>
      <c r="AJ425" s="579" t="s">
        <v>225</v>
      </c>
      <c r="AK425" s="579" t="s">
        <v>225</v>
      </c>
      <c r="AL425" s="579" t="s">
        <v>225</v>
      </c>
      <c r="AM425" s="579" t="s">
        <v>225</v>
      </c>
      <c r="AN425" s="579" t="s">
        <v>225</v>
      </c>
      <c r="AO425" s="579" t="s">
        <v>225</v>
      </c>
      <c r="AP425" s="579" t="s">
        <v>225</v>
      </c>
      <c r="AQ425" s="579" t="s">
        <v>225</v>
      </c>
      <c r="AR425" s="579" t="s">
        <v>225</v>
      </c>
      <c r="AS425" s="579" t="s">
        <v>225</v>
      </c>
      <c r="AT425" s="579" t="s">
        <v>225</v>
      </c>
      <c r="AU425" s="579" t="s">
        <v>225</v>
      </c>
      <c r="AV425" s="579" t="s">
        <v>225</v>
      </c>
      <c r="AW425" s="579" t="s">
        <v>225</v>
      </c>
      <c r="AX425" s="579" t="s">
        <v>225</v>
      </c>
      <c r="AY425" s="556">
        <v>0</v>
      </c>
      <c r="AZ425" s="564"/>
      <c r="BA425" s="565"/>
      <c r="BB425" s="565"/>
      <c r="BC425" s="565"/>
      <c r="BD425" s="566"/>
    </row>
    <row r="426" spans="1:56" ht="14.4" x14ac:dyDescent="0.3">
      <c r="A426" s="576">
        <v>707384</v>
      </c>
      <c r="B426" s="549" t="s">
        <v>245</v>
      </c>
      <c r="C426" s="555" t="s">
        <v>175</v>
      </c>
      <c r="D426" s="555" t="s">
        <v>177</v>
      </c>
      <c r="E426" s="555" t="s">
        <v>177</v>
      </c>
      <c r="F426" s="555" t="s">
        <v>176</v>
      </c>
      <c r="G426" s="555" t="s">
        <v>175</v>
      </c>
      <c r="H426" s="555" t="s">
        <v>176</v>
      </c>
      <c r="I426" s="555" t="s">
        <v>176</v>
      </c>
      <c r="J426" s="555" t="s">
        <v>176</v>
      </c>
      <c r="K426" s="555" t="s">
        <v>176</v>
      </c>
      <c r="L426" s="555" t="s">
        <v>176</v>
      </c>
      <c r="M426" s="555" t="s">
        <v>176</v>
      </c>
      <c r="N426" s="555" t="s">
        <v>176</v>
      </c>
      <c r="O426" s="555"/>
      <c r="P426" s="555"/>
      <c r="Q426" s="555"/>
      <c r="R426" s="555"/>
      <c r="S426" s="555"/>
      <c r="T426" s="555"/>
      <c r="U426" s="555"/>
      <c r="V426" s="555"/>
      <c r="W426" s="555"/>
      <c r="X426" s="555"/>
      <c r="Y426" s="555"/>
      <c r="Z426" s="555"/>
      <c r="AA426" s="555"/>
      <c r="AB426" s="555"/>
      <c r="AC426" s="555"/>
      <c r="AD426" s="555"/>
      <c r="AE426" s="555"/>
      <c r="AF426" s="555"/>
      <c r="AG426" s="555"/>
      <c r="AH426" s="555"/>
      <c r="AI426" s="555"/>
      <c r="AJ426" s="555"/>
      <c r="AK426" s="555"/>
      <c r="AL426" s="555"/>
      <c r="AM426" s="555"/>
      <c r="AN426" s="555"/>
      <c r="AO426" s="555"/>
      <c r="AP426" s="555"/>
      <c r="AQ426" s="555"/>
      <c r="AR426" s="555"/>
      <c r="AS426" s="555"/>
      <c r="AT426" s="555"/>
      <c r="AU426" s="555"/>
      <c r="AV426" s="555"/>
      <c r="AW426" s="555"/>
      <c r="AX426" s="555"/>
      <c r="AY426" s="556">
        <v>0</v>
      </c>
      <c r="AZ426" s="559"/>
      <c r="BA426" s="562"/>
      <c r="BB426" s="559"/>
    </row>
    <row r="427" spans="1:56" ht="21.6" x14ac:dyDescent="0.65">
      <c r="A427" s="578">
        <v>707385</v>
      </c>
      <c r="B427" s="550" t="s">
        <v>245</v>
      </c>
      <c r="C427" s="579" t="s">
        <v>176</v>
      </c>
      <c r="D427" s="579" t="s">
        <v>176</v>
      </c>
      <c r="E427" s="579" t="s">
        <v>177</v>
      </c>
      <c r="F427" s="579" t="s">
        <v>177</v>
      </c>
      <c r="G427" s="579" t="s">
        <v>176</v>
      </c>
      <c r="H427" s="579" t="s">
        <v>177</v>
      </c>
      <c r="I427" s="579" t="s">
        <v>176</v>
      </c>
      <c r="J427" s="579" t="s">
        <v>176</v>
      </c>
      <c r="K427" s="579" t="s">
        <v>176</v>
      </c>
      <c r="L427" s="579" t="s">
        <v>176</v>
      </c>
      <c r="M427" s="579" t="s">
        <v>175</v>
      </c>
      <c r="N427" s="579" t="s">
        <v>175</v>
      </c>
      <c r="O427" s="579" t="s">
        <v>225</v>
      </c>
      <c r="P427" s="579" t="s">
        <v>225</v>
      </c>
      <c r="Q427" s="579" t="s">
        <v>225</v>
      </c>
      <c r="R427" s="579" t="s">
        <v>225</v>
      </c>
      <c r="S427" s="579" t="s">
        <v>225</v>
      </c>
      <c r="T427" s="579" t="s">
        <v>225</v>
      </c>
      <c r="U427" s="579" t="s">
        <v>225</v>
      </c>
      <c r="V427" s="579" t="s">
        <v>225</v>
      </c>
      <c r="W427" s="579" t="s">
        <v>225</v>
      </c>
      <c r="X427" s="579" t="s">
        <v>225</v>
      </c>
      <c r="Y427" s="579" t="s">
        <v>225</v>
      </c>
      <c r="Z427" s="579" t="s">
        <v>225</v>
      </c>
      <c r="AA427" s="579" t="s">
        <v>225</v>
      </c>
      <c r="AB427" s="579" t="s">
        <v>225</v>
      </c>
      <c r="AC427" s="579" t="s">
        <v>225</v>
      </c>
      <c r="AD427" s="579" t="s">
        <v>225</v>
      </c>
      <c r="AE427" s="579" t="s">
        <v>225</v>
      </c>
      <c r="AF427" s="579" t="s">
        <v>225</v>
      </c>
      <c r="AG427" s="579" t="s">
        <v>225</v>
      </c>
      <c r="AH427" s="579" t="s">
        <v>225</v>
      </c>
      <c r="AI427" s="579" t="s">
        <v>225</v>
      </c>
      <c r="AJ427" s="579" t="s">
        <v>225</v>
      </c>
      <c r="AK427" s="579" t="s">
        <v>225</v>
      </c>
      <c r="AL427" s="579" t="s">
        <v>225</v>
      </c>
      <c r="AM427" s="579" t="s">
        <v>225</v>
      </c>
      <c r="AN427" s="579" t="s">
        <v>225</v>
      </c>
      <c r="AO427" s="579" t="s">
        <v>225</v>
      </c>
      <c r="AP427" s="579" t="s">
        <v>225</v>
      </c>
      <c r="AQ427" s="579" t="s">
        <v>225</v>
      </c>
      <c r="AR427" s="579" t="s">
        <v>225</v>
      </c>
      <c r="AS427" s="579" t="s">
        <v>225</v>
      </c>
      <c r="AT427" s="579" t="s">
        <v>225</v>
      </c>
      <c r="AU427" s="579" t="s">
        <v>225</v>
      </c>
      <c r="AV427" s="579" t="s">
        <v>225</v>
      </c>
      <c r="AW427" s="579" t="s">
        <v>225</v>
      </c>
      <c r="AX427" s="579" t="s">
        <v>225</v>
      </c>
      <c r="AY427" s="556">
        <v>0</v>
      </c>
      <c r="AZ427" s="564"/>
      <c r="BA427" s="565"/>
      <c r="BB427" s="565"/>
      <c r="BC427" s="565"/>
      <c r="BD427" s="566"/>
    </row>
    <row r="428" spans="1:56" ht="14.4" x14ac:dyDescent="0.3">
      <c r="A428" s="576">
        <v>707386</v>
      </c>
      <c r="B428" s="549" t="s">
        <v>245</v>
      </c>
      <c r="C428" s="555" t="s">
        <v>175</v>
      </c>
      <c r="D428" s="555" t="s">
        <v>177</v>
      </c>
      <c r="E428" s="555" t="s">
        <v>175</v>
      </c>
      <c r="F428" s="555" t="s">
        <v>175</v>
      </c>
      <c r="G428" s="555" t="s">
        <v>175</v>
      </c>
      <c r="H428" s="555" t="s">
        <v>177</v>
      </c>
      <c r="I428" s="555" t="s">
        <v>176</v>
      </c>
      <c r="J428" s="555" t="s">
        <v>176</v>
      </c>
      <c r="K428" s="555" t="s">
        <v>176</v>
      </c>
      <c r="L428" s="555" t="s">
        <v>176</v>
      </c>
      <c r="M428" s="555" t="s">
        <v>176</v>
      </c>
      <c r="N428" s="555" t="s">
        <v>176</v>
      </c>
      <c r="O428" s="555"/>
      <c r="P428" s="555"/>
      <c r="Q428" s="555"/>
      <c r="R428" s="555"/>
      <c r="S428" s="555"/>
      <c r="T428" s="555"/>
      <c r="U428" s="555"/>
      <c r="V428" s="555"/>
      <c r="W428" s="555"/>
      <c r="X428" s="555"/>
      <c r="Y428" s="555"/>
      <c r="Z428" s="555"/>
      <c r="AA428" s="555"/>
      <c r="AB428" s="555"/>
      <c r="AC428" s="555"/>
      <c r="AD428" s="555"/>
      <c r="AE428" s="555"/>
      <c r="AF428" s="555"/>
      <c r="AG428" s="555"/>
      <c r="AH428" s="555"/>
      <c r="AI428" s="555"/>
      <c r="AJ428" s="555"/>
      <c r="AK428" s="555"/>
      <c r="AL428" s="555"/>
      <c r="AM428" s="555"/>
      <c r="AN428" s="555"/>
      <c r="AO428" s="555"/>
      <c r="AP428" s="555"/>
      <c r="AQ428" s="555"/>
      <c r="AR428" s="555"/>
      <c r="AS428" s="555"/>
      <c r="AT428" s="555"/>
      <c r="AU428" s="555"/>
      <c r="AV428" s="555"/>
      <c r="AW428" s="555"/>
      <c r="AX428" s="555"/>
      <c r="AY428" s="556">
        <v>0</v>
      </c>
      <c r="AZ428" s="564"/>
      <c r="BA428" s="565"/>
      <c r="BB428" s="565"/>
      <c r="BC428" s="565"/>
      <c r="BD428" s="566"/>
    </row>
    <row r="429" spans="1:56" ht="21.6" x14ac:dyDescent="0.65">
      <c r="A429" s="578">
        <v>707387</v>
      </c>
      <c r="B429" s="550" t="s">
        <v>245</v>
      </c>
      <c r="C429" s="579" t="s">
        <v>177</v>
      </c>
      <c r="D429" s="579" t="s">
        <v>176</v>
      </c>
      <c r="E429" s="579" t="s">
        <v>175</v>
      </c>
      <c r="F429" s="579" t="s">
        <v>175</v>
      </c>
      <c r="G429" s="579" t="s">
        <v>177</v>
      </c>
      <c r="H429" s="579" t="s">
        <v>177</v>
      </c>
      <c r="I429" s="579" t="s">
        <v>176</v>
      </c>
      <c r="J429" s="579" t="s">
        <v>176</v>
      </c>
      <c r="K429" s="579" t="s">
        <v>176</v>
      </c>
      <c r="L429" s="579" t="s">
        <v>176</v>
      </c>
      <c r="M429" s="579" t="s">
        <v>176</v>
      </c>
      <c r="N429" s="579" t="s">
        <v>176</v>
      </c>
      <c r="O429" s="579">
        <v>0</v>
      </c>
      <c r="P429" s="579">
        <v>0</v>
      </c>
      <c r="Q429" s="579">
        <v>0</v>
      </c>
      <c r="R429" s="579">
        <v>0</v>
      </c>
      <c r="S429" s="579">
        <v>0</v>
      </c>
      <c r="T429" s="579">
        <v>0</v>
      </c>
      <c r="U429" s="579">
        <v>0</v>
      </c>
      <c r="V429" s="579">
        <v>0</v>
      </c>
      <c r="W429" s="579">
        <v>0</v>
      </c>
      <c r="X429" s="579">
        <v>0</v>
      </c>
      <c r="Y429" s="579">
        <v>0</v>
      </c>
      <c r="Z429" s="579">
        <v>0</v>
      </c>
      <c r="AA429" s="579">
        <v>0</v>
      </c>
      <c r="AB429" s="579">
        <v>0</v>
      </c>
      <c r="AC429" s="579">
        <v>0</v>
      </c>
      <c r="AD429" s="579">
        <v>0</v>
      </c>
      <c r="AE429" s="579">
        <v>0</v>
      </c>
      <c r="AF429" s="579">
        <v>0</v>
      </c>
      <c r="AG429" s="579">
        <v>0</v>
      </c>
      <c r="AH429" s="579">
        <v>0</v>
      </c>
      <c r="AI429" s="579">
        <v>0</v>
      </c>
      <c r="AJ429" s="579">
        <v>0</v>
      </c>
      <c r="AK429" s="579">
        <v>0</v>
      </c>
      <c r="AL429" s="579">
        <v>0</v>
      </c>
      <c r="AM429" s="579">
        <v>0</v>
      </c>
      <c r="AN429" s="579">
        <v>0</v>
      </c>
      <c r="AO429" s="579">
        <v>0</v>
      </c>
      <c r="AP429" s="579">
        <v>0</v>
      </c>
      <c r="AQ429" s="579">
        <v>0</v>
      </c>
      <c r="AR429" s="579">
        <v>0</v>
      </c>
      <c r="AS429" s="579">
        <v>0</v>
      </c>
      <c r="AT429" s="579">
        <v>0</v>
      </c>
      <c r="AU429" s="579">
        <v>0</v>
      </c>
      <c r="AV429" s="579">
        <v>0</v>
      </c>
      <c r="AW429" s="579">
        <v>0</v>
      </c>
      <c r="AX429" s="579">
        <v>0</v>
      </c>
      <c r="AY429" s="556">
        <v>0</v>
      </c>
      <c r="AZ429" s="564"/>
      <c r="BA429" s="565"/>
      <c r="BB429" s="565"/>
      <c r="BC429" s="565"/>
      <c r="BD429" s="566"/>
    </row>
    <row r="430" spans="1:56" ht="21.6" x14ac:dyDescent="0.65">
      <c r="A430" s="578">
        <v>707388</v>
      </c>
      <c r="B430" s="550" t="s">
        <v>245</v>
      </c>
      <c r="C430" s="579" t="s">
        <v>175</v>
      </c>
      <c r="D430" s="579" t="s">
        <v>177</v>
      </c>
      <c r="E430" s="579" t="s">
        <v>175</v>
      </c>
      <c r="F430" s="579" t="s">
        <v>177</v>
      </c>
      <c r="G430" s="579" t="s">
        <v>176</v>
      </c>
      <c r="H430" s="579" t="s">
        <v>177</v>
      </c>
      <c r="I430" s="579" t="s">
        <v>177</v>
      </c>
      <c r="J430" s="579" t="s">
        <v>175</v>
      </c>
      <c r="K430" s="579" t="s">
        <v>175</v>
      </c>
      <c r="L430" s="579" t="s">
        <v>175</v>
      </c>
      <c r="M430" s="579" t="s">
        <v>177</v>
      </c>
      <c r="N430" s="579" t="s">
        <v>175</v>
      </c>
      <c r="O430" s="579" t="s">
        <v>225</v>
      </c>
      <c r="P430" s="579" t="s">
        <v>225</v>
      </c>
      <c r="Q430" s="579" t="s">
        <v>225</v>
      </c>
      <c r="R430" s="579" t="s">
        <v>225</v>
      </c>
      <c r="S430" s="579" t="s">
        <v>225</v>
      </c>
      <c r="T430" s="579" t="s">
        <v>225</v>
      </c>
      <c r="U430" s="579" t="s">
        <v>225</v>
      </c>
      <c r="V430" s="579" t="s">
        <v>225</v>
      </c>
      <c r="W430" s="579" t="s">
        <v>225</v>
      </c>
      <c r="X430" s="579" t="s">
        <v>225</v>
      </c>
      <c r="Y430" s="579" t="s">
        <v>225</v>
      </c>
      <c r="Z430" s="579" t="s">
        <v>225</v>
      </c>
      <c r="AA430" s="579" t="s">
        <v>225</v>
      </c>
      <c r="AB430" s="579" t="s">
        <v>225</v>
      </c>
      <c r="AC430" s="579" t="s">
        <v>225</v>
      </c>
      <c r="AD430" s="579" t="s">
        <v>225</v>
      </c>
      <c r="AE430" s="579" t="s">
        <v>225</v>
      </c>
      <c r="AF430" s="579" t="s">
        <v>225</v>
      </c>
      <c r="AG430" s="579" t="s">
        <v>225</v>
      </c>
      <c r="AH430" s="579" t="s">
        <v>225</v>
      </c>
      <c r="AI430" s="579" t="s">
        <v>225</v>
      </c>
      <c r="AJ430" s="579" t="s">
        <v>225</v>
      </c>
      <c r="AK430" s="579" t="s">
        <v>225</v>
      </c>
      <c r="AL430" s="579" t="s">
        <v>225</v>
      </c>
      <c r="AM430" s="579" t="s">
        <v>225</v>
      </c>
      <c r="AN430" s="579" t="s">
        <v>225</v>
      </c>
      <c r="AO430" s="579" t="s">
        <v>225</v>
      </c>
      <c r="AP430" s="579" t="s">
        <v>225</v>
      </c>
      <c r="AQ430" s="579" t="s">
        <v>225</v>
      </c>
      <c r="AR430" s="579" t="s">
        <v>225</v>
      </c>
      <c r="AS430" s="579" t="s">
        <v>225</v>
      </c>
      <c r="AT430" s="579" t="s">
        <v>225</v>
      </c>
      <c r="AU430" s="579" t="s">
        <v>225</v>
      </c>
      <c r="AV430" s="579" t="s">
        <v>225</v>
      </c>
      <c r="AW430" s="579" t="s">
        <v>225</v>
      </c>
      <c r="AX430" s="579" t="s">
        <v>225</v>
      </c>
      <c r="AY430" s="556">
        <v>0</v>
      </c>
      <c r="AZ430" s="559"/>
      <c r="BA430" s="562"/>
      <c r="BB430" s="559"/>
    </row>
    <row r="431" spans="1:56" ht="21.6" x14ac:dyDescent="0.65">
      <c r="A431" s="578">
        <v>707389</v>
      </c>
      <c r="B431" s="550" t="s">
        <v>245</v>
      </c>
      <c r="C431" s="579" t="s">
        <v>175</v>
      </c>
      <c r="D431" s="579" t="s">
        <v>176</v>
      </c>
      <c r="E431" s="579" t="s">
        <v>177</v>
      </c>
      <c r="F431" s="579" t="s">
        <v>176</v>
      </c>
      <c r="G431" s="579" t="s">
        <v>177</v>
      </c>
      <c r="H431" s="579" t="s">
        <v>175</v>
      </c>
      <c r="I431" s="579" t="s">
        <v>176</v>
      </c>
      <c r="J431" s="579" t="s">
        <v>176</v>
      </c>
      <c r="K431" s="579" t="s">
        <v>176</v>
      </c>
      <c r="L431" s="579" t="s">
        <v>176</v>
      </c>
      <c r="M431" s="579" t="s">
        <v>176</v>
      </c>
      <c r="N431" s="579" t="s">
        <v>176</v>
      </c>
      <c r="O431" s="579" t="s">
        <v>225</v>
      </c>
      <c r="P431" s="579" t="s">
        <v>225</v>
      </c>
      <c r="Q431" s="579" t="s">
        <v>225</v>
      </c>
      <c r="R431" s="579" t="s">
        <v>225</v>
      </c>
      <c r="S431" s="579" t="s">
        <v>225</v>
      </c>
      <c r="T431" s="579" t="s">
        <v>225</v>
      </c>
      <c r="U431" s="579" t="s">
        <v>225</v>
      </c>
      <c r="V431" s="579" t="s">
        <v>225</v>
      </c>
      <c r="W431" s="579" t="s">
        <v>225</v>
      </c>
      <c r="X431" s="579" t="s">
        <v>225</v>
      </c>
      <c r="Y431" s="579" t="s">
        <v>225</v>
      </c>
      <c r="Z431" s="579" t="s">
        <v>225</v>
      </c>
      <c r="AA431" s="579" t="s">
        <v>225</v>
      </c>
      <c r="AB431" s="579" t="s">
        <v>225</v>
      </c>
      <c r="AC431" s="579" t="s">
        <v>225</v>
      </c>
      <c r="AD431" s="579" t="s">
        <v>225</v>
      </c>
      <c r="AE431" s="579" t="s">
        <v>225</v>
      </c>
      <c r="AF431" s="579" t="s">
        <v>225</v>
      </c>
      <c r="AG431" s="579" t="s">
        <v>225</v>
      </c>
      <c r="AH431" s="579" t="s">
        <v>225</v>
      </c>
      <c r="AI431" s="579" t="s">
        <v>225</v>
      </c>
      <c r="AJ431" s="579" t="s">
        <v>225</v>
      </c>
      <c r="AK431" s="579" t="s">
        <v>225</v>
      </c>
      <c r="AL431" s="579" t="s">
        <v>225</v>
      </c>
      <c r="AM431" s="579" t="s">
        <v>225</v>
      </c>
      <c r="AN431" s="579" t="s">
        <v>225</v>
      </c>
      <c r="AO431" s="579" t="s">
        <v>225</v>
      </c>
      <c r="AP431" s="579" t="s">
        <v>225</v>
      </c>
      <c r="AQ431" s="579" t="s">
        <v>225</v>
      </c>
      <c r="AR431" s="579" t="s">
        <v>225</v>
      </c>
      <c r="AS431" s="579" t="s">
        <v>225</v>
      </c>
      <c r="AT431" s="579" t="s">
        <v>225</v>
      </c>
      <c r="AU431" s="579" t="s">
        <v>225</v>
      </c>
      <c r="AV431" s="579" t="s">
        <v>225</v>
      </c>
      <c r="AW431" s="579" t="s">
        <v>225</v>
      </c>
      <c r="AX431" s="579" t="s">
        <v>225</v>
      </c>
      <c r="AY431" s="556">
        <v>0</v>
      </c>
      <c r="AZ431" s="564"/>
      <c r="BA431" s="565"/>
      <c r="BB431" s="565"/>
      <c r="BC431" s="565"/>
      <c r="BD431" s="566"/>
    </row>
    <row r="432" spans="1:56" ht="21.6" x14ac:dyDescent="0.65">
      <c r="A432" s="578">
        <v>707390</v>
      </c>
      <c r="B432" s="550" t="s">
        <v>247</v>
      </c>
      <c r="C432" s="579" t="s">
        <v>175</v>
      </c>
      <c r="D432" s="579" t="s">
        <v>175</v>
      </c>
      <c r="E432" s="579" t="s">
        <v>177</v>
      </c>
      <c r="F432" s="579" t="s">
        <v>177</v>
      </c>
      <c r="G432" s="579" t="s">
        <v>177</v>
      </c>
      <c r="H432" s="579" t="s">
        <v>177</v>
      </c>
      <c r="I432" s="579" t="s">
        <v>177</v>
      </c>
      <c r="J432" s="579" t="s">
        <v>177</v>
      </c>
      <c r="K432" s="579" t="s">
        <v>177</v>
      </c>
      <c r="L432" s="579" t="s">
        <v>176</v>
      </c>
      <c r="M432" s="579" t="s">
        <v>175</v>
      </c>
      <c r="N432" s="579" t="s">
        <v>177</v>
      </c>
      <c r="O432" s="579" t="s">
        <v>177</v>
      </c>
      <c r="P432" s="579" t="s">
        <v>177</v>
      </c>
      <c r="Q432" s="579" t="s">
        <v>177</v>
      </c>
      <c r="R432" s="579" t="s">
        <v>177</v>
      </c>
      <c r="S432" s="579" t="s">
        <v>177</v>
      </c>
      <c r="T432" s="579" t="s">
        <v>177</v>
      </c>
      <c r="U432" s="579" t="s">
        <v>177</v>
      </c>
      <c r="V432" s="579" t="s">
        <v>177</v>
      </c>
      <c r="W432" s="579" t="s">
        <v>177</v>
      </c>
      <c r="X432" s="579" t="s">
        <v>177</v>
      </c>
      <c r="Y432" s="579" t="s">
        <v>177</v>
      </c>
      <c r="Z432" s="579" t="s">
        <v>177</v>
      </c>
      <c r="AA432" s="579" t="s">
        <v>176</v>
      </c>
      <c r="AB432" s="579" t="s">
        <v>176</v>
      </c>
      <c r="AC432" s="579" t="s">
        <v>176</v>
      </c>
      <c r="AD432" s="579" t="s">
        <v>176</v>
      </c>
      <c r="AE432" s="579" t="s">
        <v>176</v>
      </c>
      <c r="AF432" s="579" t="s">
        <v>176</v>
      </c>
      <c r="AG432" s="579" t="s">
        <v>176</v>
      </c>
      <c r="AH432" s="579" t="s">
        <v>176</v>
      </c>
      <c r="AI432" s="579" t="s">
        <v>176</v>
      </c>
      <c r="AJ432" s="579" t="s">
        <v>176</v>
      </c>
      <c r="AK432" s="579" t="s">
        <v>176</v>
      </c>
      <c r="AL432" s="579"/>
      <c r="AM432" s="579"/>
      <c r="AN432" s="579"/>
      <c r="AO432" s="579"/>
      <c r="AP432" s="579"/>
      <c r="AQ432" s="579"/>
      <c r="AR432" s="579"/>
      <c r="AS432" s="579"/>
      <c r="AT432" s="579"/>
      <c r="AU432" s="579"/>
      <c r="AV432" s="579"/>
      <c r="AW432" s="579"/>
      <c r="AX432" s="579"/>
      <c r="AY432" s="556">
        <v>0</v>
      </c>
      <c r="AZ432" s="564"/>
      <c r="BA432" s="565"/>
      <c r="BB432" s="565"/>
      <c r="BC432" s="565"/>
      <c r="BD432" s="566"/>
    </row>
    <row r="433" spans="1:56" ht="14.4" x14ac:dyDescent="0.3">
      <c r="A433" s="576">
        <v>707391</v>
      </c>
      <c r="B433" s="549" t="s">
        <v>245</v>
      </c>
      <c r="C433" s="555" t="s">
        <v>175</v>
      </c>
      <c r="D433" s="555" t="s">
        <v>177</v>
      </c>
      <c r="E433" s="555" t="s">
        <v>175</v>
      </c>
      <c r="F433" s="555" t="s">
        <v>177</v>
      </c>
      <c r="G433" s="555" t="s">
        <v>176</v>
      </c>
      <c r="H433" s="555" t="s">
        <v>177</v>
      </c>
      <c r="I433" s="555" t="s">
        <v>176</v>
      </c>
      <c r="J433" s="555" t="s">
        <v>176</v>
      </c>
      <c r="K433" s="555" t="s">
        <v>176</v>
      </c>
      <c r="L433" s="555" t="s">
        <v>176</v>
      </c>
      <c r="M433" s="555" t="s">
        <v>176</v>
      </c>
      <c r="N433" s="555" t="s">
        <v>176</v>
      </c>
      <c r="O433" s="555">
        <v>0</v>
      </c>
      <c r="P433" s="555">
        <v>0</v>
      </c>
      <c r="Q433" s="555">
        <v>0</v>
      </c>
      <c r="R433" s="555">
        <v>0</v>
      </c>
      <c r="S433" s="555">
        <v>0</v>
      </c>
      <c r="T433" s="555">
        <v>0</v>
      </c>
      <c r="U433" s="555">
        <v>0</v>
      </c>
      <c r="V433" s="555">
        <v>0</v>
      </c>
      <c r="W433" s="555">
        <v>0</v>
      </c>
      <c r="X433" s="555">
        <v>0</v>
      </c>
      <c r="Y433" s="555">
        <v>0</v>
      </c>
      <c r="Z433" s="555">
        <v>0</v>
      </c>
      <c r="AA433" s="555">
        <v>0</v>
      </c>
      <c r="AB433" s="555">
        <v>0</v>
      </c>
      <c r="AC433" s="555">
        <v>0</v>
      </c>
      <c r="AD433" s="555">
        <v>0</v>
      </c>
      <c r="AE433" s="555">
        <v>0</v>
      </c>
      <c r="AF433" s="555">
        <v>0</v>
      </c>
      <c r="AG433" s="555">
        <v>0</v>
      </c>
      <c r="AH433" s="555">
        <v>0</v>
      </c>
      <c r="AI433" s="555">
        <v>0</v>
      </c>
      <c r="AJ433" s="555">
        <v>0</v>
      </c>
      <c r="AK433" s="555">
        <v>0</v>
      </c>
      <c r="AL433" s="555">
        <v>0</v>
      </c>
      <c r="AM433" s="555">
        <v>0</v>
      </c>
      <c r="AN433" s="555">
        <v>0</v>
      </c>
      <c r="AO433" s="555">
        <v>0</v>
      </c>
      <c r="AP433" s="555">
        <v>0</v>
      </c>
      <c r="AQ433" s="555">
        <v>0</v>
      </c>
      <c r="AR433" s="555"/>
      <c r="AS433" s="555"/>
      <c r="AT433" s="555"/>
      <c r="AU433" s="555"/>
      <c r="AV433" s="555"/>
      <c r="AW433" s="555"/>
      <c r="AX433" s="555"/>
      <c r="AY433" s="556">
        <v>0</v>
      </c>
      <c r="AZ433" s="564"/>
      <c r="BA433" s="565"/>
      <c r="BB433" s="565"/>
      <c r="BC433" s="565"/>
      <c r="BD433" s="566"/>
    </row>
    <row r="434" spans="1:56" ht="14.4" x14ac:dyDescent="0.3">
      <c r="A434" s="576">
        <v>707392</v>
      </c>
      <c r="B434" s="549" t="s">
        <v>245</v>
      </c>
      <c r="C434" s="555" t="s">
        <v>175</v>
      </c>
      <c r="D434" s="555" t="s">
        <v>175</v>
      </c>
      <c r="E434" s="555" t="s">
        <v>175</v>
      </c>
      <c r="F434" s="555" t="s">
        <v>175</v>
      </c>
      <c r="G434" s="555" t="s">
        <v>175</v>
      </c>
      <c r="H434" s="555" t="s">
        <v>175</v>
      </c>
      <c r="I434" s="555" t="s">
        <v>175</v>
      </c>
      <c r="J434" s="555" t="s">
        <v>175</v>
      </c>
      <c r="K434" s="555" t="s">
        <v>175</v>
      </c>
      <c r="L434" s="555" t="s">
        <v>175</v>
      </c>
      <c r="M434" s="555" t="s">
        <v>175</v>
      </c>
      <c r="N434" s="555" t="s">
        <v>175</v>
      </c>
      <c r="O434" s="555"/>
      <c r="P434" s="555"/>
      <c r="Q434" s="555"/>
      <c r="R434" s="555"/>
      <c r="S434" s="555"/>
      <c r="T434" s="555"/>
      <c r="U434" s="555"/>
      <c r="V434" s="555"/>
      <c r="W434" s="555"/>
      <c r="X434" s="555"/>
      <c r="Y434" s="555"/>
      <c r="Z434" s="555"/>
      <c r="AA434" s="555"/>
      <c r="AB434" s="555"/>
      <c r="AC434" s="555"/>
      <c r="AD434" s="555"/>
      <c r="AE434" s="555"/>
      <c r="AF434" s="555"/>
      <c r="AG434" s="555"/>
      <c r="AH434" s="555"/>
      <c r="AI434" s="555"/>
      <c r="AJ434" s="555"/>
      <c r="AK434" s="555"/>
      <c r="AL434" s="555"/>
      <c r="AM434" s="555"/>
      <c r="AN434" s="555"/>
      <c r="AO434" s="555"/>
      <c r="AP434" s="555"/>
      <c r="AQ434" s="555"/>
      <c r="AR434" s="555"/>
      <c r="AS434" s="555"/>
      <c r="AT434" s="555"/>
      <c r="AU434" s="555"/>
      <c r="AV434" s="555"/>
      <c r="AW434" s="555"/>
      <c r="AX434" s="555"/>
      <c r="AY434" s="556">
        <v>0</v>
      </c>
      <c r="AZ434" s="564"/>
      <c r="BA434" s="565"/>
      <c r="BB434" s="565"/>
      <c r="BC434" s="565"/>
      <c r="BD434" s="566"/>
    </row>
    <row r="435" spans="1:56" ht="14.4" x14ac:dyDescent="0.3">
      <c r="A435" s="576">
        <v>707393</v>
      </c>
      <c r="B435" s="549" t="s">
        <v>246</v>
      </c>
      <c r="C435" s="555" t="s">
        <v>177</v>
      </c>
      <c r="D435" s="555" t="s">
        <v>175</v>
      </c>
      <c r="E435" s="555" t="s">
        <v>175</v>
      </c>
      <c r="F435" s="555" t="s">
        <v>175</v>
      </c>
      <c r="G435" s="555" t="s">
        <v>175</v>
      </c>
      <c r="H435" s="555" t="s">
        <v>175</v>
      </c>
      <c r="I435" s="555" t="s">
        <v>177</v>
      </c>
      <c r="J435" s="555" t="s">
        <v>175</v>
      </c>
      <c r="K435" s="555" t="s">
        <v>175</v>
      </c>
      <c r="L435" s="555" t="s">
        <v>177</v>
      </c>
      <c r="M435" s="555" t="s">
        <v>175</v>
      </c>
      <c r="N435" s="555" t="s">
        <v>177</v>
      </c>
      <c r="O435" s="555" t="s">
        <v>177</v>
      </c>
      <c r="P435" s="555" t="s">
        <v>177</v>
      </c>
      <c r="Q435" s="555" t="s">
        <v>177</v>
      </c>
      <c r="R435" s="555" t="s">
        <v>177</v>
      </c>
      <c r="S435" s="555" t="s">
        <v>177</v>
      </c>
      <c r="T435" s="555" t="s">
        <v>177</v>
      </c>
      <c r="U435" s="555" t="s">
        <v>176</v>
      </c>
      <c r="V435" s="555" t="s">
        <v>176</v>
      </c>
      <c r="W435" s="555" t="s">
        <v>176</v>
      </c>
      <c r="X435" s="555" t="s">
        <v>176</v>
      </c>
      <c r="Y435" s="555" t="s">
        <v>176</v>
      </c>
      <c r="Z435" s="555" t="s">
        <v>176</v>
      </c>
      <c r="AA435" s="555" t="s">
        <v>225</v>
      </c>
      <c r="AB435" s="555" t="s">
        <v>225</v>
      </c>
      <c r="AC435" s="555" t="s">
        <v>225</v>
      </c>
      <c r="AD435" s="555" t="s">
        <v>225</v>
      </c>
      <c r="AE435" s="555" t="s">
        <v>225</v>
      </c>
      <c r="AF435" s="555" t="s">
        <v>225</v>
      </c>
      <c r="AG435" s="555" t="s">
        <v>225</v>
      </c>
      <c r="AH435" s="555" t="s">
        <v>225</v>
      </c>
      <c r="AI435" s="555" t="s">
        <v>225</v>
      </c>
      <c r="AJ435" s="555" t="s">
        <v>225</v>
      </c>
      <c r="AK435" s="555" t="s">
        <v>225</v>
      </c>
      <c r="AL435" s="555" t="s">
        <v>225</v>
      </c>
      <c r="AM435" s="555" t="s">
        <v>225</v>
      </c>
      <c r="AN435" s="555" t="s">
        <v>225</v>
      </c>
      <c r="AO435" s="555" t="s">
        <v>225</v>
      </c>
      <c r="AP435" s="555" t="s">
        <v>225</v>
      </c>
      <c r="AQ435" s="555" t="s">
        <v>225</v>
      </c>
      <c r="AR435" s="555" t="s">
        <v>225</v>
      </c>
      <c r="AS435" s="555" t="s">
        <v>225</v>
      </c>
      <c r="AT435" s="555" t="s">
        <v>225</v>
      </c>
      <c r="AU435" s="555" t="s">
        <v>225</v>
      </c>
      <c r="AV435" s="555" t="s">
        <v>225</v>
      </c>
      <c r="AW435" s="555" t="s">
        <v>225</v>
      </c>
      <c r="AX435" s="555" t="s">
        <v>225</v>
      </c>
      <c r="AY435" s="556">
        <v>0</v>
      </c>
      <c r="AZ435" s="564"/>
      <c r="BA435" s="565"/>
      <c r="BB435" s="565"/>
      <c r="BC435" s="565"/>
      <c r="BD435" s="566"/>
    </row>
    <row r="436" spans="1:56" ht="21.6" x14ac:dyDescent="0.65">
      <c r="A436" s="578">
        <v>707396</v>
      </c>
      <c r="B436" s="550" t="s">
        <v>245</v>
      </c>
      <c r="C436" s="579" t="s">
        <v>177</v>
      </c>
      <c r="D436" s="579" t="s">
        <v>176</v>
      </c>
      <c r="E436" s="579" t="s">
        <v>177</v>
      </c>
      <c r="F436" s="579" t="s">
        <v>176</v>
      </c>
      <c r="G436" s="579" t="s">
        <v>177</v>
      </c>
      <c r="H436" s="579" t="s">
        <v>177</v>
      </c>
      <c r="I436" s="579" t="s">
        <v>176</v>
      </c>
      <c r="J436" s="579" t="s">
        <v>176</v>
      </c>
      <c r="K436" s="579" t="s">
        <v>176</v>
      </c>
      <c r="L436" s="579" t="s">
        <v>176</v>
      </c>
      <c r="M436" s="579" t="s">
        <v>175</v>
      </c>
      <c r="N436" s="579" t="s">
        <v>175</v>
      </c>
      <c r="O436" s="579" t="s">
        <v>225</v>
      </c>
      <c r="P436" s="579" t="s">
        <v>225</v>
      </c>
      <c r="Q436" s="579" t="s">
        <v>225</v>
      </c>
      <c r="R436" s="579" t="s">
        <v>225</v>
      </c>
      <c r="S436" s="579" t="s">
        <v>225</v>
      </c>
      <c r="T436" s="579" t="s">
        <v>225</v>
      </c>
      <c r="U436" s="579" t="s">
        <v>225</v>
      </c>
      <c r="V436" s="579" t="s">
        <v>225</v>
      </c>
      <c r="W436" s="579" t="s">
        <v>225</v>
      </c>
      <c r="X436" s="579" t="s">
        <v>225</v>
      </c>
      <c r="Y436" s="579" t="s">
        <v>225</v>
      </c>
      <c r="Z436" s="579" t="s">
        <v>225</v>
      </c>
      <c r="AA436" s="579" t="s">
        <v>225</v>
      </c>
      <c r="AB436" s="579" t="s">
        <v>225</v>
      </c>
      <c r="AC436" s="579" t="s">
        <v>225</v>
      </c>
      <c r="AD436" s="579" t="s">
        <v>225</v>
      </c>
      <c r="AE436" s="579" t="s">
        <v>225</v>
      </c>
      <c r="AF436" s="579" t="s">
        <v>225</v>
      </c>
      <c r="AG436" s="579" t="s">
        <v>225</v>
      </c>
      <c r="AH436" s="579" t="s">
        <v>225</v>
      </c>
      <c r="AI436" s="579" t="s">
        <v>225</v>
      </c>
      <c r="AJ436" s="579" t="s">
        <v>225</v>
      </c>
      <c r="AK436" s="579" t="s">
        <v>225</v>
      </c>
      <c r="AL436" s="579" t="s">
        <v>225</v>
      </c>
      <c r="AM436" s="579" t="s">
        <v>225</v>
      </c>
      <c r="AN436" s="579" t="s">
        <v>225</v>
      </c>
      <c r="AO436" s="579" t="s">
        <v>225</v>
      </c>
      <c r="AP436" s="579" t="s">
        <v>225</v>
      </c>
      <c r="AQ436" s="579" t="s">
        <v>225</v>
      </c>
      <c r="AR436" s="579" t="s">
        <v>225</v>
      </c>
      <c r="AS436" s="579" t="s">
        <v>225</v>
      </c>
      <c r="AT436" s="579" t="s">
        <v>225</v>
      </c>
      <c r="AU436" s="579" t="s">
        <v>225</v>
      </c>
      <c r="AV436" s="579" t="s">
        <v>225</v>
      </c>
      <c r="AW436" s="579" t="s">
        <v>225</v>
      </c>
      <c r="AX436" s="579" t="s">
        <v>225</v>
      </c>
      <c r="AY436" s="556">
        <v>0</v>
      </c>
      <c r="AZ436" s="564"/>
      <c r="BA436" s="565"/>
      <c r="BB436" s="565"/>
      <c r="BC436" s="565"/>
      <c r="BD436" s="566"/>
    </row>
    <row r="437" spans="1:56" ht="14.4" x14ac:dyDescent="0.3">
      <c r="A437" s="576">
        <v>707397</v>
      </c>
      <c r="B437" s="549" t="s">
        <v>246</v>
      </c>
      <c r="C437" s="555" t="s">
        <v>177</v>
      </c>
      <c r="D437" s="555" t="s">
        <v>177</v>
      </c>
      <c r="E437" s="555" t="s">
        <v>177</v>
      </c>
      <c r="F437" s="555" t="s">
        <v>177</v>
      </c>
      <c r="G437" s="555" t="s">
        <v>177</v>
      </c>
      <c r="H437" s="555" t="s">
        <v>177</v>
      </c>
      <c r="I437" s="555" t="s">
        <v>177</v>
      </c>
      <c r="J437" s="555" t="s">
        <v>177</v>
      </c>
      <c r="K437" s="555" t="s">
        <v>177</v>
      </c>
      <c r="L437" s="555" t="s">
        <v>177</v>
      </c>
      <c r="M437" s="555" t="s">
        <v>177</v>
      </c>
      <c r="N437" s="555" t="s">
        <v>177</v>
      </c>
      <c r="O437" s="555" t="s">
        <v>177</v>
      </c>
      <c r="P437" s="555" t="s">
        <v>177</v>
      </c>
      <c r="Q437" s="555" t="s">
        <v>177</v>
      </c>
      <c r="R437" s="555" t="s">
        <v>177</v>
      </c>
      <c r="S437" s="555" t="s">
        <v>177</v>
      </c>
      <c r="T437" s="555" t="s">
        <v>177</v>
      </c>
      <c r="U437" s="555" t="s">
        <v>176</v>
      </c>
      <c r="V437" s="555" t="s">
        <v>176</v>
      </c>
      <c r="W437" s="555" t="s">
        <v>176</v>
      </c>
      <c r="X437" s="555" t="s">
        <v>176</v>
      </c>
      <c r="Y437" s="555" t="s">
        <v>176</v>
      </c>
      <c r="Z437" s="555" t="s">
        <v>176</v>
      </c>
      <c r="AA437" s="555"/>
      <c r="AB437" s="555"/>
      <c r="AC437" s="555"/>
      <c r="AD437" s="555"/>
      <c r="AE437" s="555"/>
      <c r="AF437" s="555"/>
      <c r="AG437" s="555"/>
      <c r="AH437" s="555"/>
      <c r="AI437" s="555"/>
      <c r="AJ437" s="555"/>
      <c r="AK437" s="555"/>
      <c r="AL437" s="555"/>
      <c r="AM437" s="555"/>
      <c r="AN437" s="555"/>
      <c r="AO437" s="555"/>
      <c r="AP437" s="555"/>
      <c r="AQ437" s="555"/>
      <c r="AR437" s="555"/>
      <c r="AS437" s="555"/>
      <c r="AT437" s="555"/>
      <c r="AU437" s="555"/>
      <c r="AV437" s="555"/>
      <c r="AW437" s="555"/>
      <c r="AX437" s="555"/>
      <c r="AY437" s="556">
        <v>0</v>
      </c>
      <c r="AZ437" s="564"/>
      <c r="BA437" s="565"/>
      <c r="BB437" s="565"/>
      <c r="BC437" s="565"/>
      <c r="BD437" s="566"/>
    </row>
    <row r="438" spans="1:56" ht="21.6" x14ac:dyDescent="0.65">
      <c r="A438" s="578">
        <v>707398</v>
      </c>
      <c r="B438" s="550" t="s">
        <v>245</v>
      </c>
      <c r="C438" s="579" t="s">
        <v>177</v>
      </c>
      <c r="D438" s="579" t="s">
        <v>177</v>
      </c>
      <c r="E438" s="579" t="s">
        <v>177</v>
      </c>
      <c r="F438" s="579" t="s">
        <v>177</v>
      </c>
      <c r="G438" s="579" t="s">
        <v>177</v>
      </c>
      <c r="H438" s="579" t="s">
        <v>175</v>
      </c>
      <c r="I438" s="579" t="s">
        <v>176</v>
      </c>
      <c r="J438" s="579" t="s">
        <v>176</v>
      </c>
      <c r="K438" s="579" t="s">
        <v>176</v>
      </c>
      <c r="L438" s="579" t="s">
        <v>176</v>
      </c>
      <c r="M438" s="579" t="s">
        <v>176</v>
      </c>
      <c r="N438" s="579" t="s">
        <v>176</v>
      </c>
      <c r="O438" s="579" t="s">
        <v>225</v>
      </c>
      <c r="P438" s="579" t="s">
        <v>225</v>
      </c>
      <c r="Q438" s="579" t="s">
        <v>225</v>
      </c>
      <c r="R438" s="579" t="s">
        <v>225</v>
      </c>
      <c r="S438" s="579" t="s">
        <v>225</v>
      </c>
      <c r="T438" s="579" t="s">
        <v>225</v>
      </c>
      <c r="U438" s="579" t="s">
        <v>225</v>
      </c>
      <c r="V438" s="579" t="s">
        <v>225</v>
      </c>
      <c r="W438" s="579" t="s">
        <v>225</v>
      </c>
      <c r="X438" s="579" t="s">
        <v>225</v>
      </c>
      <c r="Y438" s="579" t="s">
        <v>225</v>
      </c>
      <c r="Z438" s="579" t="s">
        <v>225</v>
      </c>
      <c r="AA438" s="579" t="s">
        <v>225</v>
      </c>
      <c r="AB438" s="579" t="s">
        <v>225</v>
      </c>
      <c r="AC438" s="579" t="s">
        <v>225</v>
      </c>
      <c r="AD438" s="579" t="s">
        <v>225</v>
      </c>
      <c r="AE438" s="579" t="s">
        <v>225</v>
      </c>
      <c r="AF438" s="579" t="s">
        <v>225</v>
      </c>
      <c r="AG438" s="579" t="s">
        <v>225</v>
      </c>
      <c r="AH438" s="579" t="s">
        <v>225</v>
      </c>
      <c r="AI438" s="579" t="s">
        <v>225</v>
      </c>
      <c r="AJ438" s="579" t="s">
        <v>225</v>
      </c>
      <c r="AK438" s="579" t="s">
        <v>225</v>
      </c>
      <c r="AL438" s="579" t="s">
        <v>225</v>
      </c>
      <c r="AM438" s="579" t="s">
        <v>225</v>
      </c>
      <c r="AN438" s="579" t="s">
        <v>225</v>
      </c>
      <c r="AO438" s="579" t="s">
        <v>225</v>
      </c>
      <c r="AP438" s="579" t="s">
        <v>225</v>
      </c>
      <c r="AQ438" s="579" t="s">
        <v>225</v>
      </c>
      <c r="AR438" s="579" t="s">
        <v>225</v>
      </c>
      <c r="AS438" s="579" t="s">
        <v>225</v>
      </c>
      <c r="AT438" s="579" t="s">
        <v>225</v>
      </c>
      <c r="AU438" s="579" t="s">
        <v>225</v>
      </c>
      <c r="AV438" s="579" t="s">
        <v>225</v>
      </c>
      <c r="AW438" s="579" t="s">
        <v>225</v>
      </c>
      <c r="AX438" s="579" t="s">
        <v>225</v>
      </c>
      <c r="AY438" s="556">
        <v>0</v>
      </c>
      <c r="AZ438" s="564"/>
      <c r="BA438" s="565"/>
      <c r="BB438" s="565"/>
      <c r="BC438" s="565"/>
      <c r="BD438" s="566"/>
    </row>
    <row r="439" spans="1:56" ht="21.6" x14ac:dyDescent="0.65">
      <c r="A439" s="578">
        <v>707399</v>
      </c>
      <c r="B439" s="550" t="s">
        <v>245</v>
      </c>
      <c r="C439" s="579" t="s">
        <v>177</v>
      </c>
      <c r="D439" s="579" t="s">
        <v>177</v>
      </c>
      <c r="E439" s="579" t="s">
        <v>177</v>
      </c>
      <c r="F439" s="579" t="s">
        <v>176</v>
      </c>
      <c r="G439" s="579" t="s">
        <v>177</v>
      </c>
      <c r="H439" s="579" t="s">
        <v>176</v>
      </c>
      <c r="I439" s="579" t="s">
        <v>176</v>
      </c>
      <c r="J439" s="579" t="s">
        <v>176</v>
      </c>
      <c r="K439" s="579" t="s">
        <v>176</v>
      </c>
      <c r="L439" s="579" t="s">
        <v>176</v>
      </c>
      <c r="M439" s="579" t="s">
        <v>177</v>
      </c>
      <c r="N439" s="579" t="s">
        <v>175</v>
      </c>
      <c r="O439" s="579" t="s">
        <v>225</v>
      </c>
      <c r="P439" s="579" t="s">
        <v>225</v>
      </c>
      <c r="Q439" s="579" t="s">
        <v>225</v>
      </c>
      <c r="R439" s="579" t="s">
        <v>225</v>
      </c>
      <c r="S439" s="579" t="s">
        <v>225</v>
      </c>
      <c r="T439" s="579" t="s">
        <v>225</v>
      </c>
      <c r="U439" s="579" t="s">
        <v>225</v>
      </c>
      <c r="V439" s="579" t="s">
        <v>225</v>
      </c>
      <c r="W439" s="579" t="s">
        <v>225</v>
      </c>
      <c r="X439" s="579" t="s">
        <v>225</v>
      </c>
      <c r="Y439" s="579" t="s">
        <v>225</v>
      </c>
      <c r="Z439" s="579" t="s">
        <v>225</v>
      </c>
      <c r="AA439" s="579" t="s">
        <v>225</v>
      </c>
      <c r="AB439" s="579" t="s">
        <v>225</v>
      </c>
      <c r="AC439" s="579" t="s">
        <v>225</v>
      </c>
      <c r="AD439" s="579" t="s">
        <v>225</v>
      </c>
      <c r="AE439" s="579" t="s">
        <v>225</v>
      </c>
      <c r="AF439" s="579" t="s">
        <v>225</v>
      </c>
      <c r="AG439" s="579" t="s">
        <v>225</v>
      </c>
      <c r="AH439" s="579" t="s">
        <v>225</v>
      </c>
      <c r="AI439" s="579" t="s">
        <v>225</v>
      </c>
      <c r="AJ439" s="579" t="s">
        <v>225</v>
      </c>
      <c r="AK439" s="579" t="s">
        <v>225</v>
      </c>
      <c r="AL439" s="579" t="s">
        <v>225</v>
      </c>
      <c r="AM439" s="579" t="s">
        <v>225</v>
      </c>
      <c r="AN439" s="579" t="s">
        <v>225</v>
      </c>
      <c r="AO439" s="579" t="s">
        <v>225</v>
      </c>
      <c r="AP439" s="579" t="s">
        <v>225</v>
      </c>
      <c r="AQ439" s="579" t="s">
        <v>225</v>
      </c>
      <c r="AR439" s="579" t="s">
        <v>225</v>
      </c>
      <c r="AS439" s="579" t="s">
        <v>225</v>
      </c>
      <c r="AT439" s="579" t="s">
        <v>225</v>
      </c>
      <c r="AU439" s="579" t="s">
        <v>225</v>
      </c>
      <c r="AV439" s="579" t="s">
        <v>225</v>
      </c>
      <c r="AW439" s="579" t="s">
        <v>225</v>
      </c>
      <c r="AX439" s="579" t="s">
        <v>225</v>
      </c>
      <c r="AY439" s="556">
        <v>0</v>
      </c>
      <c r="AZ439" s="559"/>
      <c r="BA439" s="562"/>
      <c r="BB439" s="559"/>
    </row>
    <row r="440" spans="1:56" ht="21.6" x14ac:dyDescent="0.65">
      <c r="A440" s="578">
        <v>707400</v>
      </c>
      <c r="B440" s="550" t="s">
        <v>245</v>
      </c>
      <c r="C440" s="579" t="s">
        <v>177</v>
      </c>
      <c r="D440" s="579" t="s">
        <v>177</v>
      </c>
      <c r="E440" s="579" t="s">
        <v>177</v>
      </c>
      <c r="F440" s="579" t="s">
        <v>177</v>
      </c>
      <c r="G440" s="579" t="s">
        <v>177</v>
      </c>
      <c r="H440" s="579" t="s">
        <v>177</v>
      </c>
      <c r="I440" s="579" t="s">
        <v>176</v>
      </c>
      <c r="J440" s="579" t="s">
        <v>176</v>
      </c>
      <c r="K440" s="579" t="s">
        <v>176</v>
      </c>
      <c r="L440" s="579" t="s">
        <v>176</v>
      </c>
      <c r="M440" s="579" t="s">
        <v>175</v>
      </c>
      <c r="N440" s="579" t="s">
        <v>175</v>
      </c>
      <c r="O440" s="579" t="s">
        <v>225</v>
      </c>
      <c r="P440" s="579" t="s">
        <v>225</v>
      </c>
      <c r="Q440" s="579" t="s">
        <v>225</v>
      </c>
      <c r="R440" s="579" t="s">
        <v>225</v>
      </c>
      <c r="S440" s="579" t="s">
        <v>225</v>
      </c>
      <c r="T440" s="579" t="s">
        <v>225</v>
      </c>
      <c r="U440" s="579" t="s">
        <v>225</v>
      </c>
      <c r="V440" s="579" t="s">
        <v>225</v>
      </c>
      <c r="W440" s="579" t="s">
        <v>225</v>
      </c>
      <c r="X440" s="579" t="s">
        <v>225</v>
      </c>
      <c r="Y440" s="579" t="s">
        <v>225</v>
      </c>
      <c r="Z440" s="579" t="s">
        <v>225</v>
      </c>
      <c r="AA440" s="579" t="s">
        <v>225</v>
      </c>
      <c r="AB440" s="579" t="s">
        <v>225</v>
      </c>
      <c r="AC440" s="579" t="s">
        <v>225</v>
      </c>
      <c r="AD440" s="579" t="s">
        <v>225</v>
      </c>
      <c r="AE440" s="579" t="s">
        <v>225</v>
      </c>
      <c r="AF440" s="579" t="s">
        <v>225</v>
      </c>
      <c r="AG440" s="579" t="s">
        <v>225</v>
      </c>
      <c r="AH440" s="579" t="s">
        <v>225</v>
      </c>
      <c r="AI440" s="579" t="s">
        <v>225</v>
      </c>
      <c r="AJ440" s="579" t="s">
        <v>225</v>
      </c>
      <c r="AK440" s="579" t="s">
        <v>225</v>
      </c>
      <c r="AL440" s="579" t="s">
        <v>225</v>
      </c>
      <c r="AM440" s="579" t="s">
        <v>225</v>
      </c>
      <c r="AN440" s="579" t="s">
        <v>225</v>
      </c>
      <c r="AO440" s="579" t="s">
        <v>225</v>
      </c>
      <c r="AP440" s="579" t="s">
        <v>225</v>
      </c>
      <c r="AQ440" s="579" t="s">
        <v>225</v>
      </c>
      <c r="AR440" s="579" t="s">
        <v>225</v>
      </c>
      <c r="AS440" s="579" t="s">
        <v>225</v>
      </c>
      <c r="AT440" s="579" t="s">
        <v>225</v>
      </c>
      <c r="AU440" s="579" t="s">
        <v>225</v>
      </c>
      <c r="AV440" s="579" t="s">
        <v>225</v>
      </c>
      <c r="AW440" s="579" t="s">
        <v>225</v>
      </c>
      <c r="AX440" s="579" t="s">
        <v>225</v>
      </c>
      <c r="AY440" s="556">
        <v>0</v>
      </c>
      <c r="AZ440" s="564"/>
      <c r="BA440" s="565"/>
      <c r="BB440" s="565"/>
      <c r="BC440" s="565"/>
      <c r="BD440" s="566"/>
    </row>
    <row r="441" spans="1:56" ht="21.6" x14ac:dyDescent="0.65">
      <c r="A441" s="578">
        <v>707401</v>
      </c>
      <c r="B441" s="550" t="s">
        <v>245</v>
      </c>
      <c r="C441" s="579" t="s">
        <v>177</v>
      </c>
      <c r="D441" s="579" t="s">
        <v>177</v>
      </c>
      <c r="E441" s="579" t="s">
        <v>177</v>
      </c>
      <c r="F441" s="579" t="s">
        <v>177</v>
      </c>
      <c r="G441" s="579" t="s">
        <v>177</v>
      </c>
      <c r="H441" s="579" t="s">
        <v>177</v>
      </c>
      <c r="I441" s="579" t="s">
        <v>176</v>
      </c>
      <c r="J441" s="579" t="s">
        <v>176</v>
      </c>
      <c r="K441" s="579" t="s">
        <v>176</v>
      </c>
      <c r="L441" s="579" t="s">
        <v>176</v>
      </c>
      <c r="M441" s="579" t="s">
        <v>175</v>
      </c>
      <c r="N441" s="579" t="s">
        <v>175</v>
      </c>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79"/>
      <c r="AL441" s="579"/>
      <c r="AM441" s="579"/>
      <c r="AN441" s="579"/>
      <c r="AO441" s="579"/>
      <c r="AP441" s="579"/>
      <c r="AQ441" s="579"/>
      <c r="AR441" s="579"/>
      <c r="AS441" s="579"/>
      <c r="AT441" s="579"/>
      <c r="AU441" s="579"/>
      <c r="AV441" s="579"/>
      <c r="AW441" s="579"/>
      <c r="AX441" s="579"/>
      <c r="AY441" s="556">
        <v>0</v>
      </c>
      <c r="AZ441" s="564"/>
      <c r="BA441" s="565"/>
      <c r="BB441" s="565"/>
      <c r="BC441" s="565"/>
      <c r="BD441" s="566"/>
    </row>
    <row r="442" spans="1:56" ht="21.6" x14ac:dyDescent="0.65">
      <c r="A442" s="575">
        <v>707402</v>
      </c>
      <c r="B442" s="550" t="s">
        <v>245</v>
      </c>
      <c r="C442" s="555" t="s">
        <v>175</v>
      </c>
      <c r="D442" s="555" t="s">
        <v>175</v>
      </c>
      <c r="E442" s="555" t="s">
        <v>177</v>
      </c>
      <c r="F442" s="555" t="s">
        <v>175</v>
      </c>
      <c r="G442" s="555" t="s">
        <v>175</v>
      </c>
      <c r="H442" s="555" t="s">
        <v>177</v>
      </c>
      <c r="I442" s="555" t="s">
        <v>176</v>
      </c>
      <c r="J442" s="555" t="s">
        <v>176</v>
      </c>
      <c r="K442" s="555" t="s">
        <v>176</v>
      </c>
      <c r="L442" s="555" t="s">
        <v>176</v>
      </c>
      <c r="M442" s="555" t="s">
        <v>176</v>
      </c>
      <c r="N442" s="555" t="s">
        <v>177</v>
      </c>
      <c r="O442" s="555">
        <v>0</v>
      </c>
      <c r="P442" s="555">
        <v>0</v>
      </c>
      <c r="Q442" s="555">
        <v>0</v>
      </c>
      <c r="R442" s="555">
        <v>0</v>
      </c>
      <c r="S442" s="555">
        <v>0</v>
      </c>
      <c r="T442" s="555">
        <v>0</v>
      </c>
      <c r="U442" s="555">
        <v>0</v>
      </c>
      <c r="V442" s="555">
        <v>0</v>
      </c>
      <c r="W442" s="555">
        <v>0</v>
      </c>
      <c r="X442" s="555">
        <v>0</v>
      </c>
      <c r="Y442" s="555">
        <v>0</v>
      </c>
      <c r="Z442" s="555">
        <v>0</v>
      </c>
      <c r="AA442" s="555">
        <v>0</v>
      </c>
      <c r="AB442" s="555">
        <v>0</v>
      </c>
      <c r="AC442" s="555">
        <v>0</v>
      </c>
      <c r="AD442" s="555">
        <v>0</v>
      </c>
      <c r="AE442" s="555">
        <v>0</v>
      </c>
      <c r="AF442" s="555">
        <v>0</v>
      </c>
      <c r="AG442" s="555">
        <v>0</v>
      </c>
      <c r="AH442" s="555">
        <v>0</v>
      </c>
      <c r="AI442" s="555">
        <v>0</v>
      </c>
      <c r="AJ442" s="555">
        <v>0</v>
      </c>
      <c r="AK442" s="555">
        <v>0</v>
      </c>
      <c r="AL442" s="555">
        <v>0</v>
      </c>
      <c r="AM442" s="555">
        <v>0</v>
      </c>
      <c r="AN442" s="555">
        <v>0</v>
      </c>
      <c r="AO442" s="555">
        <v>0</v>
      </c>
      <c r="AP442" s="555">
        <v>0</v>
      </c>
      <c r="AQ442" s="555">
        <v>0</v>
      </c>
      <c r="AR442" s="555">
        <v>0</v>
      </c>
      <c r="AS442" s="555">
        <v>0</v>
      </c>
      <c r="AT442" s="555">
        <v>0</v>
      </c>
      <c r="AU442" s="555">
        <v>0</v>
      </c>
      <c r="AV442" s="555">
        <v>0</v>
      </c>
      <c r="AW442" s="555">
        <v>0</v>
      </c>
      <c r="AX442" s="555">
        <v>0</v>
      </c>
      <c r="AY442" s="556">
        <v>0</v>
      </c>
      <c r="AZ442" s="564"/>
      <c r="BA442" s="565"/>
      <c r="BB442" s="565"/>
      <c r="BC442" s="565"/>
      <c r="BD442" s="566"/>
    </row>
    <row r="443" spans="1:56" ht="14.4" x14ac:dyDescent="0.3">
      <c r="A443" s="576">
        <v>707403</v>
      </c>
      <c r="B443" s="549" t="s">
        <v>245</v>
      </c>
      <c r="C443" s="555" t="s">
        <v>177</v>
      </c>
      <c r="D443" s="555" t="s">
        <v>177</v>
      </c>
      <c r="E443" s="555" t="s">
        <v>177</v>
      </c>
      <c r="F443" s="555" t="s">
        <v>177</v>
      </c>
      <c r="G443" s="555" t="s">
        <v>177</v>
      </c>
      <c r="H443" s="555" t="s">
        <v>176</v>
      </c>
      <c r="I443" s="555" t="s">
        <v>176</v>
      </c>
      <c r="J443" s="555" t="s">
        <v>176</v>
      </c>
      <c r="K443" s="555" t="s">
        <v>176</v>
      </c>
      <c r="L443" s="555" t="s">
        <v>176</v>
      </c>
      <c r="M443" s="555" t="s">
        <v>177</v>
      </c>
      <c r="N443" s="555" t="s">
        <v>175</v>
      </c>
      <c r="O443" s="555" t="s">
        <v>225</v>
      </c>
      <c r="P443" s="555" t="s">
        <v>225</v>
      </c>
      <c r="Q443" s="555" t="s">
        <v>225</v>
      </c>
      <c r="R443" s="555" t="s">
        <v>225</v>
      </c>
      <c r="S443" s="555" t="s">
        <v>225</v>
      </c>
      <c r="T443" s="555" t="s">
        <v>225</v>
      </c>
      <c r="U443" s="555" t="s">
        <v>225</v>
      </c>
      <c r="V443" s="555" t="s">
        <v>225</v>
      </c>
      <c r="W443" s="555" t="s">
        <v>225</v>
      </c>
      <c r="X443" s="555" t="s">
        <v>225</v>
      </c>
      <c r="Y443" s="555" t="s">
        <v>225</v>
      </c>
      <c r="Z443" s="555" t="s">
        <v>225</v>
      </c>
      <c r="AA443" s="555" t="s">
        <v>225</v>
      </c>
      <c r="AB443" s="555" t="s">
        <v>225</v>
      </c>
      <c r="AC443" s="555" t="s">
        <v>225</v>
      </c>
      <c r="AD443" s="555" t="s">
        <v>225</v>
      </c>
      <c r="AE443" s="555" t="s">
        <v>225</v>
      </c>
      <c r="AF443" s="555" t="s">
        <v>225</v>
      </c>
      <c r="AG443" s="555" t="s">
        <v>225</v>
      </c>
      <c r="AH443" s="555" t="s">
        <v>225</v>
      </c>
      <c r="AI443" s="555" t="s">
        <v>225</v>
      </c>
      <c r="AJ443" s="555" t="s">
        <v>225</v>
      </c>
      <c r="AK443" s="555" t="s">
        <v>225</v>
      </c>
      <c r="AL443" s="555" t="s">
        <v>225</v>
      </c>
      <c r="AM443" s="555" t="s">
        <v>225</v>
      </c>
      <c r="AN443" s="555" t="s">
        <v>225</v>
      </c>
      <c r="AO443" s="555" t="s">
        <v>225</v>
      </c>
      <c r="AP443" s="555" t="s">
        <v>225</v>
      </c>
      <c r="AQ443" s="555" t="s">
        <v>225</v>
      </c>
      <c r="AR443" s="555" t="s">
        <v>225</v>
      </c>
      <c r="AS443" s="555" t="s">
        <v>225</v>
      </c>
      <c r="AT443" s="555" t="s">
        <v>225</v>
      </c>
      <c r="AU443" s="555" t="s">
        <v>225</v>
      </c>
      <c r="AV443" s="555" t="s">
        <v>225</v>
      </c>
      <c r="AW443" s="555" t="s">
        <v>225</v>
      </c>
      <c r="AX443" s="555" t="s">
        <v>225</v>
      </c>
      <c r="AY443" s="556">
        <v>0</v>
      </c>
      <c r="AZ443" s="564"/>
      <c r="BA443" s="565"/>
      <c r="BB443" s="565"/>
      <c r="BC443" s="565"/>
      <c r="BD443" s="566"/>
    </row>
    <row r="444" spans="1:56" ht="21.6" x14ac:dyDescent="0.65">
      <c r="A444" s="578">
        <v>707404</v>
      </c>
      <c r="B444" s="550" t="s">
        <v>245</v>
      </c>
      <c r="C444" s="579" t="s">
        <v>177</v>
      </c>
      <c r="D444" s="579" t="s">
        <v>175</v>
      </c>
      <c r="E444" s="579" t="s">
        <v>175</v>
      </c>
      <c r="F444" s="579" t="s">
        <v>175</v>
      </c>
      <c r="G444" s="579" t="s">
        <v>175</v>
      </c>
      <c r="H444" s="579" t="s">
        <v>177</v>
      </c>
      <c r="I444" s="579" t="s">
        <v>177</v>
      </c>
      <c r="J444" s="579" t="s">
        <v>177</v>
      </c>
      <c r="K444" s="579" t="s">
        <v>177</v>
      </c>
      <c r="L444" s="579" t="s">
        <v>177</v>
      </c>
      <c r="M444" s="579" t="s">
        <v>177</v>
      </c>
      <c r="N444" s="579" t="s">
        <v>177</v>
      </c>
      <c r="O444" s="579" t="s">
        <v>225</v>
      </c>
      <c r="P444" s="579" t="s">
        <v>225</v>
      </c>
      <c r="Q444" s="579" t="s">
        <v>225</v>
      </c>
      <c r="R444" s="579" t="s">
        <v>225</v>
      </c>
      <c r="S444" s="579" t="s">
        <v>225</v>
      </c>
      <c r="T444" s="579" t="s">
        <v>225</v>
      </c>
      <c r="U444" s="579" t="s">
        <v>225</v>
      </c>
      <c r="V444" s="579" t="s">
        <v>225</v>
      </c>
      <c r="W444" s="579" t="s">
        <v>225</v>
      </c>
      <c r="X444" s="579" t="s">
        <v>225</v>
      </c>
      <c r="Y444" s="579" t="s">
        <v>225</v>
      </c>
      <c r="Z444" s="579" t="s">
        <v>225</v>
      </c>
      <c r="AA444" s="579" t="s">
        <v>225</v>
      </c>
      <c r="AB444" s="579" t="s">
        <v>225</v>
      </c>
      <c r="AC444" s="579" t="s">
        <v>225</v>
      </c>
      <c r="AD444" s="579" t="s">
        <v>225</v>
      </c>
      <c r="AE444" s="579" t="s">
        <v>225</v>
      </c>
      <c r="AF444" s="579" t="s">
        <v>225</v>
      </c>
      <c r="AG444" s="579" t="s">
        <v>225</v>
      </c>
      <c r="AH444" s="579" t="s">
        <v>225</v>
      </c>
      <c r="AI444" s="579" t="s">
        <v>225</v>
      </c>
      <c r="AJ444" s="579" t="s">
        <v>225</v>
      </c>
      <c r="AK444" s="579" t="s">
        <v>225</v>
      </c>
      <c r="AL444" s="579" t="s">
        <v>225</v>
      </c>
      <c r="AM444" s="579" t="s">
        <v>225</v>
      </c>
      <c r="AN444" s="579" t="s">
        <v>225</v>
      </c>
      <c r="AO444" s="579" t="s">
        <v>225</v>
      </c>
      <c r="AP444" s="579" t="s">
        <v>225</v>
      </c>
      <c r="AQ444" s="579" t="s">
        <v>225</v>
      </c>
      <c r="AR444" s="579" t="s">
        <v>225</v>
      </c>
      <c r="AS444" s="579" t="s">
        <v>225</v>
      </c>
      <c r="AT444" s="579" t="s">
        <v>225</v>
      </c>
      <c r="AU444" s="579" t="s">
        <v>225</v>
      </c>
      <c r="AV444" s="579" t="s">
        <v>225</v>
      </c>
      <c r="AW444" s="579" t="s">
        <v>225</v>
      </c>
      <c r="AX444" s="579" t="s">
        <v>225</v>
      </c>
      <c r="AY444" s="556">
        <v>0</v>
      </c>
      <c r="AZ444" s="564"/>
      <c r="BA444" s="565"/>
      <c r="BB444" s="565"/>
      <c r="BC444" s="565"/>
      <c r="BD444" s="566"/>
    </row>
    <row r="445" spans="1:56" ht="14.4" x14ac:dyDescent="0.3">
      <c r="A445" s="576">
        <v>707405</v>
      </c>
      <c r="B445" s="549" t="s">
        <v>245</v>
      </c>
      <c r="C445" s="555" t="s">
        <v>177</v>
      </c>
      <c r="D445" s="555" t="s">
        <v>177</v>
      </c>
      <c r="E445" s="555" t="s">
        <v>177</v>
      </c>
      <c r="F445" s="555" t="s">
        <v>177</v>
      </c>
      <c r="G445" s="555" t="s">
        <v>176</v>
      </c>
      <c r="H445" s="555" t="s">
        <v>177</v>
      </c>
      <c r="I445" s="555" t="s">
        <v>176</v>
      </c>
      <c r="J445" s="555" t="s">
        <v>176</v>
      </c>
      <c r="K445" s="555" t="s">
        <v>176</v>
      </c>
      <c r="L445" s="555" t="s">
        <v>176</v>
      </c>
      <c r="M445" s="555" t="s">
        <v>176</v>
      </c>
      <c r="N445" s="555" t="s">
        <v>176</v>
      </c>
      <c r="O445" s="555" t="s">
        <v>225</v>
      </c>
      <c r="P445" s="555" t="s">
        <v>225</v>
      </c>
      <c r="Q445" s="555" t="s">
        <v>225</v>
      </c>
      <c r="R445" s="555" t="s">
        <v>225</v>
      </c>
      <c r="S445" s="555" t="s">
        <v>225</v>
      </c>
      <c r="T445" s="555" t="s">
        <v>225</v>
      </c>
      <c r="U445" s="555" t="s">
        <v>225</v>
      </c>
      <c r="V445" s="555" t="s">
        <v>225</v>
      </c>
      <c r="W445" s="555" t="s">
        <v>225</v>
      </c>
      <c r="X445" s="555" t="s">
        <v>225</v>
      </c>
      <c r="Y445" s="555" t="s">
        <v>225</v>
      </c>
      <c r="Z445" s="555" t="s">
        <v>225</v>
      </c>
      <c r="AA445" s="555" t="s">
        <v>225</v>
      </c>
      <c r="AB445" s="555" t="s">
        <v>225</v>
      </c>
      <c r="AC445" s="555" t="s">
        <v>225</v>
      </c>
      <c r="AD445" s="555" t="s">
        <v>225</v>
      </c>
      <c r="AE445" s="555" t="s">
        <v>225</v>
      </c>
      <c r="AF445" s="555" t="s">
        <v>225</v>
      </c>
      <c r="AG445" s="555" t="s">
        <v>225</v>
      </c>
      <c r="AH445" s="555" t="s">
        <v>225</v>
      </c>
      <c r="AI445" s="555" t="s">
        <v>225</v>
      </c>
      <c r="AJ445" s="555" t="s">
        <v>225</v>
      </c>
      <c r="AK445" s="555" t="s">
        <v>225</v>
      </c>
      <c r="AL445" s="555" t="s">
        <v>225</v>
      </c>
      <c r="AM445" s="555" t="s">
        <v>225</v>
      </c>
      <c r="AN445" s="555" t="s">
        <v>225</v>
      </c>
      <c r="AO445" s="555" t="s">
        <v>225</v>
      </c>
      <c r="AP445" s="555" t="s">
        <v>225</v>
      </c>
      <c r="AQ445" s="555" t="s">
        <v>225</v>
      </c>
      <c r="AR445" s="555" t="s">
        <v>225</v>
      </c>
      <c r="AS445" s="555" t="s">
        <v>225</v>
      </c>
      <c r="AT445" s="555" t="s">
        <v>225</v>
      </c>
      <c r="AU445" s="555" t="s">
        <v>225</v>
      </c>
      <c r="AV445" s="555" t="s">
        <v>225</v>
      </c>
      <c r="AW445" s="555" t="s">
        <v>225</v>
      </c>
      <c r="AX445" s="555" t="s">
        <v>225</v>
      </c>
      <c r="AY445" s="556">
        <v>0</v>
      </c>
      <c r="AZ445" s="564"/>
      <c r="BA445" s="565"/>
      <c r="BB445" s="565"/>
      <c r="BC445" s="565"/>
      <c r="BD445" s="566"/>
    </row>
    <row r="446" spans="1:56" ht="21.6" x14ac:dyDescent="0.65">
      <c r="A446" s="578">
        <v>707406</v>
      </c>
      <c r="B446" s="550" t="s">
        <v>245</v>
      </c>
      <c r="C446" s="579" t="s">
        <v>175</v>
      </c>
      <c r="D446" s="579" t="s">
        <v>175</v>
      </c>
      <c r="E446" s="579" t="s">
        <v>175</v>
      </c>
      <c r="F446" s="579" t="s">
        <v>175</v>
      </c>
      <c r="G446" s="579" t="s">
        <v>175</v>
      </c>
      <c r="H446" s="579" t="s">
        <v>175</v>
      </c>
      <c r="I446" s="579" t="s">
        <v>175</v>
      </c>
      <c r="J446" s="579" t="s">
        <v>177</v>
      </c>
      <c r="K446" s="579" t="s">
        <v>177</v>
      </c>
      <c r="L446" s="579" t="s">
        <v>177</v>
      </c>
      <c r="M446" s="579" t="s">
        <v>175</v>
      </c>
      <c r="N446" s="579" t="s">
        <v>175</v>
      </c>
      <c r="O446" s="579">
        <v>0</v>
      </c>
      <c r="P446" s="579">
        <v>0</v>
      </c>
      <c r="Q446" s="579">
        <v>0</v>
      </c>
      <c r="R446" s="579">
        <v>0</v>
      </c>
      <c r="S446" s="579">
        <v>0</v>
      </c>
      <c r="T446" s="579">
        <v>0</v>
      </c>
      <c r="U446" s="579">
        <v>0</v>
      </c>
      <c r="V446" s="579">
        <v>0</v>
      </c>
      <c r="W446" s="579">
        <v>0</v>
      </c>
      <c r="X446" s="579">
        <v>0</v>
      </c>
      <c r="Y446" s="579">
        <v>0</v>
      </c>
      <c r="Z446" s="579">
        <v>0</v>
      </c>
      <c r="AA446" s="579">
        <v>0</v>
      </c>
      <c r="AB446" s="579">
        <v>0</v>
      </c>
      <c r="AC446" s="579">
        <v>0</v>
      </c>
      <c r="AD446" s="579">
        <v>0</v>
      </c>
      <c r="AE446" s="579">
        <v>0</v>
      </c>
      <c r="AF446" s="579">
        <v>0</v>
      </c>
      <c r="AG446" s="579">
        <v>0</v>
      </c>
      <c r="AH446" s="579">
        <v>0</v>
      </c>
      <c r="AI446" s="579">
        <v>0</v>
      </c>
      <c r="AJ446" s="579">
        <v>0</v>
      </c>
      <c r="AK446" s="579">
        <v>0</v>
      </c>
      <c r="AL446" s="579">
        <v>0</v>
      </c>
      <c r="AM446" s="579">
        <v>0</v>
      </c>
      <c r="AN446" s="579">
        <v>0</v>
      </c>
      <c r="AO446" s="579">
        <v>0</v>
      </c>
      <c r="AP446" s="579">
        <v>0</v>
      </c>
      <c r="AQ446" s="579">
        <v>0</v>
      </c>
      <c r="AR446" s="579">
        <v>0</v>
      </c>
      <c r="AS446" s="579">
        <v>0</v>
      </c>
      <c r="AT446" s="579">
        <v>0</v>
      </c>
      <c r="AU446" s="579">
        <v>0</v>
      </c>
      <c r="AV446" s="579">
        <v>0</v>
      </c>
      <c r="AW446" s="579">
        <v>0</v>
      </c>
      <c r="AX446" s="579">
        <v>0</v>
      </c>
      <c r="AY446" s="556">
        <v>0</v>
      </c>
      <c r="AZ446" s="559"/>
      <c r="BA446" s="562"/>
      <c r="BB446" s="559"/>
    </row>
    <row r="447" spans="1:56" ht="21.6" x14ac:dyDescent="0.65">
      <c r="A447" s="578">
        <v>707407</v>
      </c>
      <c r="B447" s="550" t="s">
        <v>245</v>
      </c>
      <c r="C447" s="579" t="s">
        <v>177</v>
      </c>
      <c r="D447" s="579" t="s">
        <v>176</v>
      </c>
      <c r="E447" s="579" t="s">
        <v>176</v>
      </c>
      <c r="F447" s="579" t="s">
        <v>176</v>
      </c>
      <c r="G447" s="579" t="s">
        <v>177</v>
      </c>
      <c r="H447" s="579" t="s">
        <v>177</v>
      </c>
      <c r="I447" s="579" t="s">
        <v>176</v>
      </c>
      <c r="J447" s="579" t="s">
        <v>176</v>
      </c>
      <c r="K447" s="579" t="s">
        <v>176</v>
      </c>
      <c r="L447" s="579" t="s">
        <v>176</v>
      </c>
      <c r="M447" s="579" t="s">
        <v>177</v>
      </c>
      <c r="N447" s="579" t="s">
        <v>175</v>
      </c>
      <c r="O447" s="579" t="s">
        <v>225</v>
      </c>
      <c r="P447" s="579" t="s">
        <v>225</v>
      </c>
      <c r="Q447" s="579" t="s">
        <v>225</v>
      </c>
      <c r="R447" s="579" t="s">
        <v>225</v>
      </c>
      <c r="S447" s="579" t="s">
        <v>225</v>
      </c>
      <c r="T447" s="579" t="s">
        <v>225</v>
      </c>
      <c r="U447" s="579" t="s">
        <v>225</v>
      </c>
      <c r="V447" s="579" t="s">
        <v>225</v>
      </c>
      <c r="W447" s="579" t="s">
        <v>225</v>
      </c>
      <c r="X447" s="579" t="s">
        <v>225</v>
      </c>
      <c r="Y447" s="579" t="s">
        <v>225</v>
      </c>
      <c r="Z447" s="579" t="s">
        <v>225</v>
      </c>
      <c r="AA447" s="579" t="s">
        <v>225</v>
      </c>
      <c r="AB447" s="579" t="s">
        <v>225</v>
      </c>
      <c r="AC447" s="579" t="s">
        <v>225</v>
      </c>
      <c r="AD447" s="579" t="s">
        <v>225</v>
      </c>
      <c r="AE447" s="579" t="s">
        <v>225</v>
      </c>
      <c r="AF447" s="579" t="s">
        <v>225</v>
      </c>
      <c r="AG447" s="579" t="s">
        <v>225</v>
      </c>
      <c r="AH447" s="579" t="s">
        <v>225</v>
      </c>
      <c r="AI447" s="579" t="s">
        <v>225</v>
      </c>
      <c r="AJ447" s="579" t="s">
        <v>225</v>
      </c>
      <c r="AK447" s="579" t="s">
        <v>225</v>
      </c>
      <c r="AL447" s="579" t="s">
        <v>225</v>
      </c>
      <c r="AM447" s="579" t="s">
        <v>225</v>
      </c>
      <c r="AN447" s="579" t="s">
        <v>225</v>
      </c>
      <c r="AO447" s="579" t="s">
        <v>225</v>
      </c>
      <c r="AP447" s="579" t="s">
        <v>225</v>
      </c>
      <c r="AQ447" s="579" t="s">
        <v>225</v>
      </c>
      <c r="AR447" s="579" t="s">
        <v>225</v>
      </c>
      <c r="AS447" s="579" t="s">
        <v>225</v>
      </c>
      <c r="AT447" s="579" t="s">
        <v>225</v>
      </c>
      <c r="AU447" s="579" t="s">
        <v>225</v>
      </c>
      <c r="AV447" s="579" t="s">
        <v>225</v>
      </c>
      <c r="AW447" s="579" t="s">
        <v>225</v>
      </c>
      <c r="AX447" s="579" t="s">
        <v>225</v>
      </c>
      <c r="AY447" s="556">
        <v>0</v>
      </c>
      <c r="AZ447" s="564"/>
      <c r="BA447" s="565"/>
      <c r="BB447" s="565"/>
      <c r="BC447" s="565"/>
      <c r="BD447" s="566"/>
    </row>
    <row r="448" spans="1:56" ht="14.4" x14ac:dyDescent="0.3">
      <c r="A448" s="576">
        <v>707408</v>
      </c>
      <c r="B448" s="549" t="s">
        <v>246</v>
      </c>
      <c r="C448" s="555" t="s">
        <v>177</v>
      </c>
      <c r="D448" s="555" t="s">
        <v>177</v>
      </c>
      <c r="E448" s="555" t="s">
        <v>175</v>
      </c>
      <c r="F448" s="555" t="s">
        <v>175</v>
      </c>
      <c r="G448" s="555" t="s">
        <v>175</v>
      </c>
      <c r="H448" s="555" t="s">
        <v>177</v>
      </c>
      <c r="I448" s="555" t="s">
        <v>177</v>
      </c>
      <c r="J448" s="555" t="s">
        <v>175</v>
      </c>
      <c r="K448" s="555" t="s">
        <v>175</v>
      </c>
      <c r="L448" s="555" t="s">
        <v>175</v>
      </c>
      <c r="M448" s="555" t="s">
        <v>175</v>
      </c>
      <c r="N448" s="555" t="s">
        <v>175</v>
      </c>
      <c r="O448" s="555" t="s">
        <v>177</v>
      </c>
      <c r="P448" s="555" t="s">
        <v>177</v>
      </c>
      <c r="Q448" s="555" t="s">
        <v>177</v>
      </c>
      <c r="R448" s="555" t="s">
        <v>177</v>
      </c>
      <c r="S448" s="555" t="s">
        <v>175</v>
      </c>
      <c r="T448" s="555" t="s">
        <v>175</v>
      </c>
      <c r="U448" s="555" t="s">
        <v>177</v>
      </c>
      <c r="V448" s="555" t="s">
        <v>177</v>
      </c>
      <c r="W448" s="555" t="s">
        <v>177</v>
      </c>
      <c r="X448" s="555" t="s">
        <v>177</v>
      </c>
      <c r="Y448" s="555" t="s">
        <v>177</v>
      </c>
      <c r="Z448" s="555" t="s">
        <v>177</v>
      </c>
      <c r="AA448" s="555"/>
      <c r="AB448" s="555"/>
      <c r="AC448" s="555"/>
      <c r="AD448" s="555"/>
      <c r="AE448" s="555"/>
      <c r="AF448" s="555"/>
      <c r="AG448" s="555"/>
      <c r="AH448" s="555"/>
      <c r="AI448" s="555"/>
      <c r="AJ448" s="555"/>
      <c r="AK448" s="555"/>
      <c r="AL448" s="555"/>
      <c r="AM448" s="555"/>
      <c r="AN448" s="555"/>
      <c r="AO448" s="555"/>
      <c r="AP448" s="555"/>
      <c r="AQ448" s="555"/>
      <c r="AR448" s="555"/>
      <c r="AS448" s="555"/>
      <c r="AT448" s="555"/>
      <c r="AU448" s="555"/>
      <c r="AV448" s="555"/>
      <c r="AW448" s="555"/>
      <c r="AX448" s="555"/>
      <c r="AY448" s="556">
        <v>0</v>
      </c>
      <c r="AZ448" s="559"/>
      <c r="BA448" s="562"/>
      <c r="BB448" s="559"/>
    </row>
    <row r="449" spans="1:56" ht="21.6" x14ac:dyDescent="0.65">
      <c r="A449" s="578">
        <v>707409</v>
      </c>
      <c r="B449" s="550" t="s">
        <v>245</v>
      </c>
      <c r="C449" s="579" t="s">
        <v>175</v>
      </c>
      <c r="D449" s="579" t="s">
        <v>177</v>
      </c>
      <c r="E449" s="579" t="s">
        <v>177</v>
      </c>
      <c r="F449" s="579" t="s">
        <v>175</v>
      </c>
      <c r="G449" s="579" t="s">
        <v>175</v>
      </c>
      <c r="H449" s="579" t="s">
        <v>177</v>
      </c>
      <c r="I449" s="579" t="s">
        <v>175</v>
      </c>
      <c r="J449" s="579" t="s">
        <v>177</v>
      </c>
      <c r="K449" s="579" t="s">
        <v>175</v>
      </c>
      <c r="L449" s="579" t="s">
        <v>175</v>
      </c>
      <c r="M449" s="579" t="s">
        <v>175</v>
      </c>
      <c r="N449" s="579" t="s">
        <v>175</v>
      </c>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79"/>
      <c r="AL449" s="579"/>
      <c r="AM449" s="579"/>
      <c r="AN449" s="579"/>
      <c r="AO449" s="579"/>
      <c r="AP449" s="579"/>
      <c r="AQ449" s="579"/>
      <c r="AR449" s="579"/>
      <c r="AS449" s="579"/>
      <c r="AT449" s="579"/>
      <c r="AU449" s="579"/>
      <c r="AV449" s="579"/>
      <c r="AW449" s="579"/>
      <c r="AX449" s="579"/>
      <c r="AY449" s="556">
        <v>0</v>
      </c>
      <c r="AZ449" s="564"/>
      <c r="BA449" s="565"/>
      <c r="BB449" s="565"/>
      <c r="BC449" s="565"/>
      <c r="BD449" s="566"/>
    </row>
    <row r="450" spans="1:56" ht="21.6" x14ac:dyDescent="0.65">
      <c r="A450" s="578">
        <v>707410</v>
      </c>
      <c r="B450" s="550" t="s">
        <v>245</v>
      </c>
      <c r="C450" s="579" t="s">
        <v>176</v>
      </c>
      <c r="D450" s="579" t="s">
        <v>176</v>
      </c>
      <c r="E450" s="579" t="s">
        <v>177</v>
      </c>
      <c r="F450" s="579" t="s">
        <v>177</v>
      </c>
      <c r="G450" s="579" t="s">
        <v>177</v>
      </c>
      <c r="H450" s="579" t="s">
        <v>177</v>
      </c>
      <c r="I450" s="579" t="s">
        <v>176</v>
      </c>
      <c r="J450" s="579" t="s">
        <v>176</v>
      </c>
      <c r="K450" s="579" t="s">
        <v>176</v>
      </c>
      <c r="L450" s="579" t="s">
        <v>176</v>
      </c>
      <c r="M450" s="579" t="s">
        <v>175</v>
      </c>
      <c r="N450" s="579" t="s">
        <v>175</v>
      </c>
      <c r="O450" s="579" t="s">
        <v>225</v>
      </c>
      <c r="P450" s="579" t="s">
        <v>225</v>
      </c>
      <c r="Q450" s="579" t="s">
        <v>225</v>
      </c>
      <c r="R450" s="579" t="s">
        <v>225</v>
      </c>
      <c r="S450" s="579" t="s">
        <v>225</v>
      </c>
      <c r="T450" s="579" t="s">
        <v>225</v>
      </c>
      <c r="U450" s="579" t="s">
        <v>225</v>
      </c>
      <c r="V450" s="579" t="s">
        <v>225</v>
      </c>
      <c r="W450" s="579" t="s">
        <v>225</v>
      </c>
      <c r="X450" s="579" t="s">
        <v>225</v>
      </c>
      <c r="Y450" s="579" t="s">
        <v>225</v>
      </c>
      <c r="Z450" s="579" t="s">
        <v>225</v>
      </c>
      <c r="AA450" s="579" t="s">
        <v>225</v>
      </c>
      <c r="AB450" s="579" t="s">
        <v>225</v>
      </c>
      <c r="AC450" s="579" t="s">
        <v>225</v>
      </c>
      <c r="AD450" s="579" t="s">
        <v>225</v>
      </c>
      <c r="AE450" s="579" t="s">
        <v>225</v>
      </c>
      <c r="AF450" s="579" t="s">
        <v>225</v>
      </c>
      <c r="AG450" s="579" t="s">
        <v>225</v>
      </c>
      <c r="AH450" s="579" t="s">
        <v>225</v>
      </c>
      <c r="AI450" s="579" t="s">
        <v>225</v>
      </c>
      <c r="AJ450" s="579" t="s">
        <v>225</v>
      </c>
      <c r="AK450" s="579" t="s">
        <v>225</v>
      </c>
      <c r="AL450" s="579" t="s">
        <v>225</v>
      </c>
      <c r="AM450" s="579" t="s">
        <v>225</v>
      </c>
      <c r="AN450" s="579" t="s">
        <v>225</v>
      </c>
      <c r="AO450" s="579" t="s">
        <v>225</v>
      </c>
      <c r="AP450" s="579" t="s">
        <v>225</v>
      </c>
      <c r="AQ450" s="579" t="s">
        <v>225</v>
      </c>
      <c r="AR450" s="579" t="s">
        <v>225</v>
      </c>
      <c r="AS450" s="579" t="s">
        <v>225</v>
      </c>
      <c r="AT450" s="579" t="s">
        <v>225</v>
      </c>
      <c r="AU450" s="579" t="s">
        <v>225</v>
      </c>
      <c r="AV450" s="579" t="s">
        <v>225</v>
      </c>
      <c r="AW450" s="579" t="s">
        <v>225</v>
      </c>
      <c r="AX450" s="579" t="s">
        <v>225</v>
      </c>
      <c r="AY450" s="556">
        <v>0</v>
      </c>
      <c r="AZ450" s="564"/>
      <c r="BA450" s="565"/>
      <c r="BB450" s="565"/>
      <c r="BC450" s="565"/>
      <c r="BD450" s="566"/>
    </row>
    <row r="451" spans="1:56" ht="21.6" x14ac:dyDescent="0.65">
      <c r="A451" s="575">
        <v>707411</v>
      </c>
      <c r="B451" s="550" t="s">
        <v>245</v>
      </c>
      <c r="C451" s="555" t="s">
        <v>177</v>
      </c>
      <c r="D451" s="555" t="s">
        <v>177</v>
      </c>
      <c r="E451" s="555" t="s">
        <v>177</v>
      </c>
      <c r="F451" s="555" t="s">
        <v>177</v>
      </c>
      <c r="G451" s="555" t="s">
        <v>176</v>
      </c>
      <c r="H451" s="555" t="s">
        <v>176</v>
      </c>
      <c r="I451" s="555" t="s">
        <v>176</v>
      </c>
      <c r="J451" s="555" t="s">
        <v>176</v>
      </c>
      <c r="K451" s="555" t="s">
        <v>176</v>
      </c>
      <c r="L451" s="555" t="s">
        <v>176</v>
      </c>
      <c r="M451" s="555" t="s">
        <v>177</v>
      </c>
      <c r="N451" s="555" t="s">
        <v>175</v>
      </c>
      <c r="O451" s="555" t="s">
        <v>225</v>
      </c>
      <c r="P451" s="555" t="s">
        <v>225</v>
      </c>
      <c r="Q451" s="555" t="s">
        <v>225</v>
      </c>
      <c r="R451" s="555" t="s">
        <v>225</v>
      </c>
      <c r="S451" s="555" t="s">
        <v>225</v>
      </c>
      <c r="T451" s="555" t="s">
        <v>225</v>
      </c>
      <c r="U451" s="555" t="s">
        <v>225</v>
      </c>
      <c r="V451" s="555" t="s">
        <v>225</v>
      </c>
      <c r="W451" s="555" t="s">
        <v>225</v>
      </c>
      <c r="X451" s="555" t="s">
        <v>225</v>
      </c>
      <c r="Y451" s="555" t="s">
        <v>225</v>
      </c>
      <c r="Z451" s="555" t="s">
        <v>225</v>
      </c>
      <c r="AA451" s="555" t="s">
        <v>225</v>
      </c>
      <c r="AB451" s="555" t="s">
        <v>225</v>
      </c>
      <c r="AC451" s="555" t="s">
        <v>225</v>
      </c>
      <c r="AD451" s="555" t="s">
        <v>225</v>
      </c>
      <c r="AE451" s="555" t="s">
        <v>225</v>
      </c>
      <c r="AF451" s="555" t="s">
        <v>225</v>
      </c>
      <c r="AG451" s="555" t="s">
        <v>225</v>
      </c>
      <c r="AH451" s="555" t="s">
        <v>225</v>
      </c>
      <c r="AI451" s="555" t="s">
        <v>225</v>
      </c>
      <c r="AJ451" s="555" t="s">
        <v>225</v>
      </c>
      <c r="AK451" s="555" t="s">
        <v>225</v>
      </c>
      <c r="AL451" s="555" t="s">
        <v>225</v>
      </c>
      <c r="AM451" s="555" t="s">
        <v>225</v>
      </c>
      <c r="AN451" s="555" t="s">
        <v>225</v>
      </c>
      <c r="AO451" s="555" t="s">
        <v>225</v>
      </c>
      <c r="AP451" s="555" t="s">
        <v>225</v>
      </c>
      <c r="AQ451" s="555" t="s">
        <v>225</v>
      </c>
      <c r="AR451" s="555" t="s">
        <v>225</v>
      </c>
      <c r="AS451" s="555" t="s">
        <v>225</v>
      </c>
      <c r="AT451" s="555" t="s">
        <v>225</v>
      </c>
      <c r="AU451" s="555" t="s">
        <v>225</v>
      </c>
      <c r="AV451" s="555" t="s">
        <v>225</v>
      </c>
      <c r="AW451" s="555" t="s">
        <v>225</v>
      </c>
      <c r="AX451" s="555" t="s">
        <v>225</v>
      </c>
      <c r="AY451" s="556">
        <v>0</v>
      </c>
      <c r="AZ451" s="564"/>
      <c r="BA451" s="565"/>
      <c r="BB451" s="565"/>
      <c r="BC451" s="565"/>
      <c r="BD451" s="566"/>
    </row>
    <row r="452" spans="1:56" ht="21.6" x14ac:dyDescent="0.65">
      <c r="A452" s="578">
        <v>707413</v>
      </c>
      <c r="B452" s="550" t="s">
        <v>246</v>
      </c>
      <c r="C452" s="579" t="s">
        <v>1437</v>
      </c>
      <c r="D452" s="579" t="s">
        <v>1437</v>
      </c>
      <c r="E452" s="579" t="s">
        <v>1437</v>
      </c>
      <c r="F452" s="579" t="s">
        <v>1437</v>
      </c>
      <c r="G452" s="579" t="s">
        <v>1437</v>
      </c>
      <c r="H452" s="579" t="s">
        <v>1437</v>
      </c>
      <c r="I452" s="579" t="s">
        <v>1437</v>
      </c>
      <c r="J452" s="579" t="s">
        <v>1437</v>
      </c>
      <c r="K452" s="579" t="s">
        <v>1437</v>
      </c>
      <c r="L452" s="579" t="s">
        <v>1437</v>
      </c>
      <c r="M452" s="579" t="s">
        <v>1437</v>
      </c>
      <c r="N452" s="579" t="s">
        <v>1437</v>
      </c>
      <c r="O452" s="579" t="s">
        <v>1437</v>
      </c>
      <c r="P452" s="579" t="s">
        <v>1437</v>
      </c>
      <c r="Q452" s="579" t="s">
        <v>1437</v>
      </c>
      <c r="R452" s="579" t="s">
        <v>1437</v>
      </c>
      <c r="S452" s="579" t="s">
        <v>1437</v>
      </c>
      <c r="T452" s="579" t="s">
        <v>1437</v>
      </c>
      <c r="U452" s="579" t="s">
        <v>1437</v>
      </c>
      <c r="V452" s="579" t="s">
        <v>1437</v>
      </c>
      <c r="W452" s="579" t="s">
        <v>1437</v>
      </c>
      <c r="X452" s="579" t="s">
        <v>1437</v>
      </c>
      <c r="Y452" s="579" t="s">
        <v>1437</v>
      </c>
      <c r="Z452" s="579" t="s">
        <v>1437</v>
      </c>
      <c r="AA452" s="579" t="s">
        <v>225</v>
      </c>
      <c r="AB452" s="579" t="s">
        <v>225</v>
      </c>
      <c r="AC452" s="579" t="s">
        <v>225</v>
      </c>
      <c r="AD452" s="579" t="s">
        <v>225</v>
      </c>
      <c r="AE452" s="579" t="s">
        <v>225</v>
      </c>
      <c r="AF452" s="579" t="s">
        <v>225</v>
      </c>
      <c r="AG452" s="579" t="s">
        <v>225</v>
      </c>
      <c r="AH452" s="579" t="s">
        <v>225</v>
      </c>
      <c r="AI452" s="579" t="s">
        <v>225</v>
      </c>
      <c r="AJ452" s="579" t="s">
        <v>225</v>
      </c>
      <c r="AK452" s="579" t="s">
        <v>225</v>
      </c>
      <c r="AL452" s="579" t="s">
        <v>225</v>
      </c>
      <c r="AM452" s="579" t="s">
        <v>225</v>
      </c>
      <c r="AN452" s="579" t="s">
        <v>225</v>
      </c>
      <c r="AO452" s="579" t="s">
        <v>225</v>
      </c>
      <c r="AP452" s="579" t="s">
        <v>225</v>
      </c>
      <c r="AQ452" s="579" t="s">
        <v>225</v>
      </c>
      <c r="AR452" s="579" t="s">
        <v>225</v>
      </c>
      <c r="AS452" s="579" t="s">
        <v>225</v>
      </c>
      <c r="AT452" s="579" t="s">
        <v>225</v>
      </c>
      <c r="AU452" s="579" t="s">
        <v>225</v>
      </c>
      <c r="AV452" s="579" t="s">
        <v>225</v>
      </c>
      <c r="AW452" s="579" t="s">
        <v>225</v>
      </c>
      <c r="AX452" s="579" t="s">
        <v>225</v>
      </c>
      <c r="AY452" s="556" t="s">
        <v>3778</v>
      </c>
      <c r="AZ452" s="559"/>
      <c r="BA452" s="562"/>
      <c r="BB452" s="559"/>
    </row>
    <row r="453" spans="1:56" ht="14.4" x14ac:dyDescent="0.3">
      <c r="A453" s="576">
        <v>707414</v>
      </c>
      <c r="B453" s="549" t="s">
        <v>245</v>
      </c>
      <c r="C453" s="555" t="s">
        <v>177</v>
      </c>
      <c r="D453" s="555" t="s">
        <v>176</v>
      </c>
      <c r="E453" s="555" t="s">
        <v>177</v>
      </c>
      <c r="F453" s="555" t="s">
        <v>176</v>
      </c>
      <c r="G453" s="555" t="s">
        <v>177</v>
      </c>
      <c r="H453" s="555" t="s">
        <v>176</v>
      </c>
      <c r="I453" s="555" t="s">
        <v>176</v>
      </c>
      <c r="J453" s="555" t="s">
        <v>176</v>
      </c>
      <c r="K453" s="555" t="s">
        <v>176</v>
      </c>
      <c r="L453" s="555" t="s">
        <v>176</v>
      </c>
      <c r="M453" s="555" t="s">
        <v>175</v>
      </c>
      <c r="N453" s="555" t="s">
        <v>175</v>
      </c>
      <c r="O453" s="555" t="s">
        <v>225</v>
      </c>
      <c r="P453" s="555" t="s">
        <v>225</v>
      </c>
      <c r="Q453" s="555" t="s">
        <v>225</v>
      </c>
      <c r="R453" s="555" t="s">
        <v>225</v>
      </c>
      <c r="S453" s="555" t="s">
        <v>225</v>
      </c>
      <c r="T453" s="555" t="s">
        <v>225</v>
      </c>
      <c r="U453" s="555" t="s">
        <v>225</v>
      </c>
      <c r="V453" s="555" t="s">
        <v>225</v>
      </c>
      <c r="W453" s="555" t="s">
        <v>225</v>
      </c>
      <c r="X453" s="555" t="s">
        <v>225</v>
      </c>
      <c r="Y453" s="555" t="s">
        <v>225</v>
      </c>
      <c r="Z453" s="555" t="s">
        <v>225</v>
      </c>
      <c r="AA453" s="555" t="s">
        <v>225</v>
      </c>
      <c r="AB453" s="555" t="s">
        <v>225</v>
      </c>
      <c r="AC453" s="555" t="s">
        <v>225</v>
      </c>
      <c r="AD453" s="555" t="s">
        <v>225</v>
      </c>
      <c r="AE453" s="555" t="s">
        <v>225</v>
      </c>
      <c r="AF453" s="555" t="s">
        <v>225</v>
      </c>
      <c r="AG453" s="555" t="s">
        <v>225</v>
      </c>
      <c r="AH453" s="555" t="s">
        <v>225</v>
      </c>
      <c r="AI453" s="555" t="s">
        <v>225</v>
      </c>
      <c r="AJ453" s="555" t="s">
        <v>225</v>
      </c>
      <c r="AK453" s="555" t="s">
        <v>225</v>
      </c>
      <c r="AL453" s="555" t="s">
        <v>225</v>
      </c>
      <c r="AM453" s="555" t="s">
        <v>225</v>
      </c>
      <c r="AN453" s="555" t="s">
        <v>225</v>
      </c>
      <c r="AO453" s="555" t="s">
        <v>225</v>
      </c>
      <c r="AP453" s="555" t="s">
        <v>225</v>
      </c>
      <c r="AQ453" s="555" t="s">
        <v>225</v>
      </c>
      <c r="AR453" s="555" t="s">
        <v>225</v>
      </c>
      <c r="AS453" s="555" t="s">
        <v>225</v>
      </c>
      <c r="AT453" s="555" t="s">
        <v>225</v>
      </c>
      <c r="AU453" s="555" t="s">
        <v>225</v>
      </c>
      <c r="AV453" s="555" t="s">
        <v>225</v>
      </c>
      <c r="AW453" s="555" t="s">
        <v>225</v>
      </c>
      <c r="AX453" s="555" t="s">
        <v>225</v>
      </c>
      <c r="AY453" s="556">
        <v>0</v>
      </c>
      <c r="AZ453" s="559"/>
      <c r="BA453" s="562"/>
      <c r="BB453" s="559"/>
    </row>
    <row r="454" spans="1:56" ht="21.6" x14ac:dyDescent="0.65">
      <c r="A454" s="578">
        <v>707415</v>
      </c>
      <c r="B454" s="550" t="s">
        <v>245</v>
      </c>
      <c r="C454" s="579" t="s">
        <v>177</v>
      </c>
      <c r="D454" s="579" t="s">
        <v>176</v>
      </c>
      <c r="E454" s="579" t="s">
        <v>175</v>
      </c>
      <c r="F454" s="579" t="s">
        <v>177</v>
      </c>
      <c r="G454" s="579" t="s">
        <v>175</v>
      </c>
      <c r="H454" s="579" t="s">
        <v>176</v>
      </c>
      <c r="I454" s="579" t="s">
        <v>177</v>
      </c>
      <c r="J454" s="579" t="s">
        <v>177</v>
      </c>
      <c r="K454" s="579" t="s">
        <v>175</v>
      </c>
      <c r="L454" s="579" t="s">
        <v>175</v>
      </c>
      <c r="M454" s="579" t="s">
        <v>176</v>
      </c>
      <c r="N454" s="579" t="s">
        <v>176</v>
      </c>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79"/>
      <c r="AL454" s="579"/>
      <c r="AM454" s="579"/>
      <c r="AN454" s="579"/>
      <c r="AO454" s="579"/>
      <c r="AP454" s="579"/>
      <c r="AQ454" s="579"/>
      <c r="AR454" s="579"/>
      <c r="AS454" s="579"/>
      <c r="AT454" s="579"/>
      <c r="AU454" s="579"/>
      <c r="AV454" s="579"/>
      <c r="AW454" s="579"/>
      <c r="AX454" s="579"/>
      <c r="AY454" s="556">
        <v>0</v>
      </c>
      <c r="AZ454" s="564"/>
      <c r="BA454" s="565"/>
      <c r="BB454" s="565"/>
      <c r="BC454" s="565"/>
      <c r="BD454" s="566"/>
    </row>
    <row r="455" spans="1:56" ht="21.6" x14ac:dyDescent="0.65">
      <c r="A455" s="575">
        <v>707416</v>
      </c>
      <c r="B455" s="550" t="s">
        <v>245</v>
      </c>
      <c r="C455" s="555" t="s">
        <v>177</v>
      </c>
      <c r="D455" s="555" t="s">
        <v>177</v>
      </c>
      <c r="E455" s="555" t="s">
        <v>177</v>
      </c>
      <c r="F455" s="555" t="s">
        <v>177</v>
      </c>
      <c r="G455" s="555" t="s">
        <v>176</v>
      </c>
      <c r="H455" s="555" t="s">
        <v>176</v>
      </c>
      <c r="I455" s="555" t="s">
        <v>176</v>
      </c>
      <c r="J455" s="555" t="s">
        <v>176</v>
      </c>
      <c r="K455" s="555" t="s">
        <v>176</v>
      </c>
      <c r="L455" s="555" t="s">
        <v>176</v>
      </c>
      <c r="M455" s="555" t="s">
        <v>176</v>
      </c>
      <c r="N455" s="555" t="s">
        <v>176</v>
      </c>
      <c r="O455" s="555"/>
      <c r="P455" s="555"/>
      <c r="Q455" s="555"/>
      <c r="R455" s="555"/>
      <c r="S455" s="555"/>
      <c r="T455" s="555"/>
      <c r="U455" s="555"/>
      <c r="V455" s="555"/>
      <c r="W455" s="555"/>
      <c r="X455" s="555"/>
      <c r="Y455" s="555"/>
      <c r="Z455" s="555"/>
      <c r="AA455" s="555"/>
      <c r="AB455" s="555"/>
      <c r="AC455" s="555"/>
      <c r="AD455" s="555"/>
      <c r="AE455" s="555"/>
      <c r="AF455" s="555"/>
      <c r="AG455" s="555"/>
      <c r="AH455" s="555"/>
      <c r="AI455" s="555"/>
      <c r="AJ455" s="555"/>
      <c r="AK455" s="555"/>
      <c r="AL455" s="555"/>
      <c r="AM455" s="555"/>
      <c r="AN455" s="555"/>
      <c r="AO455" s="555"/>
      <c r="AP455" s="555"/>
      <c r="AQ455" s="555"/>
      <c r="AR455" s="555"/>
      <c r="AS455" s="555"/>
      <c r="AT455" s="555"/>
      <c r="AU455" s="555"/>
      <c r="AV455" s="555"/>
      <c r="AW455" s="555"/>
      <c r="AX455" s="555"/>
      <c r="AY455" s="556">
        <v>0</v>
      </c>
      <c r="AZ455" s="564"/>
      <c r="BA455" s="565"/>
      <c r="BB455" s="565"/>
      <c r="BC455" s="565"/>
      <c r="BD455" s="566"/>
    </row>
    <row r="456" spans="1:56" ht="14.4" x14ac:dyDescent="0.3">
      <c r="A456" s="576">
        <v>707417</v>
      </c>
      <c r="B456" s="549" t="s">
        <v>247</v>
      </c>
      <c r="C456" s="555" t="s">
        <v>177</v>
      </c>
      <c r="D456" s="555" t="s">
        <v>177</v>
      </c>
      <c r="E456" s="555" t="s">
        <v>175</v>
      </c>
      <c r="F456" s="555" t="s">
        <v>177</v>
      </c>
      <c r="G456" s="555" t="s">
        <v>175</v>
      </c>
      <c r="H456" s="555" t="s">
        <v>177</v>
      </c>
      <c r="I456" s="555" t="s">
        <v>177</v>
      </c>
      <c r="J456" s="555" t="s">
        <v>177</v>
      </c>
      <c r="K456" s="555" t="s">
        <v>177</v>
      </c>
      <c r="L456" s="555" t="s">
        <v>177</v>
      </c>
      <c r="M456" s="555" t="s">
        <v>175</v>
      </c>
      <c r="N456" s="555" t="s">
        <v>177</v>
      </c>
      <c r="O456" s="555" t="s">
        <v>175</v>
      </c>
      <c r="P456" s="555" t="s">
        <v>177</v>
      </c>
      <c r="Q456" s="555" t="s">
        <v>177</v>
      </c>
      <c r="R456" s="555" t="s">
        <v>177</v>
      </c>
      <c r="S456" s="555" t="s">
        <v>175</v>
      </c>
      <c r="T456" s="555" t="s">
        <v>177</v>
      </c>
      <c r="U456" s="555" t="s">
        <v>177</v>
      </c>
      <c r="V456" s="555" t="s">
        <v>177</v>
      </c>
      <c r="W456" s="555" t="s">
        <v>175</v>
      </c>
      <c r="X456" s="555" t="s">
        <v>177</v>
      </c>
      <c r="Y456" s="555" t="s">
        <v>177</v>
      </c>
      <c r="Z456" s="555" t="s">
        <v>177</v>
      </c>
      <c r="AA456" s="555" t="s">
        <v>177</v>
      </c>
      <c r="AB456" s="555" t="s">
        <v>177</v>
      </c>
      <c r="AC456" s="555" t="s">
        <v>177</v>
      </c>
      <c r="AD456" s="555" t="s">
        <v>177</v>
      </c>
      <c r="AE456" s="555" t="s">
        <v>177</v>
      </c>
      <c r="AF456" s="555" t="s">
        <v>177</v>
      </c>
      <c r="AG456" s="555"/>
      <c r="AH456" s="555"/>
      <c r="AI456" s="555"/>
      <c r="AJ456" s="555"/>
      <c r="AK456" s="555"/>
      <c r="AL456" s="555"/>
      <c r="AM456" s="555"/>
      <c r="AN456" s="555"/>
      <c r="AO456" s="555"/>
      <c r="AP456" s="555"/>
      <c r="AQ456" s="555"/>
      <c r="AR456" s="555"/>
      <c r="AS456" s="555"/>
      <c r="AT456" s="555"/>
      <c r="AU456" s="555"/>
      <c r="AV456" s="555"/>
      <c r="AW456" s="555"/>
      <c r="AX456" s="555"/>
      <c r="AY456" s="556">
        <v>0</v>
      </c>
      <c r="AZ456" s="564"/>
      <c r="BA456" s="565"/>
      <c r="BB456" s="565"/>
      <c r="BC456" s="565"/>
      <c r="BD456" s="566"/>
    </row>
    <row r="457" spans="1:56" ht="21.6" x14ac:dyDescent="0.65">
      <c r="A457" s="578">
        <v>707418</v>
      </c>
      <c r="B457" s="550" t="s">
        <v>245</v>
      </c>
      <c r="C457" s="579" t="s">
        <v>175</v>
      </c>
      <c r="D457" s="579" t="s">
        <v>175</v>
      </c>
      <c r="E457" s="579" t="s">
        <v>175</v>
      </c>
      <c r="F457" s="579" t="s">
        <v>176</v>
      </c>
      <c r="G457" s="579" t="s">
        <v>175</v>
      </c>
      <c r="H457" s="579" t="s">
        <v>176</v>
      </c>
      <c r="I457" s="579" t="s">
        <v>176</v>
      </c>
      <c r="J457" s="579" t="s">
        <v>176</v>
      </c>
      <c r="K457" s="579" t="s">
        <v>176</v>
      </c>
      <c r="L457" s="579" t="s">
        <v>176</v>
      </c>
      <c r="M457" s="579" t="s">
        <v>176</v>
      </c>
      <c r="N457" s="579" t="s">
        <v>176</v>
      </c>
      <c r="O457" s="579" t="s">
        <v>225</v>
      </c>
      <c r="P457" s="579" t="s">
        <v>225</v>
      </c>
      <c r="Q457" s="579" t="s">
        <v>225</v>
      </c>
      <c r="R457" s="579" t="s">
        <v>225</v>
      </c>
      <c r="S457" s="579" t="s">
        <v>225</v>
      </c>
      <c r="T457" s="579" t="s">
        <v>225</v>
      </c>
      <c r="U457" s="579" t="s">
        <v>225</v>
      </c>
      <c r="V457" s="579" t="s">
        <v>225</v>
      </c>
      <c r="W457" s="579" t="s">
        <v>225</v>
      </c>
      <c r="X457" s="579" t="s">
        <v>225</v>
      </c>
      <c r="Y457" s="579" t="s">
        <v>225</v>
      </c>
      <c r="Z457" s="579" t="s">
        <v>225</v>
      </c>
      <c r="AA457" s="579" t="s">
        <v>225</v>
      </c>
      <c r="AB457" s="579" t="s">
        <v>225</v>
      </c>
      <c r="AC457" s="579" t="s">
        <v>225</v>
      </c>
      <c r="AD457" s="579" t="s">
        <v>225</v>
      </c>
      <c r="AE457" s="579" t="s">
        <v>225</v>
      </c>
      <c r="AF457" s="579" t="s">
        <v>225</v>
      </c>
      <c r="AG457" s="579" t="s">
        <v>225</v>
      </c>
      <c r="AH457" s="579" t="s">
        <v>225</v>
      </c>
      <c r="AI457" s="579" t="s">
        <v>225</v>
      </c>
      <c r="AJ457" s="579" t="s">
        <v>225</v>
      </c>
      <c r="AK457" s="579" t="s">
        <v>225</v>
      </c>
      <c r="AL457" s="579" t="s">
        <v>225</v>
      </c>
      <c r="AM457" s="579" t="s">
        <v>225</v>
      </c>
      <c r="AN457" s="579" t="s">
        <v>225</v>
      </c>
      <c r="AO457" s="579" t="s">
        <v>225</v>
      </c>
      <c r="AP457" s="579" t="s">
        <v>225</v>
      </c>
      <c r="AQ457" s="579" t="s">
        <v>225</v>
      </c>
      <c r="AR457" s="579" t="s">
        <v>225</v>
      </c>
      <c r="AS457" s="579" t="s">
        <v>225</v>
      </c>
      <c r="AT457" s="579" t="s">
        <v>225</v>
      </c>
      <c r="AU457" s="579" t="s">
        <v>225</v>
      </c>
      <c r="AV457" s="579" t="s">
        <v>225</v>
      </c>
      <c r="AW457" s="579" t="s">
        <v>225</v>
      </c>
      <c r="AX457" s="579" t="s">
        <v>225</v>
      </c>
      <c r="AY457" s="556">
        <v>0</v>
      </c>
      <c r="AZ457" s="564"/>
      <c r="BA457" s="565"/>
      <c r="BB457" s="565"/>
      <c r="BC457" s="565"/>
      <c r="BD457" s="566"/>
    </row>
    <row r="458" spans="1:56" ht="21.6" x14ac:dyDescent="0.65">
      <c r="A458" s="578">
        <v>707419</v>
      </c>
      <c r="B458" s="550" t="s">
        <v>245</v>
      </c>
      <c r="C458" s="579" t="s">
        <v>177</v>
      </c>
      <c r="D458" s="579" t="s">
        <v>177</v>
      </c>
      <c r="E458" s="579" t="s">
        <v>177</v>
      </c>
      <c r="F458" s="579" t="s">
        <v>177</v>
      </c>
      <c r="G458" s="579" t="s">
        <v>176</v>
      </c>
      <c r="H458" s="579" t="s">
        <v>176</v>
      </c>
      <c r="I458" s="579" t="s">
        <v>176</v>
      </c>
      <c r="J458" s="579" t="s">
        <v>176</v>
      </c>
      <c r="K458" s="579" t="s">
        <v>176</v>
      </c>
      <c r="L458" s="579" t="s">
        <v>176</v>
      </c>
      <c r="M458" s="579" t="s">
        <v>177</v>
      </c>
      <c r="N458" s="579" t="s">
        <v>175</v>
      </c>
      <c r="O458" s="579" t="s">
        <v>225</v>
      </c>
      <c r="P458" s="579" t="s">
        <v>225</v>
      </c>
      <c r="Q458" s="579" t="s">
        <v>225</v>
      </c>
      <c r="R458" s="579" t="s">
        <v>225</v>
      </c>
      <c r="S458" s="579" t="s">
        <v>225</v>
      </c>
      <c r="T458" s="579" t="s">
        <v>225</v>
      </c>
      <c r="U458" s="579" t="s">
        <v>225</v>
      </c>
      <c r="V458" s="579" t="s">
        <v>225</v>
      </c>
      <c r="W458" s="579" t="s">
        <v>225</v>
      </c>
      <c r="X458" s="579" t="s">
        <v>225</v>
      </c>
      <c r="Y458" s="579" t="s">
        <v>225</v>
      </c>
      <c r="Z458" s="579" t="s">
        <v>225</v>
      </c>
      <c r="AA458" s="579" t="s">
        <v>225</v>
      </c>
      <c r="AB458" s="579" t="s">
        <v>225</v>
      </c>
      <c r="AC458" s="579" t="s">
        <v>225</v>
      </c>
      <c r="AD458" s="579" t="s">
        <v>225</v>
      </c>
      <c r="AE458" s="579" t="s">
        <v>225</v>
      </c>
      <c r="AF458" s="579" t="s">
        <v>225</v>
      </c>
      <c r="AG458" s="579" t="s">
        <v>225</v>
      </c>
      <c r="AH458" s="579" t="s">
        <v>225</v>
      </c>
      <c r="AI458" s="579" t="s">
        <v>225</v>
      </c>
      <c r="AJ458" s="579" t="s">
        <v>225</v>
      </c>
      <c r="AK458" s="579" t="s">
        <v>225</v>
      </c>
      <c r="AL458" s="579" t="s">
        <v>225</v>
      </c>
      <c r="AM458" s="579" t="s">
        <v>225</v>
      </c>
      <c r="AN458" s="579" t="s">
        <v>225</v>
      </c>
      <c r="AO458" s="579" t="s">
        <v>225</v>
      </c>
      <c r="AP458" s="579" t="s">
        <v>225</v>
      </c>
      <c r="AQ458" s="579" t="s">
        <v>225</v>
      </c>
      <c r="AR458" s="579" t="s">
        <v>225</v>
      </c>
      <c r="AS458" s="579" t="s">
        <v>225</v>
      </c>
      <c r="AT458" s="579" t="s">
        <v>225</v>
      </c>
      <c r="AU458" s="579" t="s">
        <v>225</v>
      </c>
      <c r="AV458" s="579" t="s">
        <v>225</v>
      </c>
      <c r="AW458" s="579" t="s">
        <v>225</v>
      </c>
      <c r="AX458" s="579" t="s">
        <v>225</v>
      </c>
      <c r="AY458" s="556">
        <v>0</v>
      </c>
      <c r="AZ458" s="564"/>
      <c r="BA458" s="565"/>
      <c r="BB458" s="565"/>
      <c r="BC458" s="565"/>
      <c r="BD458" s="566"/>
    </row>
    <row r="459" spans="1:56" ht="21.6" x14ac:dyDescent="0.65">
      <c r="A459" s="578">
        <v>707420</v>
      </c>
      <c r="B459" s="550" t="s">
        <v>245</v>
      </c>
      <c r="C459" s="579" t="s">
        <v>177</v>
      </c>
      <c r="D459" s="579" t="s">
        <v>177</v>
      </c>
      <c r="E459" s="579" t="s">
        <v>177</v>
      </c>
      <c r="F459" s="579" t="s">
        <v>177</v>
      </c>
      <c r="G459" s="579" t="s">
        <v>177</v>
      </c>
      <c r="H459" s="579" t="s">
        <v>177</v>
      </c>
      <c r="I459" s="579" t="s">
        <v>176</v>
      </c>
      <c r="J459" s="579" t="s">
        <v>176</v>
      </c>
      <c r="K459" s="579" t="s">
        <v>176</v>
      </c>
      <c r="L459" s="579" t="s">
        <v>176</v>
      </c>
      <c r="M459" s="579" t="s">
        <v>175</v>
      </c>
      <c r="N459" s="579" t="s">
        <v>175</v>
      </c>
      <c r="O459" s="579" t="s">
        <v>225</v>
      </c>
      <c r="P459" s="579" t="s">
        <v>225</v>
      </c>
      <c r="Q459" s="579" t="s">
        <v>225</v>
      </c>
      <c r="R459" s="579" t="s">
        <v>225</v>
      </c>
      <c r="S459" s="579" t="s">
        <v>225</v>
      </c>
      <c r="T459" s="579" t="s">
        <v>225</v>
      </c>
      <c r="U459" s="579" t="s">
        <v>225</v>
      </c>
      <c r="V459" s="579" t="s">
        <v>225</v>
      </c>
      <c r="W459" s="579" t="s">
        <v>225</v>
      </c>
      <c r="X459" s="579" t="s">
        <v>225</v>
      </c>
      <c r="Y459" s="579" t="s">
        <v>225</v>
      </c>
      <c r="Z459" s="579" t="s">
        <v>225</v>
      </c>
      <c r="AA459" s="579" t="s">
        <v>225</v>
      </c>
      <c r="AB459" s="579" t="s">
        <v>225</v>
      </c>
      <c r="AC459" s="579" t="s">
        <v>225</v>
      </c>
      <c r="AD459" s="579" t="s">
        <v>225</v>
      </c>
      <c r="AE459" s="579" t="s">
        <v>225</v>
      </c>
      <c r="AF459" s="579" t="s">
        <v>225</v>
      </c>
      <c r="AG459" s="579" t="s">
        <v>225</v>
      </c>
      <c r="AH459" s="579" t="s">
        <v>225</v>
      </c>
      <c r="AI459" s="579" t="s">
        <v>225</v>
      </c>
      <c r="AJ459" s="579" t="s">
        <v>225</v>
      </c>
      <c r="AK459" s="579" t="s">
        <v>225</v>
      </c>
      <c r="AL459" s="579" t="s">
        <v>225</v>
      </c>
      <c r="AM459" s="579" t="s">
        <v>225</v>
      </c>
      <c r="AN459" s="579" t="s">
        <v>225</v>
      </c>
      <c r="AO459" s="579" t="s">
        <v>225</v>
      </c>
      <c r="AP459" s="579" t="s">
        <v>225</v>
      </c>
      <c r="AQ459" s="579" t="s">
        <v>225</v>
      </c>
      <c r="AR459" s="579" t="s">
        <v>225</v>
      </c>
      <c r="AS459" s="579" t="s">
        <v>225</v>
      </c>
      <c r="AT459" s="579" t="s">
        <v>225</v>
      </c>
      <c r="AU459" s="579" t="s">
        <v>225</v>
      </c>
      <c r="AV459" s="579" t="s">
        <v>225</v>
      </c>
      <c r="AW459" s="579" t="s">
        <v>225</v>
      </c>
      <c r="AX459" s="579" t="s">
        <v>225</v>
      </c>
      <c r="AY459" s="556">
        <v>0</v>
      </c>
      <c r="AZ459" s="564"/>
      <c r="BA459" s="565"/>
      <c r="BB459" s="565"/>
      <c r="BC459" s="565"/>
      <c r="BD459" s="566"/>
    </row>
    <row r="460" spans="1:56" ht="21.6" x14ac:dyDescent="0.65">
      <c r="A460" s="578">
        <v>707421</v>
      </c>
      <c r="B460" s="550" t="s">
        <v>245</v>
      </c>
      <c r="C460" s="579" t="s">
        <v>177</v>
      </c>
      <c r="D460" s="579" t="s">
        <v>177</v>
      </c>
      <c r="E460" s="579" t="s">
        <v>177</v>
      </c>
      <c r="F460" s="579" t="s">
        <v>175</v>
      </c>
      <c r="G460" s="579" t="s">
        <v>175</v>
      </c>
      <c r="H460" s="579" t="s">
        <v>177</v>
      </c>
      <c r="I460" s="579" t="s">
        <v>176</v>
      </c>
      <c r="J460" s="579" t="s">
        <v>176</v>
      </c>
      <c r="K460" s="579" t="s">
        <v>176</v>
      </c>
      <c r="L460" s="579" t="s">
        <v>176</v>
      </c>
      <c r="M460" s="579" t="s">
        <v>176</v>
      </c>
      <c r="N460" s="579" t="s">
        <v>176</v>
      </c>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79"/>
      <c r="AL460" s="579"/>
      <c r="AM460" s="579"/>
      <c r="AN460" s="579"/>
      <c r="AO460" s="579"/>
      <c r="AP460" s="579"/>
      <c r="AQ460" s="579"/>
      <c r="AR460" s="579"/>
      <c r="AS460" s="579"/>
      <c r="AT460" s="579"/>
      <c r="AU460" s="579"/>
      <c r="AV460" s="579"/>
      <c r="AW460" s="579"/>
      <c r="AX460" s="579"/>
      <c r="AY460" s="556">
        <v>0</v>
      </c>
      <c r="AZ460" s="564"/>
      <c r="BA460" s="565"/>
      <c r="BB460" s="565"/>
      <c r="BC460" s="565"/>
      <c r="BD460" s="566"/>
    </row>
    <row r="461" spans="1:56" ht="14.4" x14ac:dyDescent="0.3">
      <c r="A461" s="576">
        <v>707422</v>
      </c>
      <c r="B461" s="549" t="s">
        <v>245</v>
      </c>
      <c r="C461" s="555" t="s">
        <v>177</v>
      </c>
      <c r="D461" s="555" t="s">
        <v>177</v>
      </c>
      <c r="E461" s="555" t="s">
        <v>177</v>
      </c>
      <c r="F461" s="555" t="s">
        <v>177</v>
      </c>
      <c r="G461" s="555" t="s">
        <v>177</v>
      </c>
      <c r="H461" s="555" t="s">
        <v>177</v>
      </c>
      <c r="I461" s="555" t="s">
        <v>176</v>
      </c>
      <c r="J461" s="555" t="s">
        <v>176</v>
      </c>
      <c r="K461" s="555" t="s">
        <v>176</v>
      </c>
      <c r="L461" s="555" t="s">
        <v>176</v>
      </c>
      <c r="M461" s="555" t="s">
        <v>175</v>
      </c>
      <c r="N461" s="555" t="s">
        <v>175</v>
      </c>
      <c r="O461" s="555" t="s">
        <v>225</v>
      </c>
      <c r="P461" s="555" t="s">
        <v>225</v>
      </c>
      <c r="Q461" s="555" t="s">
        <v>225</v>
      </c>
      <c r="R461" s="555" t="s">
        <v>225</v>
      </c>
      <c r="S461" s="555" t="s">
        <v>225</v>
      </c>
      <c r="T461" s="555" t="s">
        <v>225</v>
      </c>
      <c r="U461" s="555" t="s">
        <v>225</v>
      </c>
      <c r="V461" s="555" t="s">
        <v>225</v>
      </c>
      <c r="W461" s="555" t="s">
        <v>225</v>
      </c>
      <c r="X461" s="555" t="s">
        <v>225</v>
      </c>
      <c r="Y461" s="555" t="s">
        <v>225</v>
      </c>
      <c r="Z461" s="555" t="s">
        <v>225</v>
      </c>
      <c r="AA461" s="555" t="s">
        <v>225</v>
      </c>
      <c r="AB461" s="555" t="s">
        <v>225</v>
      </c>
      <c r="AC461" s="555" t="s">
        <v>225</v>
      </c>
      <c r="AD461" s="555" t="s">
        <v>225</v>
      </c>
      <c r="AE461" s="555" t="s">
        <v>225</v>
      </c>
      <c r="AF461" s="555" t="s">
        <v>225</v>
      </c>
      <c r="AG461" s="555" t="s">
        <v>225</v>
      </c>
      <c r="AH461" s="555" t="s">
        <v>225</v>
      </c>
      <c r="AI461" s="555" t="s">
        <v>225</v>
      </c>
      <c r="AJ461" s="555" t="s">
        <v>225</v>
      </c>
      <c r="AK461" s="555" t="s">
        <v>225</v>
      </c>
      <c r="AL461" s="555" t="s">
        <v>225</v>
      </c>
      <c r="AM461" s="555" t="s">
        <v>225</v>
      </c>
      <c r="AN461" s="555" t="s">
        <v>225</v>
      </c>
      <c r="AO461" s="555" t="s">
        <v>225</v>
      </c>
      <c r="AP461" s="555" t="s">
        <v>225</v>
      </c>
      <c r="AQ461" s="555" t="s">
        <v>225</v>
      </c>
      <c r="AR461" s="555" t="s">
        <v>225</v>
      </c>
      <c r="AS461" s="555" t="s">
        <v>225</v>
      </c>
      <c r="AT461" s="555" t="s">
        <v>225</v>
      </c>
      <c r="AU461" s="555" t="s">
        <v>225</v>
      </c>
      <c r="AV461" s="555" t="s">
        <v>225</v>
      </c>
      <c r="AW461" s="555" t="s">
        <v>225</v>
      </c>
      <c r="AX461" s="555" t="s">
        <v>225</v>
      </c>
      <c r="AY461" s="556">
        <v>0</v>
      </c>
      <c r="AZ461" s="564"/>
      <c r="BA461" s="565"/>
      <c r="BB461" s="565"/>
      <c r="BC461" s="565"/>
      <c r="BD461" s="566"/>
    </row>
    <row r="462" spans="1:56" ht="21.6" x14ac:dyDescent="0.65">
      <c r="A462" s="578">
        <v>707423</v>
      </c>
      <c r="B462" s="550" t="s">
        <v>245</v>
      </c>
      <c r="C462" s="579" t="s">
        <v>177</v>
      </c>
      <c r="D462" s="579" t="s">
        <v>176</v>
      </c>
      <c r="E462" s="579" t="s">
        <v>177</v>
      </c>
      <c r="F462" s="579" t="s">
        <v>176</v>
      </c>
      <c r="G462" s="579" t="s">
        <v>177</v>
      </c>
      <c r="H462" s="579" t="s">
        <v>176</v>
      </c>
      <c r="I462" s="579" t="s">
        <v>176</v>
      </c>
      <c r="J462" s="579" t="s">
        <v>176</v>
      </c>
      <c r="K462" s="579" t="s">
        <v>176</v>
      </c>
      <c r="L462" s="579" t="s">
        <v>176</v>
      </c>
      <c r="M462" s="579" t="s">
        <v>177</v>
      </c>
      <c r="N462" s="579" t="s">
        <v>175</v>
      </c>
      <c r="O462" s="579" t="s">
        <v>225</v>
      </c>
      <c r="P462" s="579" t="s">
        <v>225</v>
      </c>
      <c r="Q462" s="579" t="s">
        <v>225</v>
      </c>
      <c r="R462" s="579" t="s">
        <v>225</v>
      </c>
      <c r="S462" s="579" t="s">
        <v>225</v>
      </c>
      <c r="T462" s="579" t="s">
        <v>225</v>
      </c>
      <c r="U462" s="579" t="s">
        <v>225</v>
      </c>
      <c r="V462" s="579" t="s">
        <v>225</v>
      </c>
      <c r="W462" s="579" t="s">
        <v>225</v>
      </c>
      <c r="X462" s="579" t="s">
        <v>225</v>
      </c>
      <c r="Y462" s="579" t="s">
        <v>225</v>
      </c>
      <c r="Z462" s="579" t="s">
        <v>225</v>
      </c>
      <c r="AA462" s="579" t="s">
        <v>225</v>
      </c>
      <c r="AB462" s="579" t="s">
        <v>225</v>
      </c>
      <c r="AC462" s="579" t="s">
        <v>225</v>
      </c>
      <c r="AD462" s="579" t="s">
        <v>225</v>
      </c>
      <c r="AE462" s="579" t="s">
        <v>225</v>
      </c>
      <c r="AF462" s="579" t="s">
        <v>225</v>
      </c>
      <c r="AG462" s="579" t="s">
        <v>225</v>
      </c>
      <c r="AH462" s="579" t="s">
        <v>225</v>
      </c>
      <c r="AI462" s="579" t="s">
        <v>225</v>
      </c>
      <c r="AJ462" s="579" t="s">
        <v>225</v>
      </c>
      <c r="AK462" s="579" t="s">
        <v>225</v>
      </c>
      <c r="AL462" s="579" t="s">
        <v>225</v>
      </c>
      <c r="AM462" s="579" t="s">
        <v>225</v>
      </c>
      <c r="AN462" s="579" t="s">
        <v>225</v>
      </c>
      <c r="AO462" s="579" t="s">
        <v>225</v>
      </c>
      <c r="AP462" s="579" t="s">
        <v>225</v>
      </c>
      <c r="AQ462" s="579" t="s">
        <v>225</v>
      </c>
      <c r="AR462" s="579" t="s">
        <v>225</v>
      </c>
      <c r="AS462" s="579" t="s">
        <v>225</v>
      </c>
      <c r="AT462" s="579" t="s">
        <v>225</v>
      </c>
      <c r="AU462" s="579" t="s">
        <v>225</v>
      </c>
      <c r="AV462" s="579" t="s">
        <v>225</v>
      </c>
      <c r="AW462" s="579" t="s">
        <v>225</v>
      </c>
      <c r="AX462" s="579" t="s">
        <v>225</v>
      </c>
      <c r="AY462" s="556">
        <v>0</v>
      </c>
      <c r="AZ462" s="559"/>
      <c r="BA462" s="562"/>
      <c r="BB462" s="559"/>
    </row>
    <row r="463" spans="1:56" ht="21.6" x14ac:dyDescent="0.65">
      <c r="A463" s="575">
        <v>707424</v>
      </c>
      <c r="B463" s="550" t="s">
        <v>245</v>
      </c>
      <c r="C463" s="555" t="s">
        <v>177</v>
      </c>
      <c r="D463" s="555" t="s">
        <v>176</v>
      </c>
      <c r="E463" s="555" t="s">
        <v>176</v>
      </c>
      <c r="F463" s="555" t="s">
        <v>176</v>
      </c>
      <c r="G463" s="555" t="s">
        <v>177</v>
      </c>
      <c r="H463" s="555" t="s">
        <v>176</v>
      </c>
      <c r="I463" s="555" t="s">
        <v>176</v>
      </c>
      <c r="J463" s="555" t="s">
        <v>176</v>
      </c>
      <c r="K463" s="555" t="s">
        <v>176</v>
      </c>
      <c r="L463" s="555" t="s">
        <v>176</v>
      </c>
      <c r="M463" s="555" t="s">
        <v>175</v>
      </c>
      <c r="N463" s="555" t="s">
        <v>175</v>
      </c>
      <c r="O463" s="555" t="s">
        <v>225</v>
      </c>
      <c r="P463" s="555" t="s">
        <v>225</v>
      </c>
      <c r="Q463" s="555" t="s">
        <v>225</v>
      </c>
      <c r="R463" s="555" t="s">
        <v>225</v>
      </c>
      <c r="S463" s="555" t="s">
        <v>225</v>
      </c>
      <c r="T463" s="555" t="s">
        <v>225</v>
      </c>
      <c r="U463" s="555" t="s">
        <v>225</v>
      </c>
      <c r="V463" s="555" t="s">
        <v>225</v>
      </c>
      <c r="W463" s="555" t="s">
        <v>225</v>
      </c>
      <c r="X463" s="555" t="s">
        <v>225</v>
      </c>
      <c r="Y463" s="555" t="s">
        <v>225</v>
      </c>
      <c r="Z463" s="555" t="s">
        <v>225</v>
      </c>
      <c r="AA463" s="555" t="s">
        <v>225</v>
      </c>
      <c r="AB463" s="555" t="s">
        <v>225</v>
      </c>
      <c r="AC463" s="555" t="s">
        <v>225</v>
      </c>
      <c r="AD463" s="555" t="s">
        <v>225</v>
      </c>
      <c r="AE463" s="555" t="s">
        <v>225</v>
      </c>
      <c r="AF463" s="555" t="s">
        <v>225</v>
      </c>
      <c r="AG463" s="555" t="s">
        <v>225</v>
      </c>
      <c r="AH463" s="555" t="s">
        <v>225</v>
      </c>
      <c r="AI463" s="555" t="s">
        <v>225</v>
      </c>
      <c r="AJ463" s="555" t="s">
        <v>225</v>
      </c>
      <c r="AK463" s="555" t="s">
        <v>225</v>
      </c>
      <c r="AL463" s="555" t="s">
        <v>225</v>
      </c>
      <c r="AM463" s="555" t="s">
        <v>225</v>
      </c>
      <c r="AN463" s="555" t="s">
        <v>225</v>
      </c>
      <c r="AO463" s="555" t="s">
        <v>225</v>
      </c>
      <c r="AP463" s="555" t="s">
        <v>225</v>
      </c>
      <c r="AQ463" s="555" t="s">
        <v>225</v>
      </c>
      <c r="AR463" s="555" t="s">
        <v>225</v>
      </c>
      <c r="AS463" s="555" t="s">
        <v>225</v>
      </c>
      <c r="AT463" s="555" t="s">
        <v>225</v>
      </c>
      <c r="AU463" s="555" t="s">
        <v>225</v>
      </c>
      <c r="AV463" s="555" t="s">
        <v>225</v>
      </c>
      <c r="AW463" s="555" t="s">
        <v>225</v>
      </c>
      <c r="AX463" s="555" t="s">
        <v>225</v>
      </c>
      <c r="AY463" s="556">
        <v>0</v>
      </c>
      <c r="AZ463" s="559"/>
      <c r="BA463" s="562"/>
      <c r="BB463" s="559"/>
    </row>
    <row r="464" spans="1:56" ht="21.6" x14ac:dyDescent="0.65">
      <c r="A464" s="578">
        <v>707425</v>
      </c>
      <c r="B464" s="550" t="s">
        <v>246</v>
      </c>
      <c r="C464" s="579" t="s">
        <v>177</v>
      </c>
      <c r="D464" s="579" t="s">
        <v>177</v>
      </c>
      <c r="E464" s="579" t="s">
        <v>175</v>
      </c>
      <c r="F464" s="579" t="s">
        <v>175</v>
      </c>
      <c r="G464" s="579" t="s">
        <v>175</v>
      </c>
      <c r="H464" s="579" t="s">
        <v>177</v>
      </c>
      <c r="I464" s="579" t="s">
        <v>177</v>
      </c>
      <c r="J464" s="579" t="s">
        <v>177</v>
      </c>
      <c r="K464" s="579" t="s">
        <v>177</v>
      </c>
      <c r="L464" s="579" t="s">
        <v>177</v>
      </c>
      <c r="M464" s="579" t="s">
        <v>177</v>
      </c>
      <c r="N464" s="579" t="s">
        <v>176</v>
      </c>
      <c r="O464" s="579" t="s">
        <v>177</v>
      </c>
      <c r="P464" s="579" t="s">
        <v>177</v>
      </c>
      <c r="Q464" s="579" t="s">
        <v>177</v>
      </c>
      <c r="R464" s="579" t="s">
        <v>176</v>
      </c>
      <c r="S464" s="579" t="s">
        <v>176</v>
      </c>
      <c r="T464" s="579" t="s">
        <v>177</v>
      </c>
      <c r="U464" s="579" t="s">
        <v>176</v>
      </c>
      <c r="V464" s="579" t="s">
        <v>176</v>
      </c>
      <c r="W464" s="579" t="s">
        <v>176</v>
      </c>
      <c r="X464" s="579" t="s">
        <v>176</v>
      </c>
      <c r="Y464" s="579" t="s">
        <v>176</v>
      </c>
      <c r="Z464" s="579" t="s">
        <v>176</v>
      </c>
      <c r="AA464" s="579"/>
      <c r="AB464" s="579"/>
      <c r="AC464" s="579"/>
      <c r="AD464" s="579"/>
      <c r="AE464" s="579"/>
      <c r="AF464" s="579"/>
      <c r="AG464" s="579"/>
      <c r="AH464" s="579"/>
      <c r="AI464" s="579"/>
      <c r="AJ464" s="579"/>
      <c r="AK464" s="579"/>
      <c r="AL464" s="579"/>
      <c r="AM464" s="579"/>
      <c r="AN464" s="579"/>
      <c r="AO464" s="579"/>
      <c r="AP464" s="579"/>
      <c r="AQ464" s="579"/>
      <c r="AR464" s="579"/>
      <c r="AS464" s="579"/>
      <c r="AT464" s="579"/>
      <c r="AU464" s="579"/>
      <c r="AV464" s="579"/>
      <c r="AW464" s="579"/>
      <c r="AX464" s="579"/>
      <c r="AY464" s="556">
        <v>0</v>
      </c>
      <c r="AZ464" s="559"/>
      <c r="BA464" s="562"/>
      <c r="BB464" s="559"/>
    </row>
    <row r="465" spans="1:56" ht="21.6" x14ac:dyDescent="0.65">
      <c r="A465" s="578">
        <v>707426</v>
      </c>
      <c r="B465" s="550" t="s">
        <v>247</v>
      </c>
      <c r="C465" s="579" t="s">
        <v>177</v>
      </c>
      <c r="D465" s="579" t="s">
        <v>177</v>
      </c>
      <c r="E465" s="579" t="s">
        <v>177</v>
      </c>
      <c r="F465" s="579" t="s">
        <v>177</v>
      </c>
      <c r="G465" s="579" t="s">
        <v>177</v>
      </c>
      <c r="H465" s="579" t="s">
        <v>177</v>
      </c>
      <c r="I465" s="579" t="s">
        <v>177</v>
      </c>
      <c r="J465" s="579" t="s">
        <v>177</v>
      </c>
      <c r="K465" s="579" t="s">
        <v>177</v>
      </c>
      <c r="L465" s="579" t="s">
        <v>177</v>
      </c>
      <c r="M465" s="579" t="s">
        <v>177</v>
      </c>
      <c r="N465" s="579" t="s">
        <v>177</v>
      </c>
      <c r="O465" s="579" t="s">
        <v>175</v>
      </c>
      <c r="P465" s="579" t="s">
        <v>177</v>
      </c>
      <c r="Q465" s="579" t="s">
        <v>177</v>
      </c>
      <c r="R465" s="579" t="s">
        <v>177</v>
      </c>
      <c r="S465" s="579" t="s">
        <v>177</v>
      </c>
      <c r="T465" s="579" t="s">
        <v>177</v>
      </c>
      <c r="U465" s="579" t="s">
        <v>177</v>
      </c>
      <c r="V465" s="579" t="s">
        <v>177</v>
      </c>
      <c r="W465" s="579" t="s">
        <v>177</v>
      </c>
      <c r="X465" s="579" t="s">
        <v>177</v>
      </c>
      <c r="Y465" s="579" t="s">
        <v>177</v>
      </c>
      <c r="Z465" s="579" t="s">
        <v>177</v>
      </c>
      <c r="AA465" s="579" t="s">
        <v>176</v>
      </c>
      <c r="AB465" s="579" t="s">
        <v>176</v>
      </c>
      <c r="AC465" s="579" t="s">
        <v>176</v>
      </c>
      <c r="AD465" s="579" t="s">
        <v>176</v>
      </c>
      <c r="AE465" s="579" t="s">
        <v>176</v>
      </c>
      <c r="AF465" s="579" t="s">
        <v>176</v>
      </c>
      <c r="AG465" s="579" t="s">
        <v>176</v>
      </c>
      <c r="AH465" s="579" t="s">
        <v>176</v>
      </c>
      <c r="AI465" s="579" t="s">
        <v>176</v>
      </c>
      <c r="AJ465" s="579" t="s">
        <v>176</v>
      </c>
      <c r="AK465" s="579" t="s">
        <v>176</v>
      </c>
      <c r="AL465" s="579" t="s">
        <v>176</v>
      </c>
      <c r="AM465" s="579"/>
      <c r="AN465" s="579"/>
      <c r="AO465" s="579"/>
      <c r="AP465" s="579"/>
      <c r="AQ465" s="579"/>
      <c r="AR465" s="579"/>
      <c r="AS465" s="579"/>
      <c r="AT465" s="579"/>
      <c r="AU465" s="579"/>
      <c r="AV465" s="579"/>
      <c r="AW465" s="579"/>
      <c r="AX465" s="579"/>
      <c r="AY465" s="556">
        <v>0</v>
      </c>
      <c r="AZ465" s="559"/>
      <c r="BA465" s="562"/>
      <c r="BB465" s="559"/>
    </row>
    <row r="466" spans="1:56" ht="21.6" x14ac:dyDescent="0.65">
      <c r="A466" s="578">
        <v>707427</v>
      </c>
      <c r="B466" s="550" t="s">
        <v>245</v>
      </c>
      <c r="C466" s="579" t="s">
        <v>177</v>
      </c>
      <c r="D466" s="579" t="s">
        <v>176</v>
      </c>
      <c r="E466" s="579" t="s">
        <v>177</v>
      </c>
      <c r="F466" s="579" t="s">
        <v>176</v>
      </c>
      <c r="G466" s="579" t="s">
        <v>177</v>
      </c>
      <c r="H466" s="579" t="s">
        <v>176</v>
      </c>
      <c r="I466" s="579" t="s">
        <v>176</v>
      </c>
      <c r="J466" s="579" t="s">
        <v>176</v>
      </c>
      <c r="K466" s="579" t="s">
        <v>176</v>
      </c>
      <c r="L466" s="579" t="s">
        <v>176</v>
      </c>
      <c r="M466" s="579" t="s">
        <v>177</v>
      </c>
      <c r="N466" s="579" t="s">
        <v>175</v>
      </c>
      <c r="O466" s="579" t="s">
        <v>225</v>
      </c>
      <c r="P466" s="579" t="s">
        <v>225</v>
      </c>
      <c r="Q466" s="579" t="s">
        <v>225</v>
      </c>
      <c r="R466" s="579" t="s">
        <v>225</v>
      </c>
      <c r="S466" s="579" t="s">
        <v>225</v>
      </c>
      <c r="T466" s="579" t="s">
        <v>225</v>
      </c>
      <c r="U466" s="579" t="s">
        <v>225</v>
      </c>
      <c r="V466" s="579" t="s">
        <v>225</v>
      </c>
      <c r="W466" s="579" t="s">
        <v>225</v>
      </c>
      <c r="X466" s="579" t="s">
        <v>225</v>
      </c>
      <c r="Y466" s="579" t="s">
        <v>225</v>
      </c>
      <c r="Z466" s="579" t="s">
        <v>225</v>
      </c>
      <c r="AA466" s="579" t="s">
        <v>225</v>
      </c>
      <c r="AB466" s="579" t="s">
        <v>225</v>
      </c>
      <c r="AC466" s="579" t="s">
        <v>225</v>
      </c>
      <c r="AD466" s="579" t="s">
        <v>225</v>
      </c>
      <c r="AE466" s="579" t="s">
        <v>225</v>
      </c>
      <c r="AF466" s="579" t="s">
        <v>225</v>
      </c>
      <c r="AG466" s="579" t="s">
        <v>225</v>
      </c>
      <c r="AH466" s="579" t="s">
        <v>225</v>
      </c>
      <c r="AI466" s="579" t="s">
        <v>225</v>
      </c>
      <c r="AJ466" s="579" t="s">
        <v>225</v>
      </c>
      <c r="AK466" s="579" t="s">
        <v>225</v>
      </c>
      <c r="AL466" s="579" t="s">
        <v>225</v>
      </c>
      <c r="AM466" s="579" t="s">
        <v>225</v>
      </c>
      <c r="AN466" s="579" t="s">
        <v>225</v>
      </c>
      <c r="AO466" s="579" t="s">
        <v>225</v>
      </c>
      <c r="AP466" s="579" t="s">
        <v>225</v>
      </c>
      <c r="AQ466" s="579" t="s">
        <v>225</v>
      </c>
      <c r="AR466" s="579" t="s">
        <v>225</v>
      </c>
      <c r="AS466" s="579" t="s">
        <v>225</v>
      </c>
      <c r="AT466" s="579" t="s">
        <v>225</v>
      </c>
      <c r="AU466" s="579" t="s">
        <v>225</v>
      </c>
      <c r="AV466" s="579" t="s">
        <v>225</v>
      </c>
      <c r="AW466" s="579" t="s">
        <v>225</v>
      </c>
      <c r="AX466" s="579" t="s">
        <v>225</v>
      </c>
      <c r="AY466" s="556">
        <v>0</v>
      </c>
      <c r="AZ466" s="564"/>
      <c r="BA466" s="565"/>
      <c r="BB466" s="565"/>
      <c r="BC466" s="565"/>
      <c r="BD466" s="566"/>
    </row>
    <row r="467" spans="1:56" ht="21.6" x14ac:dyDescent="0.65">
      <c r="A467" s="578">
        <v>707428</v>
      </c>
      <c r="B467" s="550" t="s">
        <v>245</v>
      </c>
      <c r="C467" s="579" t="s">
        <v>176</v>
      </c>
      <c r="D467" s="579" t="s">
        <v>176</v>
      </c>
      <c r="E467" s="579" t="s">
        <v>175</v>
      </c>
      <c r="F467" s="579" t="s">
        <v>175</v>
      </c>
      <c r="G467" s="579" t="s">
        <v>175</v>
      </c>
      <c r="H467" s="579" t="s">
        <v>175</v>
      </c>
      <c r="I467" s="579" t="s">
        <v>176</v>
      </c>
      <c r="J467" s="579" t="s">
        <v>176</v>
      </c>
      <c r="K467" s="579" t="s">
        <v>176</v>
      </c>
      <c r="L467" s="579" t="s">
        <v>176</v>
      </c>
      <c r="M467" s="579" t="s">
        <v>176</v>
      </c>
      <c r="N467" s="579" t="s">
        <v>176</v>
      </c>
      <c r="O467" s="579" t="s">
        <v>225</v>
      </c>
      <c r="P467" s="579" t="s">
        <v>225</v>
      </c>
      <c r="Q467" s="579" t="s">
        <v>225</v>
      </c>
      <c r="R467" s="579" t="s">
        <v>225</v>
      </c>
      <c r="S467" s="579" t="s">
        <v>225</v>
      </c>
      <c r="T467" s="579" t="s">
        <v>225</v>
      </c>
      <c r="U467" s="579" t="s">
        <v>225</v>
      </c>
      <c r="V467" s="579" t="s">
        <v>225</v>
      </c>
      <c r="W467" s="579" t="s">
        <v>225</v>
      </c>
      <c r="X467" s="579" t="s">
        <v>225</v>
      </c>
      <c r="Y467" s="579" t="s">
        <v>225</v>
      </c>
      <c r="Z467" s="579" t="s">
        <v>225</v>
      </c>
      <c r="AA467" s="579" t="s">
        <v>225</v>
      </c>
      <c r="AB467" s="579" t="s">
        <v>225</v>
      </c>
      <c r="AC467" s="579" t="s">
        <v>225</v>
      </c>
      <c r="AD467" s="579" t="s">
        <v>225</v>
      </c>
      <c r="AE467" s="579" t="s">
        <v>225</v>
      </c>
      <c r="AF467" s="579" t="s">
        <v>225</v>
      </c>
      <c r="AG467" s="579" t="s">
        <v>225</v>
      </c>
      <c r="AH467" s="579" t="s">
        <v>225</v>
      </c>
      <c r="AI467" s="579" t="s">
        <v>225</v>
      </c>
      <c r="AJ467" s="579" t="s">
        <v>225</v>
      </c>
      <c r="AK467" s="579" t="s">
        <v>225</v>
      </c>
      <c r="AL467" s="579" t="s">
        <v>225</v>
      </c>
      <c r="AM467" s="579" t="s">
        <v>225</v>
      </c>
      <c r="AN467" s="579" t="s">
        <v>225</v>
      </c>
      <c r="AO467" s="579" t="s">
        <v>225</v>
      </c>
      <c r="AP467" s="579" t="s">
        <v>225</v>
      </c>
      <c r="AQ467" s="579" t="s">
        <v>225</v>
      </c>
      <c r="AR467" s="579" t="s">
        <v>225</v>
      </c>
      <c r="AS467" s="579" t="s">
        <v>225</v>
      </c>
      <c r="AT467" s="579" t="s">
        <v>225</v>
      </c>
      <c r="AU467" s="579" t="s">
        <v>225</v>
      </c>
      <c r="AV467" s="579" t="s">
        <v>225</v>
      </c>
      <c r="AW467" s="579" t="s">
        <v>225</v>
      </c>
      <c r="AX467" s="579" t="s">
        <v>225</v>
      </c>
      <c r="AY467" s="556">
        <v>0</v>
      </c>
      <c r="AZ467" s="564"/>
      <c r="BA467" s="565"/>
      <c r="BB467" s="565"/>
      <c r="BC467" s="565"/>
      <c r="BD467" s="566"/>
    </row>
    <row r="468" spans="1:56" ht="14.4" x14ac:dyDescent="0.3">
      <c r="A468" s="576">
        <v>707429</v>
      </c>
      <c r="B468" s="549" t="s">
        <v>245</v>
      </c>
      <c r="C468" s="555" t="s">
        <v>175</v>
      </c>
      <c r="D468" s="555" t="s">
        <v>175</v>
      </c>
      <c r="E468" s="555" t="s">
        <v>175</v>
      </c>
      <c r="F468" s="555" t="s">
        <v>177</v>
      </c>
      <c r="G468" s="555" t="s">
        <v>175</v>
      </c>
      <c r="H468" s="555" t="s">
        <v>177</v>
      </c>
      <c r="I468" s="555" t="s">
        <v>177</v>
      </c>
      <c r="J468" s="555" t="s">
        <v>177</v>
      </c>
      <c r="K468" s="555" t="s">
        <v>177</v>
      </c>
      <c r="L468" s="555" t="s">
        <v>176</v>
      </c>
      <c r="M468" s="555" t="s">
        <v>177</v>
      </c>
      <c r="N468" s="555" t="s">
        <v>177</v>
      </c>
      <c r="O468" s="555"/>
      <c r="P468" s="555"/>
      <c r="Q468" s="555"/>
      <c r="R468" s="555"/>
      <c r="S468" s="555"/>
      <c r="T468" s="555"/>
      <c r="U468" s="555"/>
      <c r="V468" s="555"/>
      <c r="W468" s="555"/>
      <c r="X468" s="555"/>
      <c r="Y468" s="555"/>
      <c r="Z468" s="555"/>
      <c r="AA468" s="555"/>
      <c r="AB468" s="555"/>
      <c r="AC468" s="555"/>
      <c r="AD468" s="555"/>
      <c r="AE468" s="555"/>
      <c r="AF468" s="555"/>
      <c r="AG468" s="555"/>
      <c r="AH468" s="555"/>
      <c r="AI468" s="555"/>
      <c r="AJ468" s="555"/>
      <c r="AK468" s="555"/>
      <c r="AL468" s="555"/>
      <c r="AM468" s="555"/>
      <c r="AN468" s="555"/>
      <c r="AO468" s="555"/>
      <c r="AP468" s="555"/>
      <c r="AQ468" s="555"/>
      <c r="AR468" s="555"/>
      <c r="AS468" s="555"/>
      <c r="AT468" s="555"/>
      <c r="AU468" s="555"/>
      <c r="AV468" s="555"/>
      <c r="AW468" s="555"/>
      <c r="AX468" s="555"/>
      <c r="AY468" s="556">
        <v>0</v>
      </c>
      <c r="AZ468" s="564"/>
      <c r="BA468" s="565"/>
      <c r="BB468" s="565"/>
      <c r="BC468" s="565"/>
      <c r="BD468" s="566"/>
    </row>
    <row r="469" spans="1:56" ht="14.4" x14ac:dyDescent="0.3">
      <c r="A469" s="576">
        <v>707430</v>
      </c>
      <c r="B469" s="549" t="s">
        <v>245</v>
      </c>
      <c r="C469" s="555" t="s">
        <v>175</v>
      </c>
      <c r="D469" s="555" t="s">
        <v>177</v>
      </c>
      <c r="E469" s="555" t="s">
        <v>177</v>
      </c>
      <c r="F469" s="555" t="s">
        <v>177</v>
      </c>
      <c r="G469" s="555" t="s">
        <v>175</v>
      </c>
      <c r="H469" s="555" t="s">
        <v>177</v>
      </c>
      <c r="I469" s="555" t="s">
        <v>175</v>
      </c>
      <c r="J469" s="555" t="s">
        <v>175</v>
      </c>
      <c r="K469" s="555" t="s">
        <v>175</v>
      </c>
      <c r="L469" s="555" t="s">
        <v>175</v>
      </c>
      <c r="M469" s="555" t="s">
        <v>175</v>
      </c>
      <c r="N469" s="555" t="s">
        <v>175</v>
      </c>
      <c r="O469" s="555"/>
      <c r="P469" s="555"/>
      <c r="Q469" s="555"/>
      <c r="R469" s="555"/>
      <c r="S469" s="555"/>
      <c r="T469" s="555"/>
      <c r="U469" s="555"/>
      <c r="V469" s="555"/>
      <c r="W469" s="555"/>
      <c r="X469" s="555"/>
      <c r="Y469" s="555"/>
      <c r="Z469" s="555"/>
      <c r="AA469" s="555"/>
      <c r="AB469" s="555"/>
      <c r="AC469" s="555"/>
      <c r="AD469" s="555"/>
      <c r="AE469" s="555"/>
      <c r="AF469" s="555"/>
      <c r="AG469" s="555"/>
      <c r="AH469" s="555"/>
      <c r="AI469" s="555"/>
      <c r="AJ469" s="555"/>
      <c r="AK469" s="555"/>
      <c r="AL469" s="555"/>
      <c r="AM469" s="555"/>
      <c r="AN469" s="555"/>
      <c r="AO469" s="555"/>
      <c r="AP469" s="555"/>
      <c r="AQ469" s="555"/>
      <c r="AR469" s="555"/>
      <c r="AS469" s="555"/>
      <c r="AT469" s="555"/>
      <c r="AU469" s="555"/>
      <c r="AV469" s="555"/>
      <c r="AW469" s="555"/>
      <c r="AX469" s="555"/>
      <c r="AY469" s="556">
        <v>0</v>
      </c>
      <c r="AZ469" s="559"/>
      <c r="BA469" s="562"/>
      <c r="BB469" s="559"/>
    </row>
    <row r="470" spans="1:56" ht="21.6" x14ac:dyDescent="0.65">
      <c r="A470" s="578">
        <v>707431</v>
      </c>
      <c r="B470" s="550" t="s">
        <v>245</v>
      </c>
      <c r="C470" s="579" t="s">
        <v>176</v>
      </c>
      <c r="D470" s="579" t="s">
        <v>177</v>
      </c>
      <c r="E470" s="579" t="s">
        <v>177</v>
      </c>
      <c r="F470" s="579" t="s">
        <v>176</v>
      </c>
      <c r="G470" s="579" t="s">
        <v>176</v>
      </c>
      <c r="H470" s="579" t="s">
        <v>176</v>
      </c>
      <c r="I470" s="579" t="s">
        <v>176</v>
      </c>
      <c r="J470" s="579" t="s">
        <v>176</v>
      </c>
      <c r="K470" s="579" t="s">
        <v>176</v>
      </c>
      <c r="L470" s="579" t="s">
        <v>176</v>
      </c>
      <c r="M470" s="579" t="s">
        <v>177</v>
      </c>
      <c r="N470" s="579" t="s">
        <v>175</v>
      </c>
      <c r="O470" s="579" t="s">
        <v>225</v>
      </c>
      <c r="P470" s="579" t="s">
        <v>225</v>
      </c>
      <c r="Q470" s="579" t="s">
        <v>225</v>
      </c>
      <c r="R470" s="579" t="s">
        <v>225</v>
      </c>
      <c r="S470" s="579" t="s">
        <v>225</v>
      </c>
      <c r="T470" s="579" t="s">
        <v>225</v>
      </c>
      <c r="U470" s="579" t="s">
        <v>225</v>
      </c>
      <c r="V470" s="579" t="s">
        <v>225</v>
      </c>
      <c r="W470" s="579" t="s">
        <v>225</v>
      </c>
      <c r="X470" s="579" t="s">
        <v>225</v>
      </c>
      <c r="Y470" s="579" t="s">
        <v>225</v>
      </c>
      <c r="Z470" s="579" t="s">
        <v>225</v>
      </c>
      <c r="AA470" s="579" t="s">
        <v>225</v>
      </c>
      <c r="AB470" s="579" t="s">
        <v>225</v>
      </c>
      <c r="AC470" s="579" t="s">
        <v>225</v>
      </c>
      <c r="AD470" s="579" t="s">
        <v>225</v>
      </c>
      <c r="AE470" s="579" t="s">
        <v>225</v>
      </c>
      <c r="AF470" s="579" t="s">
        <v>225</v>
      </c>
      <c r="AG470" s="579" t="s">
        <v>225</v>
      </c>
      <c r="AH470" s="579" t="s">
        <v>225</v>
      </c>
      <c r="AI470" s="579" t="s">
        <v>225</v>
      </c>
      <c r="AJ470" s="579" t="s">
        <v>225</v>
      </c>
      <c r="AK470" s="579" t="s">
        <v>225</v>
      </c>
      <c r="AL470" s="579" t="s">
        <v>225</v>
      </c>
      <c r="AM470" s="579" t="s">
        <v>225</v>
      </c>
      <c r="AN470" s="579" t="s">
        <v>225</v>
      </c>
      <c r="AO470" s="579" t="s">
        <v>225</v>
      </c>
      <c r="AP470" s="579" t="s">
        <v>225</v>
      </c>
      <c r="AQ470" s="579" t="s">
        <v>225</v>
      </c>
      <c r="AR470" s="579" t="s">
        <v>225</v>
      </c>
      <c r="AS470" s="579" t="s">
        <v>225</v>
      </c>
      <c r="AT470" s="579" t="s">
        <v>225</v>
      </c>
      <c r="AU470" s="579" t="s">
        <v>225</v>
      </c>
      <c r="AV470" s="579" t="s">
        <v>225</v>
      </c>
      <c r="AW470" s="579" t="s">
        <v>225</v>
      </c>
      <c r="AX470" s="579" t="s">
        <v>225</v>
      </c>
      <c r="AY470" s="556">
        <v>0</v>
      </c>
      <c r="AZ470" s="559"/>
      <c r="BA470" s="562"/>
      <c r="BB470" s="559"/>
    </row>
    <row r="471" spans="1:56" ht="21.6" x14ac:dyDescent="0.65">
      <c r="A471" s="578">
        <v>707432</v>
      </c>
      <c r="B471" s="550" t="s">
        <v>245</v>
      </c>
      <c r="C471" s="579" t="s">
        <v>177</v>
      </c>
      <c r="D471" s="579" t="s">
        <v>177</v>
      </c>
      <c r="E471" s="579" t="s">
        <v>177</v>
      </c>
      <c r="F471" s="579" t="s">
        <v>177</v>
      </c>
      <c r="G471" s="579" t="s">
        <v>177</v>
      </c>
      <c r="H471" s="579" t="s">
        <v>177</v>
      </c>
      <c r="I471" s="579" t="s">
        <v>176</v>
      </c>
      <c r="J471" s="579" t="s">
        <v>176</v>
      </c>
      <c r="K471" s="579" t="s">
        <v>176</v>
      </c>
      <c r="L471" s="579" t="s">
        <v>176</v>
      </c>
      <c r="M471" s="579" t="s">
        <v>175</v>
      </c>
      <c r="N471" s="579" t="s">
        <v>175</v>
      </c>
      <c r="O471" s="579" t="s">
        <v>225</v>
      </c>
      <c r="P471" s="579" t="s">
        <v>225</v>
      </c>
      <c r="Q471" s="579" t="s">
        <v>225</v>
      </c>
      <c r="R471" s="579" t="s">
        <v>225</v>
      </c>
      <c r="S471" s="579" t="s">
        <v>225</v>
      </c>
      <c r="T471" s="579" t="s">
        <v>225</v>
      </c>
      <c r="U471" s="579" t="s">
        <v>225</v>
      </c>
      <c r="V471" s="579" t="s">
        <v>225</v>
      </c>
      <c r="W471" s="579" t="s">
        <v>225</v>
      </c>
      <c r="X471" s="579" t="s">
        <v>225</v>
      </c>
      <c r="Y471" s="579" t="s">
        <v>225</v>
      </c>
      <c r="Z471" s="579" t="s">
        <v>225</v>
      </c>
      <c r="AA471" s="579" t="s">
        <v>225</v>
      </c>
      <c r="AB471" s="579" t="s">
        <v>225</v>
      </c>
      <c r="AC471" s="579" t="s">
        <v>225</v>
      </c>
      <c r="AD471" s="579" t="s">
        <v>225</v>
      </c>
      <c r="AE471" s="579" t="s">
        <v>225</v>
      </c>
      <c r="AF471" s="579" t="s">
        <v>225</v>
      </c>
      <c r="AG471" s="579" t="s">
        <v>225</v>
      </c>
      <c r="AH471" s="579" t="s">
        <v>225</v>
      </c>
      <c r="AI471" s="579" t="s">
        <v>225</v>
      </c>
      <c r="AJ471" s="579" t="s">
        <v>225</v>
      </c>
      <c r="AK471" s="579" t="s">
        <v>225</v>
      </c>
      <c r="AL471" s="579" t="s">
        <v>225</v>
      </c>
      <c r="AM471" s="579" t="s">
        <v>225</v>
      </c>
      <c r="AN471" s="579" t="s">
        <v>225</v>
      </c>
      <c r="AO471" s="579" t="s">
        <v>225</v>
      </c>
      <c r="AP471" s="579" t="s">
        <v>225</v>
      </c>
      <c r="AQ471" s="579" t="s">
        <v>225</v>
      </c>
      <c r="AR471" s="579" t="s">
        <v>225</v>
      </c>
      <c r="AS471" s="579" t="s">
        <v>225</v>
      </c>
      <c r="AT471" s="579" t="s">
        <v>225</v>
      </c>
      <c r="AU471" s="579" t="s">
        <v>225</v>
      </c>
      <c r="AV471" s="579" t="s">
        <v>225</v>
      </c>
      <c r="AW471" s="579" t="s">
        <v>225</v>
      </c>
      <c r="AX471" s="579" t="s">
        <v>225</v>
      </c>
      <c r="AY471" s="556">
        <v>0</v>
      </c>
      <c r="AZ471" s="564"/>
      <c r="BA471" s="565"/>
      <c r="BB471" s="565"/>
      <c r="BC471" s="565"/>
      <c r="BD471" s="566"/>
    </row>
    <row r="472" spans="1:56" ht="21.6" x14ac:dyDescent="0.65">
      <c r="A472" s="578">
        <v>707433</v>
      </c>
      <c r="B472" s="550" t="s">
        <v>245</v>
      </c>
      <c r="C472" s="579" t="s">
        <v>175</v>
      </c>
      <c r="D472" s="579" t="s">
        <v>176</v>
      </c>
      <c r="E472" s="579" t="s">
        <v>176</v>
      </c>
      <c r="F472" s="579" t="s">
        <v>177</v>
      </c>
      <c r="G472" s="579" t="s">
        <v>177</v>
      </c>
      <c r="H472" s="579" t="s">
        <v>177</v>
      </c>
      <c r="I472" s="579" t="s">
        <v>176</v>
      </c>
      <c r="J472" s="579" t="s">
        <v>176</v>
      </c>
      <c r="K472" s="579" t="s">
        <v>176</v>
      </c>
      <c r="L472" s="579" t="s">
        <v>176</v>
      </c>
      <c r="M472" s="579" t="s">
        <v>176</v>
      </c>
      <c r="N472" s="579" t="s">
        <v>177</v>
      </c>
      <c r="O472" s="579">
        <v>0</v>
      </c>
      <c r="P472" s="579">
        <v>0</v>
      </c>
      <c r="Q472" s="579">
        <v>0</v>
      </c>
      <c r="R472" s="579">
        <v>0</v>
      </c>
      <c r="S472" s="579">
        <v>0</v>
      </c>
      <c r="T472" s="579">
        <v>0</v>
      </c>
      <c r="U472" s="579">
        <v>0</v>
      </c>
      <c r="V472" s="579">
        <v>0</v>
      </c>
      <c r="W472" s="579">
        <v>0</v>
      </c>
      <c r="X472" s="579">
        <v>0</v>
      </c>
      <c r="Y472" s="579">
        <v>0</v>
      </c>
      <c r="Z472" s="579">
        <v>0</v>
      </c>
      <c r="AA472" s="579">
        <v>0</v>
      </c>
      <c r="AB472" s="579">
        <v>0</v>
      </c>
      <c r="AC472" s="579">
        <v>0</v>
      </c>
      <c r="AD472" s="579">
        <v>0</v>
      </c>
      <c r="AE472" s="579">
        <v>0</v>
      </c>
      <c r="AF472" s="579">
        <v>0</v>
      </c>
      <c r="AG472" s="579">
        <v>0</v>
      </c>
      <c r="AH472" s="579">
        <v>0</v>
      </c>
      <c r="AI472" s="579">
        <v>0</v>
      </c>
      <c r="AJ472" s="579">
        <v>0</v>
      </c>
      <c r="AK472" s="579">
        <v>0</v>
      </c>
      <c r="AL472" s="579">
        <v>0</v>
      </c>
      <c r="AM472" s="579">
        <v>0</v>
      </c>
      <c r="AN472" s="579">
        <v>0</v>
      </c>
      <c r="AO472" s="579">
        <v>0</v>
      </c>
      <c r="AP472" s="579">
        <v>0</v>
      </c>
      <c r="AQ472" s="579">
        <v>0</v>
      </c>
      <c r="AR472" s="579">
        <v>0</v>
      </c>
      <c r="AS472" s="579">
        <v>0</v>
      </c>
      <c r="AT472" s="579">
        <v>0</v>
      </c>
      <c r="AU472" s="579">
        <v>0</v>
      </c>
      <c r="AV472" s="579">
        <v>0</v>
      </c>
      <c r="AW472" s="579">
        <v>0</v>
      </c>
      <c r="AX472" s="579">
        <v>0</v>
      </c>
      <c r="AY472" s="556">
        <v>0</v>
      </c>
      <c r="AZ472" s="564"/>
      <c r="BA472" s="565"/>
      <c r="BB472" s="565"/>
      <c r="BC472" s="565"/>
      <c r="BD472" s="566"/>
    </row>
    <row r="473" spans="1:56" ht="14.4" x14ac:dyDescent="0.3">
      <c r="A473" s="576">
        <v>707434</v>
      </c>
      <c r="B473" s="549" t="s">
        <v>247</v>
      </c>
      <c r="C473" s="555" t="s">
        <v>177</v>
      </c>
      <c r="D473" s="555" t="s">
        <v>176</v>
      </c>
      <c r="E473" s="555" t="s">
        <v>176</v>
      </c>
      <c r="F473" s="555" t="s">
        <v>177</v>
      </c>
      <c r="G473" s="555" t="s">
        <v>177</v>
      </c>
      <c r="H473" s="555" t="s">
        <v>176</v>
      </c>
      <c r="I473" s="555" t="s">
        <v>177</v>
      </c>
      <c r="J473" s="555" t="s">
        <v>177</v>
      </c>
      <c r="K473" s="555" t="s">
        <v>177</v>
      </c>
      <c r="L473" s="555" t="s">
        <v>177</v>
      </c>
      <c r="M473" s="555" t="s">
        <v>177</v>
      </c>
      <c r="N473" s="555" t="s">
        <v>177</v>
      </c>
      <c r="O473" s="555" t="s">
        <v>176</v>
      </c>
      <c r="P473" s="555" t="s">
        <v>176</v>
      </c>
      <c r="Q473" s="555" t="s">
        <v>177</v>
      </c>
      <c r="R473" s="555" t="s">
        <v>177</v>
      </c>
      <c r="S473" s="555" t="s">
        <v>177</v>
      </c>
      <c r="T473" s="555" t="s">
        <v>177</v>
      </c>
      <c r="U473" s="555" t="s">
        <v>177</v>
      </c>
      <c r="V473" s="555" t="s">
        <v>177</v>
      </c>
      <c r="W473" s="555" t="s">
        <v>177</v>
      </c>
      <c r="X473" s="555" t="s">
        <v>177</v>
      </c>
      <c r="Y473" s="555" t="s">
        <v>177</v>
      </c>
      <c r="Z473" s="555" t="s">
        <v>177</v>
      </c>
      <c r="AA473" s="555" t="s">
        <v>176</v>
      </c>
      <c r="AB473" s="555" t="s">
        <v>177</v>
      </c>
      <c r="AC473" s="555" t="s">
        <v>177</v>
      </c>
      <c r="AD473" s="555" t="s">
        <v>176</v>
      </c>
      <c r="AE473" s="555" t="s">
        <v>177</v>
      </c>
      <c r="AF473" s="555" t="s">
        <v>177</v>
      </c>
      <c r="AG473" s="555"/>
      <c r="AH473" s="555"/>
      <c r="AI473" s="555"/>
      <c r="AJ473" s="555"/>
      <c r="AK473" s="555"/>
      <c r="AL473" s="555"/>
      <c r="AM473" s="555"/>
      <c r="AN473" s="555"/>
      <c r="AO473" s="555"/>
      <c r="AP473" s="555"/>
      <c r="AQ473" s="555"/>
      <c r="AR473" s="555"/>
      <c r="AS473" s="555"/>
      <c r="AT473" s="555"/>
      <c r="AU473" s="555"/>
      <c r="AV473" s="555"/>
      <c r="AW473" s="555"/>
      <c r="AX473" s="555"/>
      <c r="AY473" s="556">
        <v>0</v>
      </c>
      <c r="AZ473" s="559"/>
      <c r="BA473" s="562"/>
      <c r="BB473" s="559"/>
    </row>
    <row r="474" spans="1:56" ht="21.6" x14ac:dyDescent="0.65">
      <c r="A474" s="578">
        <v>707435</v>
      </c>
      <c r="B474" s="550" t="s">
        <v>245</v>
      </c>
      <c r="C474" s="579" t="s">
        <v>225</v>
      </c>
      <c r="D474" s="579" t="s">
        <v>225</v>
      </c>
      <c r="E474" s="579" t="s">
        <v>225</v>
      </c>
      <c r="F474" s="579" t="s">
        <v>225</v>
      </c>
      <c r="G474" s="579" t="s">
        <v>225</v>
      </c>
      <c r="H474" s="579" t="s">
        <v>225</v>
      </c>
      <c r="I474" s="579" t="s">
        <v>225</v>
      </c>
      <c r="J474" s="579" t="s">
        <v>225</v>
      </c>
      <c r="K474" s="579" t="s">
        <v>225</v>
      </c>
      <c r="L474" s="579" t="s">
        <v>225</v>
      </c>
      <c r="M474" s="579" t="s">
        <v>225</v>
      </c>
      <c r="N474" s="579" t="s">
        <v>225</v>
      </c>
      <c r="O474" s="579" t="s">
        <v>225</v>
      </c>
      <c r="P474" s="579" t="s">
        <v>225</v>
      </c>
      <c r="Q474" s="579" t="s">
        <v>225</v>
      </c>
      <c r="R474" s="579" t="s">
        <v>225</v>
      </c>
      <c r="S474" s="579" t="s">
        <v>225</v>
      </c>
      <c r="T474" s="579" t="s">
        <v>225</v>
      </c>
      <c r="U474" s="579" t="s">
        <v>225</v>
      </c>
      <c r="V474" s="579" t="s">
        <v>225</v>
      </c>
      <c r="W474" s="579" t="s">
        <v>225</v>
      </c>
      <c r="X474" s="579" t="s">
        <v>225</v>
      </c>
      <c r="Y474" s="579" t="s">
        <v>225</v>
      </c>
      <c r="Z474" s="579" t="s">
        <v>225</v>
      </c>
      <c r="AA474" s="579" t="s">
        <v>225</v>
      </c>
      <c r="AB474" s="579" t="s">
        <v>225</v>
      </c>
      <c r="AC474" s="579" t="s">
        <v>225</v>
      </c>
      <c r="AD474" s="579" t="s">
        <v>225</v>
      </c>
      <c r="AE474" s="579" t="s">
        <v>225</v>
      </c>
      <c r="AF474" s="579" t="s">
        <v>225</v>
      </c>
      <c r="AG474" s="579" t="s">
        <v>225</v>
      </c>
      <c r="AH474" s="579" t="s">
        <v>225</v>
      </c>
      <c r="AI474" s="579" t="s">
        <v>225</v>
      </c>
      <c r="AJ474" s="579" t="s">
        <v>225</v>
      </c>
      <c r="AK474" s="579" t="s">
        <v>225</v>
      </c>
      <c r="AL474" s="579" t="s">
        <v>225</v>
      </c>
      <c r="AM474" s="579" t="s">
        <v>225</v>
      </c>
      <c r="AN474" s="579" t="s">
        <v>225</v>
      </c>
      <c r="AO474" s="579" t="s">
        <v>225</v>
      </c>
      <c r="AP474" s="579" t="s">
        <v>225</v>
      </c>
      <c r="AQ474" s="579" t="s">
        <v>225</v>
      </c>
      <c r="AR474" s="579" t="s">
        <v>225</v>
      </c>
      <c r="AS474" s="579" t="s">
        <v>225</v>
      </c>
      <c r="AT474" s="579" t="s">
        <v>225</v>
      </c>
      <c r="AU474" s="579" t="s">
        <v>225</v>
      </c>
      <c r="AV474" s="579" t="s">
        <v>225</v>
      </c>
      <c r="AW474" s="579" t="s">
        <v>225</v>
      </c>
      <c r="AX474" s="579" t="s">
        <v>225</v>
      </c>
      <c r="AY474" s="556">
        <v>0</v>
      </c>
      <c r="AZ474" s="559"/>
      <c r="BA474" s="562"/>
      <c r="BB474" s="559"/>
    </row>
    <row r="475" spans="1:56" ht="14.4" x14ac:dyDescent="0.3">
      <c r="A475" s="576">
        <v>707436</v>
      </c>
      <c r="B475" s="549" t="s">
        <v>245</v>
      </c>
      <c r="C475" s="555" t="s">
        <v>177</v>
      </c>
      <c r="D475" s="555" t="s">
        <v>177</v>
      </c>
      <c r="E475" s="555" t="s">
        <v>177</v>
      </c>
      <c r="F475" s="555" t="s">
        <v>177</v>
      </c>
      <c r="G475" s="555" t="s">
        <v>177</v>
      </c>
      <c r="H475" s="555" t="s">
        <v>177</v>
      </c>
      <c r="I475" s="555" t="s">
        <v>176</v>
      </c>
      <c r="J475" s="555" t="s">
        <v>176</v>
      </c>
      <c r="K475" s="555" t="s">
        <v>176</v>
      </c>
      <c r="L475" s="555" t="s">
        <v>176</v>
      </c>
      <c r="M475" s="555" t="s">
        <v>175</v>
      </c>
      <c r="N475" s="555" t="s">
        <v>175</v>
      </c>
      <c r="O475" s="555" t="s">
        <v>225</v>
      </c>
      <c r="P475" s="555" t="s">
        <v>225</v>
      </c>
      <c r="Q475" s="555" t="s">
        <v>225</v>
      </c>
      <c r="R475" s="555" t="s">
        <v>225</v>
      </c>
      <c r="S475" s="555" t="s">
        <v>225</v>
      </c>
      <c r="T475" s="555" t="s">
        <v>225</v>
      </c>
      <c r="U475" s="555" t="s">
        <v>225</v>
      </c>
      <c r="V475" s="555" t="s">
        <v>225</v>
      </c>
      <c r="W475" s="555" t="s">
        <v>225</v>
      </c>
      <c r="X475" s="555" t="s">
        <v>225</v>
      </c>
      <c r="Y475" s="555" t="s">
        <v>225</v>
      </c>
      <c r="Z475" s="555" t="s">
        <v>225</v>
      </c>
      <c r="AA475" s="555" t="s">
        <v>225</v>
      </c>
      <c r="AB475" s="555" t="s">
        <v>225</v>
      </c>
      <c r="AC475" s="555" t="s">
        <v>225</v>
      </c>
      <c r="AD475" s="555" t="s">
        <v>225</v>
      </c>
      <c r="AE475" s="555" t="s">
        <v>225</v>
      </c>
      <c r="AF475" s="555" t="s">
        <v>225</v>
      </c>
      <c r="AG475" s="555" t="s">
        <v>225</v>
      </c>
      <c r="AH475" s="555" t="s">
        <v>225</v>
      </c>
      <c r="AI475" s="555" t="s">
        <v>225</v>
      </c>
      <c r="AJ475" s="555" t="s">
        <v>225</v>
      </c>
      <c r="AK475" s="555" t="s">
        <v>225</v>
      </c>
      <c r="AL475" s="555" t="s">
        <v>225</v>
      </c>
      <c r="AM475" s="555" t="s">
        <v>225</v>
      </c>
      <c r="AN475" s="555" t="s">
        <v>225</v>
      </c>
      <c r="AO475" s="555" t="s">
        <v>225</v>
      </c>
      <c r="AP475" s="555" t="s">
        <v>225</v>
      </c>
      <c r="AQ475" s="555" t="s">
        <v>225</v>
      </c>
      <c r="AR475" s="555" t="s">
        <v>225</v>
      </c>
      <c r="AS475" s="555" t="s">
        <v>225</v>
      </c>
      <c r="AT475" s="555" t="s">
        <v>225</v>
      </c>
      <c r="AU475" s="555" t="s">
        <v>225</v>
      </c>
      <c r="AV475" s="555" t="s">
        <v>225</v>
      </c>
      <c r="AW475" s="555" t="s">
        <v>225</v>
      </c>
      <c r="AX475" s="555" t="s">
        <v>225</v>
      </c>
      <c r="AY475" s="556">
        <v>0</v>
      </c>
      <c r="AZ475" s="559"/>
      <c r="BA475" s="562"/>
      <c r="BB475" s="559"/>
    </row>
    <row r="476" spans="1:56" ht="21.6" x14ac:dyDescent="0.65">
      <c r="A476" s="578">
        <v>707437</v>
      </c>
      <c r="B476" s="550" t="s">
        <v>245</v>
      </c>
      <c r="C476" s="579" t="s">
        <v>177</v>
      </c>
      <c r="D476" s="579" t="s">
        <v>176</v>
      </c>
      <c r="E476" s="579" t="s">
        <v>176</v>
      </c>
      <c r="F476" s="579" t="s">
        <v>177</v>
      </c>
      <c r="G476" s="579" t="s">
        <v>176</v>
      </c>
      <c r="H476" s="579" t="s">
        <v>176</v>
      </c>
      <c r="I476" s="579" t="s">
        <v>176</v>
      </c>
      <c r="J476" s="579" t="s">
        <v>176</v>
      </c>
      <c r="K476" s="579" t="s">
        <v>176</v>
      </c>
      <c r="L476" s="579" t="s">
        <v>176</v>
      </c>
      <c r="M476" s="579" t="s">
        <v>176</v>
      </c>
      <c r="N476" s="579" t="s">
        <v>176</v>
      </c>
      <c r="O476" s="579" t="s">
        <v>225</v>
      </c>
      <c r="P476" s="579" t="s">
        <v>225</v>
      </c>
      <c r="Q476" s="579" t="s">
        <v>225</v>
      </c>
      <c r="R476" s="579" t="s">
        <v>225</v>
      </c>
      <c r="S476" s="579" t="s">
        <v>225</v>
      </c>
      <c r="T476" s="579" t="s">
        <v>225</v>
      </c>
      <c r="U476" s="579" t="s">
        <v>225</v>
      </c>
      <c r="V476" s="579" t="s">
        <v>225</v>
      </c>
      <c r="W476" s="579" t="s">
        <v>225</v>
      </c>
      <c r="X476" s="579" t="s">
        <v>225</v>
      </c>
      <c r="Y476" s="579" t="s">
        <v>225</v>
      </c>
      <c r="Z476" s="579" t="s">
        <v>225</v>
      </c>
      <c r="AA476" s="579" t="s">
        <v>225</v>
      </c>
      <c r="AB476" s="579" t="s">
        <v>225</v>
      </c>
      <c r="AC476" s="579" t="s">
        <v>225</v>
      </c>
      <c r="AD476" s="579" t="s">
        <v>225</v>
      </c>
      <c r="AE476" s="579" t="s">
        <v>225</v>
      </c>
      <c r="AF476" s="579" t="s">
        <v>225</v>
      </c>
      <c r="AG476" s="579" t="s">
        <v>225</v>
      </c>
      <c r="AH476" s="579" t="s">
        <v>225</v>
      </c>
      <c r="AI476" s="579" t="s">
        <v>225</v>
      </c>
      <c r="AJ476" s="579" t="s">
        <v>225</v>
      </c>
      <c r="AK476" s="579" t="s">
        <v>225</v>
      </c>
      <c r="AL476" s="579" t="s">
        <v>225</v>
      </c>
      <c r="AM476" s="579" t="s">
        <v>225</v>
      </c>
      <c r="AN476" s="579" t="s">
        <v>225</v>
      </c>
      <c r="AO476" s="579" t="s">
        <v>225</v>
      </c>
      <c r="AP476" s="579" t="s">
        <v>225</v>
      </c>
      <c r="AQ476" s="579" t="s">
        <v>225</v>
      </c>
      <c r="AR476" s="579" t="s">
        <v>225</v>
      </c>
      <c r="AS476" s="579" t="s">
        <v>225</v>
      </c>
      <c r="AT476" s="579" t="s">
        <v>225</v>
      </c>
      <c r="AU476" s="579" t="s">
        <v>225</v>
      </c>
      <c r="AV476" s="579" t="s">
        <v>225</v>
      </c>
      <c r="AW476" s="579" t="s">
        <v>225</v>
      </c>
      <c r="AX476" s="579" t="s">
        <v>225</v>
      </c>
      <c r="AY476" s="556">
        <v>0</v>
      </c>
      <c r="AZ476" s="564"/>
      <c r="BA476" s="565"/>
      <c r="BB476" s="565"/>
      <c r="BC476" s="565"/>
      <c r="BD476" s="566"/>
    </row>
    <row r="477" spans="1:56" ht="21.6" x14ac:dyDescent="0.65">
      <c r="A477" s="575">
        <v>707439</v>
      </c>
      <c r="B477" s="550" t="s">
        <v>245</v>
      </c>
      <c r="C477" s="555" t="s">
        <v>176</v>
      </c>
      <c r="D477" s="555" t="s">
        <v>176</v>
      </c>
      <c r="E477" s="555" t="s">
        <v>176</v>
      </c>
      <c r="F477" s="555" t="s">
        <v>177</v>
      </c>
      <c r="G477" s="555" t="s">
        <v>177</v>
      </c>
      <c r="H477" s="555" t="s">
        <v>176</v>
      </c>
      <c r="I477" s="555" t="s">
        <v>176</v>
      </c>
      <c r="J477" s="555" t="s">
        <v>176</v>
      </c>
      <c r="K477" s="555" t="s">
        <v>176</v>
      </c>
      <c r="L477" s="555" t="s">
        <v>176</v>
      </c>
      <c r="M477" s="555" t="s">
        <v>177</v>
      </c>
      <c r="N477" s="555" t="s">
        <v>175</v>
      </c>
      <c r="O477" s="555" t="s">
        <v>225</v>
      </c>
      <c r="P477" s="555" t="s">
        <v>225</v>
      </c>
      <c r="Q477" s="555" t="s">
        <v>225</v>
      </c>
      <c r="R477" s="555" t="s">
        <v>225</v>
      </c>
      <c r="S477" s="555" t="s">
        <v>225</v>
      </c>
      <c r="T477" s="555" t="s">
        <v>225</v>
      </c>
      <c r="U477" s="555" t="s">
        <v>225</v>
      </c>
      <c r="V477" s="555" t="s">
        <v>225</v>
      </c>
      <c r="W477" s="555" t="s">
        <v>225</v>
      </c>
      <c r="X477" s="555" t="s">
        <v>225</v>
      </c>
      <c r="Y477" s="555" t="s">
        <v>225</v>
      </c>
      <c r="Z477" s="555" t="s">
        <v>225</v>
      </c>
      <c r="AA477" s="555" t="s">
        <v>225</v>
      </c>
      <c r="AB477" s="555" t="s">
        <v>225</v>
      </c>
      <c r="AC477" s="555" t="s">
        <v>225</v>
      </c>
      <c r="AD477" s="555" t="s">
        <v>225</v>
      </c>
      <c r="AE477" s="555" t="s">
        <v>225</v>
      </c>
      <c r="AF477" s="555" t="s">
        <v>225</v>
      </c>
      <c r="AG477" s="555" t="s">
        <v>225</v>
      </c>
      <c r="AH477" s="555" t="s">
        <v>225</v>
      </c>
      <c r="AI477" s="555" t="s">
        <v>225</v>
      </c>
      <c r="AJ477" s="555" t="s">
        <v>225</v>
      </c>
      <c r="AK477" s="555" t="s">
        <v>225</v>
      </c>
      <c r="AL477" s="555" t="s">
        <v>225</v>
      </c>
      <c r="AM477" s="555" t="s">
        <v>225</v>
      </c>
      <c r="AN477" s="555" t="s">
        <v>225</v>
      </c>
      <c r="AO477" s="555" t="s">
        <v>225</v>
      </c>
      <c r="AP477" s="555" t="s">
        <v>225</v>
      </c>
      <c r="AQ477" s="555" t="s">
        <v>225</v>
      </c>
      <c r="AR477" s="555" t="s">
        <v>225</v>
      </c>
      <c r="AS477" s="555" t="s">
        <v>225</v>
      </c>
      <c r="AT477" s="555" t="s">
        <v>225</v>
      </c>
      <c r="AU477" s="555" t="s">
        <v>225</v>
      </c>
      <c r="AV477" s="555" t="s">
        <v>225</v>
      </c>
      <c r="AW477" s="555" t="s">
        <v>225</v>
      </c>
      <c r="AX477" s="555" t="s">
        <v>225</v>
      </c>
      <c r="AY477" s="556">
        <v>0</v>
      </c>
      <c r="AZ477" s="559"/>
      <c r="BA477" s="562"/>
      <c r="BB477" s="559"/>
    </row>
    <row r="478" spans="1:56" ht="14.4" x14ac:dyDescent="0.3">
      <c r="A478" s="576">
        <v>707440</v>
      </c>
      <c r="B478" s="549" t="s">
        <v>245</v>
      </c>
      <c r="C478" s="555" t="s">
        <v>175</v>
      </c>
      <c r="D478" s="555" t="s">
        <v>175</v>
      </c>
      <c r="E478" s="555" t="s">
        <v>175</v>
      </c>
      <c r="F478" s="555" t="s">
        <v>175</v>
      </c>
      <c r="G478" s="555" t="s">
        <v>177</v>
      </c>
      <c r="H478" s="555" t="s">
        <v>177</v>
      </c>
      <c r="I478" s="555" t="s">
        <v>177</v>
      </c>
      <c r="J478" s="555" t="s">
        <v>177</v>
      </c>
      <c r="K478" s="555" t="s">
        <v>177</v>
      </c>
      <c r="L478" s="555" t="s">
        <v>177</v>
      </c>
      <c r="M478" s="555" t="s">
        <v>177</v>
      </c>
      <c r="N478" s="555" t="s">
        <v>177</v>
      </c>
      <c r="O478" s="555" t="s">
        <v>225</v>
      </c>
      <c r="P478" s="555" t="s">
        <v>225</v>
      </c>
      <c r="Q478" s="555" t="s">
        <v>225</v>
      </c>
      <c r="R478" s="555" t="s">
        <v>225</v>
      </c>
      <c r="S478" s="555" t="s">
        <v>225</v>
      </c>
      <c r="T478" s="555" t="s">
        <v>225</v>
      </c>
      <c r="U478" s="555" t="s">
        <v>225</v>
      </c>
      <c r="V478" s="555" t="s">
        <v>225</v>
      </c>
      <c r="W478" s="555" t="s">
        <v>225</v>
      </c>
      <c r="X478" s="555" t="s">
        <v>225</v>
      </c>
      <c r="Y478" s="555" t="s">
        <v>225</v>
      </c>
      <c r="Z478" s="555" t="s">
        <v>225</v>
      </c>
      <c r="AA478" s="555" t="s">
        <v>225</v>
      </c>
      <c r="AB478" s="555" t="s">
        <v>225</v>
      </c>
      <c r="AC478" s="555" t="s">
        <v>225</v>
      </c>
      <c r="AD478" s="555" t="s">
        <v>225</v>
      </c>
      <c r="AE478" s="555" t="s">
        <v>225</v>
      </c>
      <c r="AF478" s="555" t="s">
        <v>225</v>
      </c>
      <c r="AG478" s="555" t="s">
        <v>225</v>
      </c>
      <c r="AH478" s="555" t="s">
        <v>225</v>
      </c>
      <c r="AI478" s="555" t="s">
        <v>225</v>
      </c>
      <c r="AJ478" s="555" t="s">
        <v>225</v>
      </c>
      <c r="AK478" s="555" t="s">
        <v>225</v>
      </c>
      <c r="AL478" s="555" t="s">
        <v>225</v>
      </c>
      <c r="AM478" s="555" t="s">
        <v>225</v>
      </c>
      <c r="AN478" s="555" t="s">
        <v>225</v>
      </c>
      <c r="AO478" s="555" t="s">
        <v>225</v>
      </c>
      <c r="AP478" s="555" t="s">
        <v>225</v>
      </c>
      <c r="AQ478" s="555" t="s">
        <v>225</v>
      </c>
      <c r="AR478" s="555" t="s">
        <v>225</v>
      </c>
      <c r="AS478" s="555" t="s">
        <v>225</v>
      </c>
      <c r="AT478" s="555" t="s">
        <v>225</v>
      </c>
      <c r="AU478" s="555" t="s">
        <v>225</v>
      </c>
      <c r="AV478" s="555" t="s">
        <v>225</v>
      </c>
      <c r="AW478" s="555" t="s">
        <v>225</v>
      </c>
      <c r="AX478" s="555" t="s">
        <v>225</v>
      </c>
      <c r="AY478" s="556">
        <v>0</v>
      </c>
      <c r="AZ478" s="564"/>
      <c r="BA478" s="565"/>
      <c r="BB478" s="565"/>
      <c r="BC478" s="565"/>
      <c r="BD478" s="566"/>
    </row>
    <row r="479" spans="1:56" ht="21.6" x14ac:dyDescent="0.65">
      <c r="A479" s="578">
        <v>707441</v>
      </c>
      <c r="B479" s="550" t="s">
        <v>245</v>
      </c>
      <c r="C479" s="579" t="s">
        <v>175</v>
      </c>
      <c r="D479" s="579" t="s">
        <v>177</v>
      </c>
      <c r="E479" s="579" t="s">
        <v>177</v>
      </c>
      <c r="F479" s="579" t="s">
        <v>175</v>
      </c>
      <c r="G479" s="579" t="s">
        <v>175</v>
      </c>
      <c r="H479" s="579" t="s">
        <v>176</v>
      </c>
      <c r="I479" s="579" t="s">
        <v>176</v>
      </c>
      <c r="J479" s="579" t="s">
        <v>176</v>
      </c>
      <c r="K479" s="579" t="s">
        <v>176</v>
      </c>
      <c r="L479" s="579" t="s">
        <v>176</v>
      </c>
      <c r="M479" s="579" t="s">
        <v>176</v>
      </c>
      <c r="N479" s="579" t="s">
        <v>176</v>
      </c>
      <c r="O479" s="579" t="s">
        <v>225</v>
      </c>
      <c r="P479" s="579" t="s">
        <v>225</v>
      </c>
      <c r="Q479" s="579" t="s">
        <v>225</v>
      </c>
      <c r="R479" s="579" t="s">
        <v>225</v>
      </c>
      <c r="S479" s="579" t="s">
        <v>225</v>
      </c>
      <c r="T479" s="579" t="s">
        <v>225</v>
      </c>
      <c r="U479" s="579" t="s">
        <v>225</v>
      </c>
      <c r="V479" s="579" t="s">
        <v>225</v>
      </c>
      <c r="W479" s="579" t="s">
        <v>225</v>
      </c>
      <c r="X479" s="579" t="s">
        <v>225</v>
      </c>
      <c r="Y479" s="579" t="s">
        <v>225</v>
      </c>
      <c r="Z479" s="579" t="s">
        <v>225</v>
      </c>
      <c r="AA479" s="579" t="s">
        <v>225</v>
      </c>
      <c r="AB479" s="579" t="s">
        <v>225</v>
      </c>
      <c r="AC479" s="579" t="s">
        <v>225</v>
      </c>
      <c r="AD479" s="579" t="s">
        <v>225</v>
      </c>
      <c r="AE479" s="579" t="s">
        <v>225</v>
      </c>
      <c r="AF479" s="579" t="s">
        <v>225</v>
      </c>
      <c r="AG479" s="579" t="s">
        <v>225</v>
      </c>
      <c r="AH479" s="579" t="s">
        <v>225</v>
      </c>
      <c r="AI479" s="579" t="s">
        <v>225</v>
      </c>
      <c r="AJ479" s="579" t="s">
        <v>225</v>
      </c>
      <c r="AK479" s="579" t="s">
        <v>225</v>
      </c>
      <c r="AL479" s="579" t="s">
        <v>225</v>
      </c>
      <c r="AM479" s="579" t="s">
        <v>225</v>
      </c>
      <c r="AN479" s="579" t="s">
        <v>225</v>
      </c>
      <c r="AO479" s="579" t="s">
        <v>225</v>
      </c>
      <c r="AP479" s="579" t="s">
        <v>225</v>
      </c>
      <c r="AQ479" s="579" t="s">
        <v>225</v>
      </c>
      <c r="AR479" s="579" t="s">
        <v>225</v>
      </c>
      <c r="AS479" s="579" t="s">
        <v>225</v>
      </c>
      <c r="AT479" s="579" t="s">
        <v>225</v>
      </c>
      <c r="AU479" s="579" t="s">
        <v>225</v>
      </c>
      <c r="AV479" s="579" t="s">
        <v>225</v>
      </c>
      <c r="AW479" s="579" t="s">
        <v>225</v>
      </c>
      <c r="AX479" s="579" t="s">
        <v>225</v>
      </c>
      <c r="AY479" s="556">
        <v>0</v>
      </c>
      <c r="AZ479" s="564"/>
      <c r="BA479" s="565"/>
      <c r="BB479" s="565"/>
      <c r="BC479" s="565"/>
      <c r="BD479" s="566"/>
    </row>
    <row r="480" spans="1:56" ht="21.6" x14ac:dyDescent="0.65">
      <c r="A480" s="578">
        <v>707442</v>
      </c>
      <c r="B480" s="550" t="s">
        <v>245</v>
      </c>
      <c r="C480" s="579" t="s">
        <v>177</v>
      </c>
      <c r="D480" s="579" t="s">
        <v>177</v>
      </c>
      <c r="E480" s="579" t="s">
        <v>176</v>
      </c>
      <c r="F480" s="579" t="s">
        <v>176</v>
      </c>
      <c r="G480" s="579" t="s">
        <v>177</v>
      </c>
      <c r="H480" s="579" t="s">
        <v>177</v>
      </c>
      <c r="I480" s="579" t="s">
        <v>176</v>
      </c>
      <c r="J480" s="579" t="s">
        <v>176</v>
      </c>
      <c r="K480" s="579" t="s">
        <v>176</v>
      </c>
      <c r="L480" s="579" t="s">
        <v>176</v>
      </c>
      <c r="M480" s="579" t="s">
        <v>175</v>
      </c>
      <c r="N480" s="579" t="s">
        <v>175</v>
      </c>
      <c r="O480" s="579" t="s">
        <v>225</v>
      </c>
      <c r="P480" s="579" t="s">
        <v>225</v>
      </c>
      <c r="Q480" s="579" t="s">
        <v>225</v>
      </c>
      <c r="R480" s="579" t="s">
        <v>225</v>
      </c>
      <c r="S480" s="579" t="s">
        <v>225</v>
      </c>
      <c r="T480" s="579" t="s">
        <v>225</v>
      </c>
      <c r="U480" s="579" t="s">
        <v>225</v>
      </c>
      <c r="V480" s="579" t="s">
        <v>225</v>
      </c>
      <c r="W480" s="579" t="s">
        <v>225</v>
      </c>
      <c r="X480" s="579" t="s">
        <v>225</v>
      </c>
      <c r="Y480" s="579" t="s">
        <v>225</v>
      </c>
      <c r="Z480" s="579" t="s">
        <v>225</v>
      </c>
      <c r="AA480" s="579" t="s">
        <v>225</v>
      </c>
      <c r="AB480" s="579" t="s">
        <v>225</v>
      </c>
      <c r="AC480" s="579" t="s">
        <v>225</v>
      </c>
      <c r="AD480" s="579" t="s">
        <v>225</v>
      </c>
      <c r="AE480" s="579" t="s">
        <v>225</v>
      </c>
      <c r="AF480" s="579" t="s">
        <v>225</v>
      </c>
      <c r="AG480" s="579" t="s">
        <v>225</v>
      </c>
      <c r="AH480" s="579" t="s">
        <v>225</v>
      </c>
      <c r="AI480" s="579" t="s">
        <v>225</v>
      </c>
      <c r="AJ480" s="579" t="s">
        <v>225</v>
      </c>
      <c r="AK480" s="579" t="s">
        <v>225</v>
      </c>
      <c r="AL480" s="579" t="s">
        <v>225</v>
      </c>
      <c r="AM480" s="579" t="s">
        <v>225</v>
      </c>
      <c r="AN480" s="579" t="s">
        <v>225</v>
      </c>
      <c r="AO480" s="579" t="s">
        <v>225</v>
      </c>
      <c r="AP480" s="579" t="s">
        <v>225</v>
      </c>
      <c r="AQ480" s="579" t="s">
        <v>225</v>
      </c>
      <c r="AR480" s="579" t="s">
        <v>225</v>
      </c>
      <c r="AS480" s="579" t="s">
        <v>225</v>
      </c>
      <c r="AT480" s="579" t="s">
        <v>225</v>
      </c>
      <c r="AU480" s="579" t="s">
        <v>225</v>
      </c>
      <c r="AV480" s="579" t="s">
        <v>225</v>
      </c>
      <c r="AW480" s="579" t="s">
        <v>225</v>
      </c>
      <c r="AX480" s="579" t="s">
        <v>225</v>
      </c>
      <c r="AY480" s="556">
        <v>0</v>
      </c>
      <c r="AZ480" s="559"/>
      <c r="BA480" s="562"/>
      <c r="BB480" s="559"/>
    </row>
    <row r="481" spans="1:56" ht="14.4" x14ac:dyDescent="0.3">
      <c r="A481" s="576">
        <v>707443</v>
      </c>
      <c r="B481" s="549" t="s">
        <v>245</v>
      </c>
      <c r="C481" s="555" t="s">
        <v>175</v>
      </c>
      <c r="D481" s="555" t="s">
        <v>175</v>
      </c>
      <c r="E481" s="555" t="s">
        <v>177</v>
      </c>
      <c r="F481" s="555" t="s">
        <v>177</v>
      </c>
      <c r="G481" s="555" t="s">
        <v>175</v>
      </c>
      <c r="H481" s="555" t="s">
        <v>177</v>
      </c>
      <c r="I481" s="555" t="s">
        <v>177</v>
      </c>
      <c r="J481" s="555" t="s">
        <v>177</v>
      </c>
      <c r="K481" s="555" t="s">
        <v>176</v>
      </c>
      <c r="L481" s="555" t="s">
        <v>177</v>
      </c>
      <c r="M481" s="555" t="s">
        <v>176</v>
      </c>
      <c r="N481" s="555" t="s">
        <v>177</v>
      </c>
      <c r="O481" s="555"/>
      <c r="P481" s="555"/>
      <c r="Q481" s="555"/>
      <c r="R481" s="555"/>
      <c r="S481" s="555"/>
      <c r="T481" s="555"/>
      <c r="U481" s="555"/>
      <c r="V481" s="555"/>
      <c r="W481" s="555"/>
      <c r="X481" s="555"/>
      <c r="Y481" s="555"/>
      <c r="Z481" s="555"/>
      <c r="AA481" s="555"/>
      <c r="AB481" s="555"/>
      <c r="AC481" s="555"/>
      <c r="AD481" s="555"/>
      <c r="AE481" s="555"/>
      <c r="AF481" s="555"/>
      <c r="AG481" s="555"/>
      <c r="AH481" s="555"/>
      <c r="AI481" s="555"/>
      <c r="AJ481" s="555"/>
      <c r="AK481" s="555"/>
      <c r="AL481" s="555"/>
      <c r="AM481" s="555"/>
      <c r="AN481" s="555"/>
      <c r="AO481" s="555"/>
      <c r="AP481" s="555"/>
      <c r="AQ481" s="555"/>
      <c r="AR481" s="555"/>
      <c r="AS481" s="555"/>
      <c r="AT481" s="555"/>
      <c r="AU481" s="555"/>
      <c r="AV481" s="555"/>
      <c r="AW481" s="555"/>
      <c r="AX481" s="555"/>
      <c r="AY481" s="556">
        <v>0</v>
      </c>
      <c r="AZ481" s="564"/>
      <c r="BA481" s="565"/>
      <c r="BB481" s="565"/>
      <c r="BC481" s="565"/>
      <c r="BD481" s="566"/>
    </row>
    <row r="482" spans="1:56" ht="21.6" x14ac:dyDescent="0.65">
      <c r="A482" s="578">
        <v>707444</v>
      </c>
      <c r="B482" s="550" t="s">
        <v>245</v>
      </c>
      <c r="C482" s="579" t="s">
        <v>177</v>
      </c>
      <c r="D482" s="579" t="s">
        <v>177</v>
      </c>
      <c r="E482" s="579" t="s">
        <v>177</v>
      </c>
      <c r="F482" s="579" t="s">
        <v>177</v>
      </c>
      <c r="G482" s="579" t="s">
        <v>177</v>
      </c>
      <c r="H482" s="579" t="s">
        <v>177</v>
      </c>
      <c r="I482" s="579" t="s">
        <v>176</v>
      </c>
      <c r="J482" s="579" t="s">
        <v>176</v>
      </c>
      <c r="K482" s="579" t="s">
        <v>176</v>
      </c>
      <c r="L482" s="579" t="s">
        <v>176</v>
      </c>
      <c r="M482" s="579" t="s">
        <v>176</v>
      </c>
      <c r="N482" s="579" t="s">
        <v>176</v>
      </c>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79"/>
      <c r="AL482" s="579"/>
      <c r="AM482" s="579"/>
      <c r="AN482" s="579"/>
      <c r="AO482" s="579"/>
      <c r="AP482" s="579"/>
      <c r="AQ482" s="579"/>
      <c r="AR482" s="579"/>
      <c r="AS482" s="579"/>
      <c r="AT482" s="579"/>
      <c r="AU482" s="579"/>
      <c r="AV482" s="579"/>
      <c r="AW482" s="579"/>
      <c r="AX482" s="579"/>
      <c r="AY482" s="556">
        <v>0</v>
      </c>
      <c r="AZ482" s="559"/>
      <c r="BA482" s="562"/>
      <c r="BB482" s="559"/>
    </row>
    <row r="483" spans="1:56" ht="14.4" x14ac:dyDescent="0.3">
      <c r="A483" s="576">
        <v>707445</v>
      </c>
      <c r="B483" s="549" t="s">
        <v>245</v>
      </c>
      <c r="C483" s="555" t="s">
        <v>177</v>
      </c>
      <c r="D483" s="555" t="s">
        <v>177</v>
      </c>
      <c r="E483" s="555" t="s">
        <v>177</v>
      </c>
      <c r="F483" s="555" t="s">
        <v>177</v>
      </c>
      <c r="G483" s="555" t="s">
        <v>177</v>
      </c>
      <c r="H483" s="555" t="s">
        <v>177</v>
      </c>
      <c r="I483" s="555" t="s">
        <v>176</v>
      </c>
      <c r="J483" s="555" t="s">
        <v>176</v>
      </c>
      <c r="K483" s="555" t="s">
        <v>176</v>
      </c>
      <c r="L483" s="555" t="s">
        <v>176</v>
      </c>
      <c r="M483" s="555" t="s">
        <v>175</v>
      </c>
      <c r="N483" s="555" t="s">
        <v>175</v>
      </c>
      <c r="O483" s="555" t="s">
        <v>225</v>
      </c>
      <c r="P483" s="555" t="s">
        <v>225</v>
      </c>
      <c r="Q483" s="555" t="s">
        <v>225</v>
      </c>
      <c r="R483" s="555" t="s">
        <v>225</v>
      </c>
      <c r="S483" s="555" t="s">
        <v>225</v>
      </c>
      <c r="T483" s="555" t="s">
        <v>225</v>
      </c>
      <c r="U483" s="555" t="s">
        <v>225</v>
      </c>
      <c r="V483" s="555" t="s">
        <v>225</v>
      </c>
      <c r="W483" s="555" t="s">
        <v>225</v>
      </c>
      <c r="X483" s="555" t="s">
        <v>225</v>
      </c>
      <c r="Y483" s="555" t="s">
        <v>225</v>
      </c>
      <c r="Z483" s="555" t="s">
        <v>225</v>
      </c>
      <c r="AA483" s="555" t="s">
        <v>225</v>
      </c>
      <c r="AB483" s="555" t="s">
        <v>225</v>
      </c>
      <c r="AC483" s="555" t="s">
        <v>225</v>
      </c>
      <c r="AD483" s="555" t="s">
        <v>225</v>
      </c>
      <c r="AE483" s="555" t="s">
        <v>225</v>
      </c>
      <c r="AF483" s="555" t="s">
        <v>225</v>
      </c>
      <c r="AG483" s="555" t="s">
        <v>225</v>
      </c>
      <c r="AH483" s="555" t="s">
        <v>225</v>
      </c>
      <c r="AI483" s="555" t="s">
        <v>225</v>
      </c>
      <c r="AJ483" s="555" t="s">
        <v>225</v>
      </c>
      <c r="AK483" s="555" t="s">
        <v>225</v>
      </c>
      <c r="AL483" s="555" t="s">
        <v>225</v>
      </c>
      <c r="AM483" s="555" t="s">
        <v>225</v>
      </c>
      <c r="AN483" s="555" t="s">
        <v>225</v>
      </c>
      <c r="AO483" s="555" t="s">
        <v>225</v>
      </c>
      <c r="AP483" s="555" t="s">
        <v>225</v>
      </c>
      <c r="AQ483" s="555" t="s">
        <v>225</v>
      </c>
      <c r="AR483" s="555" t="s">
        <v>225</v>
      </c>
      <c r="AS483" s="555" t="s">
        <v>225</v>
      </c>
      <c r="AT483" s="555" t="s">
        <v>225</v>
      </c>
      <c r="AU483" s="555" t="s">
        <v>225</v>
      </c>
      <c r="AV483" s="555" t="s">
        <v>225</v>
      </c>
      <c r="AW483" s="555" t="s">
        <v>225</v>
      </c>
      <c r="AX483" s="555" t="s">
        <v>225</v>
      </c>
      <c r="AY483" s="556">
        <v>0</v>
      </c>
      <c r="AZ483" s="559"/>
      <c r="BA483" s="562"/>
      <c r="BB483" s="559"/>
    </row>
    <row r="484" spans="1:56" ht="21.6" x14ac:dyDescent="0.65">
      <c r="A484" s="578">
        <v>707446</v>
      </c>
      <c r="B484" s="550" t="s">
        <v>245</v>
      </c>
      <c r="C484" s="579" t="s">
        <v>177</v>
      </c>
      <c r="D484" s="579" t="s">
        <v>177</v>
      </c>
      <c r="E484" s="579" t="s">
        <v>177</v>
      </c>
      <c r="F484" s="579" t="s">
        <v>177</v>
      </c>
      <c r="G484" s="579" t="s">
        <v>177</v>
      </c>
      <c r="H484" s="579" t="s">
        <v>177</v>
      </c>
      <c r="I484" s="579" t="s">
        <v>176</v>
      </c>
      <c r="J484" s="579" t="s">
        <v>176</v>
      </c>
      <c r="K484" s="579" t="s">
        <v>176</v>
      </c>
      <c r="L484" s="579" t="s">
        <v>176</v>
      </c>
      <c r="M484" s="579" t="s">
        <v>176</v>
      </c>
      <c r="N484" s="579" t="s">
        <v>176</v>
      </c>
      <c r="O484" s="579" t="s">
        <v>225</v>
      </c>
      <c r="P484" s="579" t="s">
        <v>225</v>
      </c>
      <c r="Q484" s="579" t="s">
        <v>225</v>
      </c>
      <c r="R484" s="579" t="s">
        <v>225</v>
      </c>
      <c r="S484" s="579" t="s">
        <v>225</v>
      </c>
      <c r="T484" s="579" t="s">
        <v>225</v>
      </c>
      <c r="U484" s="579" t="s">
        <v>225</v>
      </c>
      <c r="V484" s="579" t="s">
        <v>225</v>
      </c>
      <c r="W484" s="579" t="s">
        <v>225</v>
      </c>
      <c r="X484" s="579" t="s">
        <v>225</v>
      </c>
      <c r="Y484" s="579" t="s">
        <v>225</v>
      </c>
      <c r="Z484" s="579" t="s">
        <v>225</v>
      </c>
      <c r="AA484" s="579" t="s">
        <v>225</v>
      </c>
      <c r="AB484" s="579" t="s">
        <v>225</v>
      </c>
      <c r="AC484" s="579" t="s">
        <v>225</v>
      </c>
      <c r="AD484" s="579" t="s">
        <v>225</v>
      </c>
      <c r="AE484" s="579" t="s">
        <v>225</v>
      </c>
      <c r="AF484" s="579" t="s">
        <v>225</v>
      </c>
      <c r="AG484" s="579" t="s">
        <v>225</v>
      </c>
      <c r="AH484" s="579" t="s">
        <v>225</v>
      </c>
      <c r="AI484" s="579" t="s">
        <v>225</v>
      </c>
      <c r="AJ484" s="579" t="s">
        <v>225</v>
      </c>
      <c r="AK484" s="579" t="s">
        <v>225</v>
      </c>
      <c r="AL484" s="579" t="s">
        <v>225</v>
      </c>
      <c r="AM484" s="579" t="s">
        <v>225</v>
      </c>
      <c r="AN484" s="579" t="s">
        <v>225</v>
      </c>
      <c r="AO484" s="579" t="s">
        <v>225</v>
      </c>
      <c r="AP484" s="579" t="s">
        <v>225</v>
      </c>
      <c r="AQ484" s="579" t="s">
        <v>225</v>
      </c>
      <c r="AR484" s="579" t="s">
        <v>225</v>
      </c>
      <c r="AS484" s="579" t="s">
        <v>225</v>
      </c>
      <c r="AT484" s="579" t="s">
        <v>225</v>
      </c>
      <c r="AU484" s="579" t="s">
        <v>225</v>
      </c>
      <c r="AV484" s="579" t="s">
        <v>225</v>
      </c>
      <c r="AW484" s="579" t="s">
        <v>225</v>
      </c>
      <c r="AX484" s="579" t="s">
        <v>225</v>
      </c>
      <c r="AY484" s="556">
        <v>0</v>
      </c>
      <c r="AZ484" s="564"/>
      <c r="BA484" s="565"/>
      <c r="BB484" s="565"/>
      <c r="BC484" s="565"/>
      <c r="BD484" s="566"/>
    </row>
    <row r="485" spans="1:56" ht="14.4" x14ac:dyDescent="0.3">
      <c r="A485" s="576">
        <v>707447</v>
      </c>
      <c r="B485" s="549" t="s">
        <v>247</v>
      </c>
      <c r="C485" s="555" t="s">
        <v>177</v>
      </c>
      <c r="D485" s="555" t="s">
        <v>177</v>
      </c>
      <c r="E485" s="555" t="s">
        <v>175</v>
      </c>
      <c r="F485" s="555" t="s">
        <v>177</v>
      </c>
      <c r="G485" s="555" t="s">
        <v>175</v>
      </c>
      <c r="H485" s="555" t="s">
        <v>177</v>
      </c>
      <c r="I485" s="555" t="s">
        <v>177</v>
      </c>
      <c r="J485" s="555" t="s">
        <v>177</v>
      </c>
      <c r="K485" s="555" t="s">
        <v>177</v>
      </c>
      <c r="L485" s="555" t="s">
        <v>177</v>
      </c>
      <c r="M485" s="555" t="s">
        <v>177</v>
      </c>
      <c r="N485" s="555" t="s">
        <v>177</v>
      </c>
      <c r="O485" s="555" t="s">
        <v>177</v>
      </c>
      <c r="P485" s="555" t="s">
        <v>175</v>
      </c>
      <c r="Q485" s="555" t="s">
        <v>177</v>
      </c>
      <c r="R485" s="555" t="s">
        <v>177</v>
      </c>
      <c r="S485" s="555" t="s">
        <v>177</v>
      </c>
      <c r="T485" s="555" t="s">
        <v>177</v>
      </c>
      <c r="U485" s="555" t="s">
        <v>177</v>
      </c>
      <c r="V485" s="555" t="s">
        <v>177</v>
      </c>
      <c r="W485" s="555" t="s">
        <v>177</v>
      </c>
      <c r="X485" s="555" t="s">
        <v>177</v>
      </c>
      <c r="Y485" s="555" t="s">
        <v>177</v>
      </c>
      <c r="Z485" s="555" t="s">
        <v>177</v>
      </c>
      <c r="AA485" s="555" t="s">
        <v>176</v>
      </c>
      <c r="AB485" s="555" t="s">
        <v>176</v>
      </c>
      <c r="AC485" s="555" t="s">
        <v>176</v>
      </c>
      <c r="AD485" s="555" t="s">
        <v>176</v>
      </c>
      <c r="AE485" s="555" t="s">
        <v>176</v>
      </c>
      <c r="AF485" s="555" t="s">
        <v>176</v>
      </c>
      <c r="AG485" s="555"/>
      <c r="AH485" s="555"/>
      <c r="AI485" s="555"/>
      <c r="AJ485" s="555"/>
      <c r="AK485" s="555"/>
      <c r="AL485" s="555"/>
      <c r="AM485" s="555"/>
      <c r="AN485" s="555"/>
      <c r="AO485" s="555"/>
      <c r="AP485" s="555"/>
      <c r="AQ485" s="555"/>
      <c r="AR485" s="555"/>
      <c r="AS485" s="555"/>
      <c r="AT485" s="555"/>
      <c r="AU485" s="555"/>
      <c r="AV485" s="555"/>
      <c r="AW485" s="555"/>
      <c r="AX485" s="555"/>
      <c r="AY485" s="556">
        <v>0</v>
      </c>
      <c r="AZ485" s="559"/>
      <c r="BA485" s="562"/>
      <c r="BB485" s="559"/>
    </row>
    <row r="486" spans="1:56" ht="21.6" x14ac:dyDescent="0.65">
      <c r="A486" s="575">
        <v>707448</v>
      </c>
      <c r="B486" s="550" t="s">
        <v>245</v>
      </c>
      <c r="C486" s="555" t="s">
        <v>177</v>
      </c>
      <c r="D486" s="555" t="s">
        <v>177</v>
      </c>
      <c r="E486" s="555" t="s">
        <v>176</v>
      </c>
      <c r="F486" s="555" t="s">
        <v>176</v>
      </c>
      <c r="G486" s="555" t="s">
        <v>176</v>
      </c>
      <c r="H486" s="555" t="s">
        <v>176</v>
      </c>
      <c r="I486" s="555" t="s">
        <v>176</v>
      </c>
      <c r="J486" s="555" t="s">
        <v>176</v>
      </c>
      <c r="K486" s="555" t="s">
        <v>176</v>
      </c>
      <c r="L486" s="555" t="s">
        <v>176</v>
      </c>
      <c r="M486" s="555" t="s">
        <v>175</v>
      </c>
      <c r="N486" s="555" t="s">
        <v>175</v>
      </c>
      <c r="O486" s="555" t="s">
        <v>225</v>
      </c>
      <c r="P486" s="555" t="s">
        <v>225</v>
      </c>
      <c r="Q486" s="555" t="s">
        <v>225</v>
      </c>
      <c r="R486" s="555" t="s">
        <v>225</v>
      </c>
      <c r="S486" s="555" t="s">
        <v>225</v>
      </c>
      <c r="T486" s="555" t="s">
        <v>225</v>
      </c>
      <c r="U486" s="555" t="s">
        <v>225</v>
      </c>
      <c r="V486" s="555" t="s">
        <v>225</v>
      </c>
      <c r="W486" s="555" t="s">
        <v>225</v>
      </c>
      <c r="X486" s="555" t="s">
        <v>225</v>
      </c>
      <c r="Y486" s="555" t="s">
        <v>225</v>
      </c>
      <c r="Z486" s="555" t="s">
        <v>225</v>
      </c>
      <c r="AA486" s="555" t="s">
        <v>225</v>
      </c>
      <c r="AB486" s="555" t="s">
        <v>225</v>
      </c>
      <c r="AC486" s="555" t="s">
        <v>225</v>
      </c>
      <c r="AD486" s="555" t="s">
        <v>225</v>
      </c>
      <c r="AE486" s="555" t="s">
        <v>225</v>
      </c>
      <c r="AF486" s="555" t="s">
        <v>225</v>
      </c>
      <c r="AG486" s="555" t="s">
        <v>225</v>
      </c>
      <c r="AH486" s="555" t="s">
        <v>225</v>
      </c>
      <c r="AI486" s="555" t="s">
        <v>225</v>
      </c>
      <c r="AJ486" s="555" t="s">
        <v>225</v>
      </c>
      <c r="AK486" s="555" t="s">
        <v>225</v>
      </c>
      <c r="AL486" s="555" t="s">
        <v>225</v>
      </c>
      <c r="AM486" s="555" t="s">
        <v>225</v>
      </c>
      <c r="AN486" s="555" t="s">
        <v>225</v>
      </c>
      <c r="AO486" s="555" t="s">
        <v>225</v>
      </c>
      <c r="AP486" s="555" t="s">
        <v>225</v>
      </c>
      <c r="AQ486" s="555" t="s">
        <v>225</v>
      </c>
      <c r="AR486" s="555" t="s">
        <v>225</v>
      </c>
      <c r="AS486" s="555" t="s">
        <v>225</v>
      </c>
      <c r="AT486" s="555" t="s">
        <v>225</v>
      </c>
      <c r="AU486" s="555" t="s">
        <v>225</v>
      </c>
      <c r="AV486" s="555" t="s">
        <v>225</v>
      </c>
      <c r="AW486" s="555" t="s">
        <v>225</v>
      </c>
      <c r="AX486" s="555" t="s">
        <v>225</v>
      </c>
      <c r="AY486" s="556">
        <v>0</v>
      </c>
      <c r="AZ486" s="559"/>
      <c r="BA486" s="562"/>
      <c r="BB486" s="559"/>
    </row>
    <row r="487" spans="1:56" ht="14.4" x14ac:dyDescent="0.3">
      <c r="A487" s="576">
        <v>707449</v>
      </c>
      <c r="B487" s="549" t="s">
        <v>246</v>
      </c>
      <c r="C487" s="555" t="s">
        <v>175</v>
      </c>
      <c r="D487" s="555" t="s">
        <v>175</v>
      </c>
      <c r="E487" s="555" t="s">
        <v>175</v>
      </c>
      <c r="F487" s="555" t="s">
        <v>175</v>
      </c>
      <c r="G487" s="555" t="s">
        <v>175</v>
      </c>
      <c r="H487" s="555" t="s">
        <v>175</v>
      </c>
      <c r="I487" s="555" t="s">
        <v>177</v>
      </c>
      <c r="J487" s="555" t="s">
        <v>175</v>
      </c>
      <c r="K487" s="555" t="s">
        <v>175</v>
      </c>
      <c r="L487" s="555" t="s">
        <v>177</v>
      </c>
      <c r="M487" s="555" t="s">
        <v>175</v>
      </c>
      <c r="N487" s="555" t="s">
        <v>177</v>
      </c>
      <c r="O487" s="555" t="s">
        <v>177</v>
      </c>
      <c r="P487" s="555" t="s">
        <v>177</v>
      </c>
      <c r="Q487" s="555" t="s">
        <v>177</v>
      </c>
      <c r="R487" s="555" t="s">
        <v>176</v>
      </c>
      <c r="S487" s="555" t="s">
        <v>176</v>
      </c>
      <c r="T487" s="555" t="s">
        <v>177</v>
      </c>
      <c r="U487" s="555"/>
      <c r="V487" s="555"/>
      <c r="W487" s="555"/>
      <c r="X487" s="555"/>
      <c r="Y487" s="555"/>
      <c r="Z487" s="555"/>
      <c r="AA487" s="555"/>
      <c r="AB487" s="555"/>
      <c r="AC487" s="555"/>
      <c r="AD487" s="555"/>
      <c r="AE487" s="555"/>
      <c r="AF487" s="555"/>
      <c r="AG487" s="555"/>
      <c r="AH487" s="555"/>
      <c r="AI487" s="555"/>
      <c r="AJ487" s="555"/>
      <c r="AK487" s="555"/>
      <c r="AL487" s="555"/>
      <c r="AM487" s="555"/>
      <c r="AN487" s="555"/>
      <c r="AO487" s="555"/>
      <c r="AP487" s="555"/>
      <c r="AQ487" s="555"/>
      <c r="AR487" s="555"/>
      <c r="AS487" s="555"/>
      <c r="AT487" s="555"/>
      <c r="AU487" s="555"/>
      <c r="AV487" s="555"/>
      <c r="AW487" s="555"/>
      <c r="AX487" s="555"/>
      <c r="AY487" s="556">
        <v>0</v>
      </c>
      <c r="AZ487" s="559"/>
      <c r="BA487" s="562"/>
      <c r="BB487" s="559"/>
    </row>
    <row r="488" spans="1:56" ht="21.6" x14ac:dyDescent="0.65">
      <c r="A488" s="578">
        <v>707450</v>
      </c>
      <c r="B488" s="550" t="s">
        <v>245</v>
      </c>
      <c r="C488" s="579" t="s">
        <v>176</v>
      </c>
      <c r="D488" s="579" t="s">
        <v>176</v>
      </c>
      <c r="E488" s="579" t="s">
        <v>176</v>
      </c>
      <c r="F488" s="579" t="s">
        <v>176</v>
      </c>
      <c r="G488" s="579" t="s">
        <v>177</v>
      </c>
      <c r="H488" s="579" t="s">
        <v>175</v>
      </c>
      <c r="I488" s="579" t="s">
        <v>176</v>
      </c>
      <c r="J488" s="579" t="s">
        <v>176</v>
      </c>
      <c r="K488" s="579" t="s">
        <v>176</v>
      </c>
      <c r="L488" s="579" t="s">
        <v>176</v>
      </c>
      <c r="M488" s="579" t="s">
        <v>176</v>
      </c>
      <c r="N488" s="579" t="s">
        <v>176</v>
      </c>
      <c r="O488" s="579" t="s">
        <v>225</v>
      </c>
      <c r="P488" s="579" t="s">
        <v>225</v>
      </c>
      <c r="Q488" s="579" t="s">
        <v>225</v>
      </c>
      <c r="R488" s="579" t="s">
        <v>225</v>
      </c>
      <c r="S488" s="579" t="s">
        <v>225</v>
      </c>
      <c r="T488" s="579" t="s">
        <v>225</v>
      </c>
      <c r="U488" s="579" t="s">
        <v>225</v>
      </c>
      <c r="V488" s="579" t="s">
        <v>225</v>
      </c>
      <c r="W488" s="579" t="s">
        <v>225</v>
      </c>
      <c r="X488" s="579" t="s">
        <v>225</v>
      </c>
      <c r="Y488" s="579" t="s">
        <v>225</v>
      </c>
      <c r="Z488" s="579" t="s">
        <v>225</v>
      </c>
      <c r="AA488" s="579" t="s">
        <v>225</v>
      </c>
      <c r="AB488" s="579" t="s">
        <v>225</v>
      </c>
      <c r="AC488" s="579" t="s">
        <v>225</v>
      </c>
      <c r="AD488" s="579" t="s">
        <v>225</v>
      </c>
      <c r="AE488" s="579" t="s">
        <v>225</v>
      </c>
      <c r="AF488" s="579" t="s">
        <v>225</v>
      </c>
      <c r="AG488" s="579" t="s">
        <v>225</v>
      </c>
      <c r="AH488" s="579" t="s">
        <v>225</v>
      </c>
      <c r="AI488" s="579" t="s">
        <v>225</v>
      </c>
      <c r="AJ488" s="579" t="s">
        <v>225</v>
      </c>
      <c r="AK488" s="579" t="s">
        <v>225</v>
      </c>
      <c r="AL488" s="579" t="s">
        <v>225</v>
      </c>
      <c r="AM488" s="579" t="s">
        <v>225</v>
      </c>
      <c r="AN488" s="579" t="s">
        <v>225</v>
      </c>
      <c r="AO488" s="579" t="s">
        <v>225</v>
      </c>
      <c r="AP488" s="579" t="s">
        <v>225</v>
      </c>
      <c r="AQ488" s="579" t="s">
        <v>225</v>
      </c>
      <c r="AR488" s="579" t="s">
        <v>225</v>
      </c>
      <c r="AS488" s="579" t="s">
        <v>225</v>
      </c>
      <c r="AT488" s="579" t="s">
        <v>225</v>
      </c>
      <c r="AU488" s="579" t="s">
        <v>225</v>
      </c>
      <c r="AV488" s="579" t="s">
        <v>225</v>
      </c>
      <c r="AW488" s="579" t="s">
        <v>225</v>
      </c>
      <c r="AX488" s="579" t="s">
        <v>225</v>
      </c>
      <c r="AY488" s="556">
        <v>0</v>
      </c>
      <c r="AZ488" s="564"/>
      <c r="BA488" s="565"/>
      <c r="BB488" s="565"/>
      <c r="BC488" s="565"/>
      <c r="BD488" s="566"/>
    </row>
    <row r="489" spans="1:56" ht="21.6" x14ac:dyDescent="0.65">
      <c r="A489" s="578">
        <v>707451</v>
      </c>
      <c r="B489" s="550" t="s">
        <v>245</v>
      </c>
      <c r="C489" s="579" t="s">
        <v>177</v>
      </c>
      <c r="D489" s="579" t="s">
        <v>177</v>
      </c>
      <c r="E489" s="579" t="s">
        <v>177</v>
      </c>
      <c r="F489" s="579" t="s">
        <v>176</v>
      </c>
      <c r="G489" s="579" t="s">
        <v>176</v>
      </c>
      <c r="H489" s="579" t="s">
        <v>176</v>
      </c>
      <c r="I489" s="579" t="s">
        <v>176</v>
      </c>
      <c r="J489" s="579" t="s">
        <v>176</v>
      </c>
      <c r="K489" s="579" t="s">
        <v>176</v>
      </c>
      <c r="L489" s="579" t="s">
        <v>176</v>
      </c>
      <c r="M489" s="579" t="s">
        <v>177</v>
      </c>
      <c r="N489" s="579" t="s">
        <v>175</v>
      </c>
      <c r="O489" s="579" t="s">
        <v>225</v>
      </c>
      <c r="P489" s="579" t="s">
        <v>225</v>
      </c>
      <c r="Q489" s="579" t="s">
        <v>225</v>
      </c>
      <c r="R489" s="579" t="s">
        <v>225</v>
      </c>
      <c r="S489" s="579" t="s">
        <v>225</v>
      </c>
      <c r="T489" s="579" t="s">
        <v>225</v>
      </c>
      <c r="U489" s="579" t="s">
        <v>225</v>
      </c>
      <c r="V489" s="579" t="s">
        <v>225</v>
      </c>
      <c r="W489" s="579" t="s">
        <v>225</v>
      </c>
      <c r="X489" s="579" t="s">
        <v>225</v>
      </c>
      <c r="Y489" s="579" t="s">
        <v>225</v>
      </c>
      <c r="Z489" s="579" t="s">
        <v>225</v>
      </c>
      <c r="AA489" s="579" t="s">
        <v>225</v>
      </c>
      <c r="AB489" s="579" t="s">
        <v>225</v>
      </c>
      <c r="AC489" s="579" t="s">
        <v>225</v>
      </c>
      <c r="AD489" s="579" t="s">
        <v>225</v>
      </c>
      <c r="AE489" s="579" t="s">
        <v>225</v>
      </c>
      <c r="AF489" s="579" t="s">
        <v>225</v>
      </c>
      <c r="AG489" s="579" t="s">
        <v>225</v>
      </c>
      <c r="AH489" s="579" t="s">
        <v>225</v>
      </c>
      <c r="AI489" s="579" t="s">
        <v>225</v>
      </c>
      <c r="AJ489" s="579" t="s">
        <v>225</v>
      </c>
      <c r="AK489" s="579" t="s">
        <v>225</v>
      </c>
      <c r="AL489" s="579" t="s">
        <v>225</v>
      </c>
      <c r="AM489" s="579" t="s">
        <v>225</v>
      </c>
      <c r="AN489" s="579" t="s">
        <v>225</v>
      </c>
      <c r="AO489" s="579" t="s">
        <v>225</v>
      </c>
      <c r="AP489" s="579" t="s">
        <v>225</v>
      </c>
      <c r="AQ489" s="579" t="s">
        <v>225</v>
      </c>
      <c r="AR489" s="579" t="s">
        <v>225</v>
      </c>
      <c r="AS489" s="579" t="s">
        <v>225</v>
      </c>
      <c r="AT489" s="579" t="s">
        <v>225</v>
      </c>
      <c r="AU489" s="579" t="s">
        <v>225</v>
      </c>
      <c r="AV489" s="579" t="s">
        <v>225</v>
      </c>
      <c r="AW489" s="579" t="s">
        <v>225</v>
      </c>
      <c r="AX489" s="579" t="s">
        <v>225</v>
      </c>
      <c r="AY489" s="556">
        <v>0</v>
      </c>
      <c r="AZ489" s="564"/>
      <c r="BA489" s="565"/>
      <c r="BB489" s="565"/>
      <c r="BC489" s="565"/>
      <c r="BD489" s="566"/>
    </row>
    <row r="490" spans="1:56" ht="14.4" x14ac:dyDescent="0.3">
      <c r="A490" s="576">
        <v>707452</v>
      </c>
      <c r="B490" s="549" t="s">
        <v>245</v>
      </c>
      <c r="C490" s="555" t="s">
        <v>175</v>
      </c>
      <c r="D490" s="555" t="s">
        <v>175</v>
      </c>
      <c r="E490" s="555" t="s">
        <v>175</v>
      </c>
      <c r="F490" s="555" t="s">
        <v>175</v>
      </c>
      <c r="G490" s="555" t="s">
        <v>175</v>
      </c>
      <c r="H490" s="555" t="s">
        <v>177</v>
      </c>
      <c r="I490" s="555" t="s">
        <v>176</v>
      </c>
      <c r="J490" s="555" t="s">
        <v>176</v>
      </c>
      <c r="K490" s="555" t="s">
        <v>176</v>
      </c>
      <c r="L490" s="555" t="s">
        <v>176</v>
      </c>
      <c r="M490" s="555" t="s">
        <v>176</v>
      </c>
      <c r="N490" s="555" t="s">
        <v>176</v>
      </c>
      <c r="O490" s="555" t="s">
        <v>225</v>
      </c>
      <c r="P490" s="555" t="s">
        <v>225</v>
      </c>
      <c r="Q490" s="555" t="s">
        <v>225</v>
      </c>
      <c r="R490" s="555" t="s">
        <v>225</v>
      </c>
      <c r="S490" s="555" t="s">
        <v>225</v>
      </c>
      <c r="T490" s="555" t="s">
        <v>225</v>
      </c>
      <c r="U490" s="555" t="s">
        <v>225</v>
      </c>
      <c r="V490" s="555" t="s">
        <v>225</v>
      </c>
      <c r="W490" s="555" t="s">
        <v>225</v>
      </c>
      <c r="X490" s="555" t="s">
        <v>225</v>
      </c>
      <c r="Y490" s="555" t="s">
        <v>225</v>
      </c>
      <c r="Z490" s="555" t="s">
        <v>225</v>
      </c>
      <c r="AA490" s="555" t="s">
        <v>225</v>
      </c>
      <c r="AB490" s="555" t="s">
        <v>225</v>
      </c>
      <c r="AC490" s="555" t="s">
        <v>225</v>
      </c>
      <c r="AD490" s="555" t="s">
        <v>225</v>
      </c>
      <c r="AE490" s="555" t="s">
        <v>225</v>
      </c>
      <c r="AF490" s="555" t="s">
        <v>225</v>
      </c>
      <c r="AG490" s="555" t="s">
        <v>225</v>
      </c>
      <c r="AH490" s="555" t="s">
        <v>225</v>
      </c>
      <c r="AI490" s="555" t="s">
        <v>225</v>
      </c>
      <c r="AJ490" s="555" t="s">
        <v>225</v>
      </c>
      <c r="AK490" s="555" t="s">
        <v>225</v>
      </c>
      <c r="AL490" s="555" t="s">
        <v>225</v>
      </c>
      <c r="AM490" s="555" t="s">
        <v>225</v>
      </c>
      <c r="AN490" s="555" t="s">
        <v>225</v>
      </c>
      <c r="AO490" s="555" t="s">
        <v>225</v>
      </c>
      <c r="AP490" s="555" t="s">
        <v>225</v>
      </c>
      <c r="AQ490" s="555" t="s">
        <v>225</v>
      </c>
      <c r="AR490" s="555" t="s">
        <v>225</v>
      </c>
      <c r="AS490" s="555" t="s">
        <v>225</v>
      </c>
      <c r="AT490" s="555" t="s">
        <v>225</v>
      </c>
      <c r="AU490" s="555" t="s">
        <v>225</v>
      </c>
      <c r="AV490" s="555" t="s">
        <v>225</v>
      </c>
      <c r="AW490" s="555" t="s">
        <v>225</v>
      </c>
      <c r="AX490" s="555" t="s">
        <v>225</v>
      </c>
      <c r="AY490" s="556">
        <v>0</v>
      </c>
      <c r="AZ490" s="559"/>
      <c r="BA490" s="562"/>
      <c r="BB490" s="559"/>
    </row>
    <row r="491" spans="1:56" ht="21.6" x14ac:dyDescent="0.65">
      <c r="A491" s="578">
        <v>707453</v>
      </c>
      <c r="B491" s="550" t="s">
        <v>399</v>
      </c>
      <c r="C491" s="579" t="s">
        <v>175</v>
      </c>
      <c r="D491" s="579" t="s">
        <v>175</v>
      </c>
      <c r="E491" s="579" t="s">
        <v>175</v>
      </c>
      <c r="F491" s="579" t="s">
        <v>177</v>
      </c>
      <c r="G491" s="579" t="s">
        <v>175</v>
      </c>
      <c r="H491" s="579" t="s">
        <v>177</v>
      </c>
      <c r="I491" s="579" t="s">
        <v>177</v>
      </c>
      <c r="J491" s="579" t="s">
        <v>175</v>
      </c>
      <c r="K491" s="579" t="s">
        <v>177</v>
      </c>
      <c r="L491" s="579" t="s">
        <v>176</v>
      </c>
      <c r="M491" s="579" t="s">
        <v>176</v>
      </c>
      <c r="N491" s="579" t="s">
        <v>177</v>
      </c>
      <c r="O491" s="579" t="s">
        <v>176</v>
      </c>
      <c r="P491" s="579" t="s">
        <v>176</v>
      </c>
      <c r="Q491" s="579" t="s">
        <v>176</v>
      </c>
      <c r="R491" s="579" t="s">
        <v>176</v>
      </c>
      <c r="S491" s="579" t="s">
        <v>176</v>
      </c>
      <c r="T491" s="579" t="s">
        <v>176</v>
      </c>
      <c r="U491" s="579"/>
      <c r="V491" s="579"/>
      <c r="W491" s="579"/>
      <c r="X491" s="579"/>
      <c r="Y491" s="579"/>
      <c r="Z491" s="579"/>
      <c r="AA491" s="579"/>
      <c r="AB491" s="579"/>
      <c r="AC491" s="579"/>
      <c r="AD491" s="579"/>
      <c r="AE491" s="579"/>
      <c r="AF491" s="579"/>
      <c r="AG491" s="579"/>
      <c r="AH491" s="579"/>
      <c r="AI491" s="579"/>
      <c r="AJ491" s="579"/>
      <c r="AK491" s="579"/>
      <c r="AL491" s="579"/>
      <c r="AM491" s="579"/>
      <c r="AN491" s="579"/>
      <c r="AO491" s="579"/>
      <c r="AP491" s="579"/>
      <c r="AQ491" s="579"/>
      <c r="AR491" s="579"/>
      <c r="AS491" s="579"/>
      <c r="AT491" s="579"/>
      <c r="AU491" s="579"/>
      <c r="AV491" s="579"/>
      <c r="AW491" s="579"/>
      <c r="AX491" s="579"/>
      <c r="AY491" s="556">
        <v>0</v>
      </c>
      <c r="AZ491" s="559"/>
      <c r="BA491" s="562"/>
      <c r="BB491" s="559"/>
    </row>
    <row r="492" spans="1:56" ht="21.6" x14ac:dyDescent="0.65">
      <c r="A492" s="578">
        <v>707454</v>
      </c>
      <c r="B492" s="550" t="s">
        <v>245</v>
      </c>
      <c r="C492" s="579" t="s">
        <v>177</v>
      </c>
      <c r="D492" s="579" t="s">
        <v>177</v>
      </c>
      <c r="E492" s="579" t="s">
        <v>177</v>
      </c>
      <c r="F492" s="579" t="s">
        <v>177</v>
      </c>
      <c r="G492" s="579" t="s">
        <v>177</v>
      </c>
      <c r="H492" s="579" t="s">
        <v>177</v>
      </c>
      <c r="I492" s="579" t="s">
        <v>177</v>
      </c>
      <c r="J492" s="579" t="s">
        <v>177</v>
      </c>
      <c r="K492" s="579" t="s">
        <v>176</v>
      </c>
      <c r="L492" s="579" t="s">
        <v>176</v>
      </c>
      <c r="M492" s="579" t="s">
        <v>176</v>
      </c>
      <c r="N492" s="579" t="s">
        <v>176</v>
      </c>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79"/>
      <c r="AL492" s="579"/>
      <c r="AM492" s="579"/>
      <c r="AN492" s="579"/>
      <c r="AO492" s="579"/>
      <c r="AP492" s="579"/>
      <c r="AQ492" s="579"/>
      <c r="AR492" s="579"/>
      <c r="AS492" s="579"/>
      <c r="AT492" s="579"/>
      <c r="AU492" s="579"/>
      <c r="AV492" s="579"/>
      <c r="AW492" s="579"/>
      <c r="AX492" s="579"/>
      <c r="AY492" s="556">
        <v>0</v>
      </c>
      <c r="AZ492" s="559"/>
      <c r="BA492" s="562"/>
    </row>
    <row r="493" spans="1:56" ht="14.4" x14ac:dyDescent="0.3">
      <c r="A493" s="576">
        <v>707455</v>
      </c>
      <c r="B493" s="549" t="s">
        <v>245</v>
      </c>
      <c r="C493" s="555" t="s">
        <v>177</v>
      </c>
      <c r="D493" s="555" t="s">
        <v>176</v>
      </c>
      <c r="E493" s="555" t="s">
        <v>177</v>
      </c>
      <c r="F493" s="555" t="s">
        <v>176</v>
      </c>
      <c r="G493" s="555" t="s">
        <v>177</v>
      </c>
      <c r="H493" s="555" t="s">
        <v>176</v>
      </c>
      <c r="I493" s="555" t="s">
        <v>176</v>
      </c>
      <c r="J493" s="555" t="s">
        <v>176</v>
      </c>
      <c r="K493" s="555" t="s">
        <v>176</v>
      </c>
      <c r="L493" s="555" t="s">
        <v>176</v>
      </c>
      <c r="M493" s="555" t="s">
        <v>177</v>
      </c>
      <c r="N493" s="555" t="s">
        <v>175</v>
      </c>
      <c r="O493" s="555" t="s">
        <v>225</v>
      </c>
      <c r="P493" s="555" t="s">
        <v>225</v>
      </c>
      <c r="Q493" s="555" t="s">
        <v>225</v>
      </c>
      <c r="R493" s="555" t="s">
        <v>225</v>
      </c>
      <c r="S493" s="555" t="s">
        <v>225</v>
      </c>
      <c r="T493" s="555" t="s">
        <v>225</v>
      </c>
      <c r="U493" s="555" t="s">
        <v>225</v>
      </c>
      <c r="V493" s="555" t="s">
        <v>225</v>
      </c>
      <c r="W493" s="555" t="s">
        <v>225</v>
      </c>
      <c r="X493" s="555" t="s">
        <v>225</v>
      </c>
      <c r="Y493" s="555" t="s">
        <v>225</v>
      </c>
      <c r="Z493" s="555" t="s">
        <v>225</v>
      </c>
      <c r="AA493" s="555" t="s">
        <v>225</v>
      </c>
      <c r="AB493" s="555" t="s">
        <v>225</v>
      </c>
      <c r="AC493" s="555" t="s">
        <v>225</v>
      </c>
      <c r="AD493" s="555" t="s">
        <v>225</v>
      </c>
      <c r="AE493" s="555" t="s">
        <v>225</v>
      </c>
      <c r="AF493" s="555" t="s">
        <v>225</v>
      </c>
      <c r="AG493" s="555" t="s">
        <v>225</v>
      </c>
      <c r="AH493" s="555" t="s">
        <v>225</v>
      </c>
      <c r="AI493" s="555" t="s">
        <v>225</v>
      </c>
      <c r="AJ493" s="555" t="s">
        <v>225</v>
      </c>
      <c r="AK493" s="555" t="s">
        <v>225</v>
      </c>
      <c r="AL493" s="555" t="s">
        <v>225</v>
      </c>
      <c r="AM493" s="555" t="s">
        <v>225</v>
      </c>
      <c r="AN493" s="555" t="s">
        <v>225</v>
      </c>
      <c r="AO493" s="555" t="s">
        <v>225</v>
      </c>
      <c r="AP493" s="555" t="s">
        <v>225</v>
      </c>
      <c r="AQ493" s="555" t="s">
        <v>225</v>
      </c>
      <c r="AR493" s="555" t="s">
        <v>225</v>
      </c>
      <c r="AS493" s="555" t="s">
        <v>225</v>
      </c>
      <c r="AT493" s="555" t="s">
        <v>225</v>
      </c>
      <c r="AU493" s="555" t="s">
        <v>225</v>
      </c>
      <c r="AV493" s="555" t="s">
        <v>225</v>
      </c>
      <c r="AW493" s="555" t="s">
        <v>225</v>
      </c>
      <c r="AX493" s="555" t="s">
        <v>225</v>
      </c>
      <c r="AY493" s="556">
        <v>0</v>
      </c>
      <c r="AZ493" s="564"/>
      <c r="BA493" s="565"/>
      <c r="BB493" s="565"/>
      <c r="BC493" s="565"/>
      <c r="BD493" s="566"/>
    </row>
    <row r="494" spans="1:56" ht="21.6" x14ac:dyDescent="0.65">
      <c r="A494" s="578">
        <v>707456</v>
      </c>
      <c r="B494" s="550" t="s">
        <v>245</v>
      </c>
      <c r="C494" s="579" t="s">
        <v>176</v>
      </c>
      <c r="D494" s="579" t="s">
        <v>177</v>
      </c>
      <c r="E494" s="579" t="s">
        <v>176</v>
      </c>
      <c r="F494" s="579" t="s">
        <v>177</v>
      </c>
      <c r="G494" s="579" t="s">
        <v>176</v>
      </c>
      <c r="H494" s="579" t="s">
        <v>176</v>
      </c>
      <c r="I494" s="579" t="s">
        <v>176</v>
      </c>
      <c r="J494" s="579" t="s">
        <v>176</v>
      </c>
      <c r="K494" s="579" t="s">
        <v>176</v>
      </c>
      <c r="L494" s="579" t="s">
        <v>176</v>
      </c>
      <c r="M494" s="579" t="s">
        <v>175</v>
      </c>
      <c r="N494" s="579" t="s">
        <v>175</v>
      </c>
      <c r="O494" s="579" t="s">
        <v>225</v>
      </c>
      <c r="P494" s="579" t="s">
        <v>225</v>
      </c>
      <c r="Q494" s="579" t="s">
        <v>225</v>
      </c>
      <c r="R494" s="579" t="s">
        <v>225</v>
      </c>
      <c r="S494" s="579" t="s">
        <v>225</v>
      </c>
      <c r="T494" s="579" t="s">
        <v>225</v>
      </c>
      <c r="U494" s="579" t="s">
        <v>225</v>
      </c>
      <c r="V494" s="579" t="s">
        <v>225</v>
      </c>
      <c r="W494" s="579" t="s">
        <v>225</v>
      </c>
      <c r="X494" s="579" t="s">
        <v>225</v>
      </c>
      <c r="Y494" s="579" t="s">
        <v>225</v>
      </c>
      <c r="Z494" s="579" t="s">
        <v>225</v>
      </c>
      <c r="AA494" s="579" t="s">
        <v>225</v>
      </c>
      <c r="AB494" s="579" t="s">
        <v>225</v>
      </c>
      <c r="AC494" s="579" t="s">
        <v>225</v>
      </c>
      <c r="AD494" s="579" t="s">
        <v>225</v>
      </c>
      <c r="AE494" s="579" t="s">
        <v>225</v>
      </c>
      <c r="AF494" s="579" t="s">
        <v>225</v>
      </c>
      <c r="AG494" s="579" t="s">
        <v>225</v>
      </c>
      <c r="AH494" s="579" t="s">
        <v>225</v>
      </c>
      <c r="AI494" s="579" t="s">
        <v>225</v>
      </c>
      <c r="AJ494" s="579" t="s">
        <v>225</v>
      </c>
      <c r="AK494" s="579" t="s">
        <v>225</v>
      </c>
      <c r="AL494" s="579" t="s">
        <v>225</v>
      </c>
      <c r="AM494" s="579" t="s">
        <v>225</v>
      </c>
      <c r="AN494" s="579" t="s">
        <v>225</v>
      </c>
      <c r="AO494" s="579" t="s">
        <v>225</v>
      </c>
      <c r="AP494" s="579" t="s">
        <v>225</v>
      </c>
      <c r="AQ494" s="579" t="s">
        <v>225</v>
      </c>
      <c r="AR494" s="579" t="s">
        <v>225</v>
      </c>
      <c r="AS494" s="579" t="s">
        <v>225</v>
      </c>
      <c r="AT494" s="579" t="s">
        <v>225</v>
      </c>
      <c r="AU494" s="579" t="s">
        <v>225</v>
      </c>
      <c r="AV494" s="579" t="s">
        <v>225</v>
      </c>
      <c r="AW494" s="579" t="s">
        <v>225</v>
      </c>
      <c r="AX494" s="579" t="s">
        <v>225</v>
      </c>
      <c r="AY494" s="556">
        <v>0</v>
      </c>
      <c r="AZ494" s="559"/>
      <c r="BA494" s="562"/>
      <c r="BB494" s="559"/>
    </row>
    <row r="495" spans="1:56" ht="21.6" x14ac:dyDescent="0.65">
      <c r="A495" s="578">
        <v>707457</v>
      </c>
      <c r="B495" s="550" t="s">
        <v>245</v>
      </c>
      <c r="C495" s="579" t="s">
        <v>177</v>
      </c>
      <c r="D495" s="579" t="s">
        <v>177</v>
      </c>
      <c r="E495" s="579" t="s">
        <v>177</v>
      </c>
      <c r="F495" s="579" t="s">
        <v>175</v>
      </c>
      <c r="G495" s="579" t="s">
        <v>175</v>
      </c>
      <c r="H495" s="579" t="s">
        <v>177</v>
      </c>
      <c r="I495" s="579" t="s">
        <v>177</v>
      </c>
      <c r="J495" s="579" t="s">
        <v>177</v>
      </c>
      <c r="K495" s="579" t="s">
        <v>177</v>
      </c>
      <c r="L495" s="579" t="s">
        <v>177</v>
      </c>
      <c r="M495" s="579" t="s">
        <v>177</v>
      </c>
      <c r="N495" s="579" t="s">
        <v>177</v>
      </c>
      <c r="O495" s="579" t="s">
        <v>225</v>
      </c>
      <c r="P495" s="579" t="s">
        <v>225</v>
      </c>
      <c r="Q495" s="579" t="s">
        <v>225</v>
      </c>
      <c r="R495" s="579" t="s">
        <v>225</v>
      </c>
      <c r="S495" s="579" t="s">
        <v>225</v>
      </c>
      <c r="T495" s="579" t="s">
        <v>225</v>
      </c>
      <c r="U495" s="579" t="s">
        <v>225</v>
      </c>
      <c r="V495" s="579" t="s">
        <v>225</v>
      </c>
      <c r="W495" s="579" t="s">
        <v>225</v>
      </c>
      <c r="X495" s="579" t="s">
        <v>225</v>
      </c>
      <c r="Y495" s="579" t="s">
        <v>225</v>
      </c>
      <c r="Z495" s="579" t="s">
        <v>225</v>
      </c>
      <c r="AA495" s="579" t="s">
        <v>225</v>
      </c>
      <c r="AB495" s="579" t="s">
        <v>225</v>
      </c>
      <c r="AC495" s="579" t="s">
        <v>225</v>
      </c>
      <c r="AD495" s="579" t="s">
        <v>225</v>
      </c>
      <c r="AE495" s="579" t="s">
        <v>225</v>
      </c>
      <c r="AF495" s="579" t="s">
        <v>225</v>
      </c>
      <c r="AG495" s="579" t="s">
        <v>225</v>
      </c>
      <c r="AH495" s="579" t="s">
        <v>225</v>
      </c>
      <c r="AI495" s="579" t="s">
        <v>225</v>
      </c>
      <c r="AJ495" s="579" t="s">
        <v>225</v>
      </c>
      <c r="AK495" s="579" t="s">
        <v>225</v>
      </c>
      <c r="AL495" s="579" t="s">
        <v>225</v>
      </c>
      <c r="AM495" s="579" t="s">
        <v>225</v>
      </c>
      <c r="AN495" s="579" t="s">
        <v>225</v>
      </c>
      <c r="AO495" s="579" t="s">
        <v>225</v>
      </c>
      <c r="AP495" s="579" t="s">
        <v>225</v>
      </c>
      <c r="AQ495" s="579" t="s">
        <v>225</v>
      </c>
      <c r="AR495" s="579" t="s">
        <v>225</v>
      </c>
      <c r="AS495" s="579" t="s">
        <v>225</v>
      </c>
      <c r="AT495" s="579" t="s">
        <v>225</v>
      </c>
      <c r="AU495" s="579" t="s">
        <v>225</v>
      </c>
      <c r="AV495" s="579" t="s">
        <v>225</v>
      </c>
      <c r="AW495" s="579" t="s">
        <v>225</v>
      </c>
      <c r="AX495" s="579" t="s">
        <v>225</v>
      </c>
      <c r="AY495" s="556">
        <v>0</v>
      </c>
      <c r="AZ495" s="564"/>
      <c r="BA495" s="565"/>
      <c r="BB495" s="565"/>
      <c r="BC495" s="565"/>
      <c r="BD495" s="566"/>
    </row>
    <row r="496" spans="1:56" ht="21.6" x14ac:dyDescent="0.65">
      <c r="A496" s="578">
        <v>707458</v>
      </c>
      <c r="B496" s="550" t="s">
        <v>246</v>
      </c>
      <c r="C496" s="579" t="s">
        <v>177</v>
      </c>
      <c r="D496" s="579" t="s">
        <v>177</v>
      </c>
      <c r="E496" s="579" t="s">
        <v>177</v>
      </c>
      <c r="F496" s="579" t="s">
        <v>176</v>
      </c>
      <c r="G496" s="579" t="s">
        <v>176</v>
      </c>
      <c r="H496" s="579" t="s">
        <v>176</v>
      </c>
      <c r="I496" s="579" t="s">
        <v>177</v>
      </c>
      <c r="J496" s="579" t="s">
        <v>177</v>
      </c>
      <c r="K496" s="579" t="s">
        <v>177</v>
      </c>
      <c r="L496" s="579" t="s">
        <v>177</v>
      </c>
      <c r="M496" s="579" t="s">
        <v>177</v>
      </c>
      <c r="N496" s="579" t="s">
        <v>177</v>
      </c>
      <c r="O496" s="579" t="s">
        <v>177</v>
      </c>
      <c r="P496" s="579" t="s">
        <v>177</v>
      </c>
      <c r="Q496" s="579" t="s">
        <v>177</v>
      </c>
      <c r="R496" s="579" t="s">
        <v>176</v>
      </c>
      <c r="S496" s="579" t="s">
        <v>175</v>
      </c>
      <c r="T496" s="579" t="s">
        <v>177</v>
      </c>
      <c r="U496" s="579" t="s">
        <v>177</v>
      </c>
      <c r="V496" s="579" t="s">
        <v>177</v>
      </c>
      <c r="W496" s="579" t="s">
        <v>176</v>
      </c>
      <c r="X496" s="579" t="s">
        <v>176</v>
      </c>
      <c r="Y496" s="579" t="s">
        <v>176</v>
      </c>
      <c r="Z496" s="579" t="s">
        <v>176</v>
      </c>
      <c r="AA496" s="579"/>
      <c r="AB496" s="579"/>
      <c r="AC496" s="579"/>
      <c r="AD496" s="579"/>
      <c r="AE496" s="579"/>
      <c r="AF496" s="579"/>
      <c r="AG496" s="579"/>
      <c r="AH496" s="579"/>
      <c r="AI496" s="579"/>
      <c r="AJ496" s="579"/>
      <c r="AK496" s="579"/>
      <c r="AL496" s="579"/>
      <c r="AM496" s="579"/>
      <c r="AN496" s="579"/>
      <c r="AO496" s="579"/>
      <c r="AP496" s="579"/>
      <c r="AQ496" s="579"/>
      <c r="AR496" s="579"/>
      <c r="AS496" s="579"/>
      <c r="AT496" s="579"/>
      <c r="AU496" s="579"/>
      <c r="AV496" s="579"/>
      <c r="AW496" s="579"/>
      <c r="AX496" s="579"/>
      <c r="AY496" s="556">
        <v>0</v>
      </c>
      <c r="AZ496" s="564"/>
      <c r="BA496" s="565"/>
      <c r="BB496" s="565"/>
      <c r="BC496" s="565"/>
      <c r="BD496" s="566"/>
    </row>
    <row r="497" spans="1:56" ht="14.4" x14ac:dyDescent="0.3">
      <c r="A497" s="576">
        <v>707459</v>
      </c>
      <c r="B497" s="549" t="s">
        <v>245</v>
      </c>
      <c r="C497" s="555" t="s">
        <v>177</v>
      </c>
      <c r="D497" s="555" t="s">
        <v>177</v>
      </c>
      <c r="E497" s="555" t="s">
        <v>177</v>
      </c>
      <c r="F497" s="555" t="s">
        <v>177</v>
      </c>
      <c r="G497" s="555" t="s">
        <v>177</v>
      </c>
      <c r="H497" s="555" t="s">
        <v>177</v>
      </c>
      <c r="I497" s="555" t="s">
        <v>176</v>
      </c>
      <c r="J497" s="555" t="s">
        <v>176</v>
      </c>
      <c r="K497" s="555" t="s">
        <v>176</v>
      </c>
      <c r="L497" s="555" t="s">
        <v>176</v>
      </c>
      <c r="M497" s="555" t="s">
        <v>177</v>
      </c>
      <c r="N497" s="555" t="s">
        <v>175</v>
      </c>
      <c r="O497" s="555" t="s">
        <v>225</v>
      </c>
      <c r="P497" s="555" t="s">
        <v>225</v>
      </c>
      <c r="Q497" s="555" t="s">
        <v>225</v>
      </c>
      <c r="R497" s="555" t="s">
        <v>225</v>
      </c>
      <c r="S497" s="555" t="s">
        <v>225</v>
      </c>
      <c r="T497" s="555" t="s">
        <v>225</v>
      </c>
      <c r="U497" s="555" t="s">
        <v>225</v>
      </c>
      <c r="V497" s="555" t="s">
        <v>225</v>
      </c>
      <c r="W497" s="555" t="s">
        <v>225</v>
      </c>
      <c r="X497" s="555" t="s">
        <v>225</v>
      </c>
      <c r="Y497" s="555" t="s">
        <v>225</v>
      </c>
      <c r="Z497" s="555" t="s">
        <v>225</v>
      </c>
      <c r="AA497" s="555" t="s">
        <v>225</v>
      </c>
      <c r="AB497" s="555" t="s">
        <v>225</v>
      </c>
      <c r="AC497" s="555" t="s">
        <v>225</v>
      </c>
      <c r="AD497" s="555" t="s">
        <v>225</v>
      </c>
      <c r="AE497" s="555" t="s">
        <v>225</v>
      </c>
      <c r="AF497" s="555" t="s">
        <v>225</v>
      </c>
      <c r="AG497" s="555" t="s">
        <v>225</v>
      </c>
      <c r="AH497" s="555" t="s">
        <v>225</v>
      </c>
      <c r="AI497" s="555" t="s">
        <v>225</v>
      </c>
      <c r="AJ497" s="555" t="s">
        <v>225</v>
      </c>
      <c r="AK497" s="555" t="s">
        <v>225</v>
      </c>
      <c r="AL497" s="555" t="s">
        <v>225</v>
      </c>
      <c r="AM497" s="555" t="s">
        <v>225</v>
      </c>
      <c r="AN497" s="555" t="s">
        <v>225</v>
      </c>
      <c r="AO497" s="555" t="s">
        <v>225</v>
      </c>
      <c r="AP497" s="555" t="s">
        <v>225</v>
      </c>
      <c r="AQ497" s="555" t="s">
        <v>225</v>
      </c>
      <c r="AR497" s="555" t="s">
        <v>225</v>
      </c>
      <c r="AS497" s="555" t="s">
        <v>225</v>
      </c>
      <c r="AT497" s="555" t="s">
        <v>225</v>
      </c>
      <c r="AU497" s="555" t="s">
        <v>225</v>
      </c>
      <c r="AV497" s="555" t="s">
        <v>225</v>
      </c>
      <c r="AW497" s="555" t="s">
        <v>225</v>
      </c>
      <c r="AX497" s="555" t="s">
        <v>225</v>
      </c>
      <c r="AY497" s="556">
        <v>0</v>
      </c>
      <c r="AZ497" s="564"/>
      <c r="BA497" s="565"/>
      <c r="BB497" s="565"/>
      <c r="BC497" s="565"/>
      <c r="BD497" s="566"/>
    </row>
    <row r="498" spans="1:56" ht="21.6" x14ac:dyDescent="0.65">
      <c r="A498" s="578">
        <v>707460</v>
      </c>
      <c r="B498" s="550" t="s">
        <v>245</v>
      </c>
      <c r="C498" s="579" t="s">
        <v>177</v>
      </c>
      <c r="D498" s="579" t="s">
        <v>177</v>
      </c>
      <c r="E498" s="579" t="s">
        <v>177</v>
      </c>
      <c r="F498" s="579" t="s">
        <v>176</v>
      </c>
      <c r="G498" s="579" t="s">
        <v>177</v>
      </c>
      <c r="H498" s="579" t="s">
        <v>177</v>
      </c>
      <c r="I498" s="579" t="s">
        <v>176</v>
      </c>
      <c r="J498" s="579" t="s">
        <v>176</v>
      </c>
      <c r="K498" s="579" t="s">
        <v>176</v>
      </c>
      <c r="L498" s="579" t="s">
        <v>176</v>
      </c>
      <c r="M498" s="579" t="s">
        <v>175</v>
      </c>
      <c r="N498" s="579" t="s">
        <v>175</v>
      </c>
      <c r="O498" s="579" t="s">
        <v>225</v>
      </c>
      <c r="P498" s="579" t="s">
        <v>225</v>
      </c>
      <c r="Q498" s="579" t="s">
        <v>225</v>
      </c>
      <c r="R498" s="579" t="s">
        <v>225</v>
      </c>
      <c r="S498" s="579" t="s">
        <v>225</v>
      </c>
      <c r="T498" s="579" t="s">
        <v>225</v>
      </c>
      <c r="U498" s="579" t="s">
        <v>225</v>
      </c>
      <c r="V498" s="579" t="s">
        <v>225</v>
      </c>
      <c r="W498" s="579" t="s">
        <v>225</v>
      </c>
      <c r="X498" s="579" t="s">
        <v>225</v>
      </c>
      <c r="Y498" s="579" t="s">
        <v>225</v>
      </c>
      <c r="Z498" s="579" t="s">
        <v>225</v>
      </c>
      <c r="AA498" s="579" t="s">
        <v>225</v>
      </c>
      <c r="AB498" s="579" t="s">
        <v>225</v>
      </c>
      <c r="AC498" s="579" t="s">
        <v>225</v>
      </c>
      <c r="AD498" s="579" t="s">
        <v>225</v>
      </c>
      <c r="AE498" s="579" t="s">
        <v>225</v>
      </c>
      <c r="AF498" s="579" t="s">
        <v>225</v>
      </c>
      <c r="AG498" s="579" t="s">
        <v>225</v>
      </c>
      <c r="AH498" s="579" t="s">
        <v>225</v>
      </c>
      <c r="AI498" s="579" t="s">
        <v>225</v>
      </c>
      <c r="AJ498" s="579" t="s">
        <v>225</v>
      </c>
      <c r="AK498" s="579" t="s">
        <v>225</v>
      </c>
      <c r="AL498" s="579" t="s">
        <v>225</v>
      </c>
      <c r="AM498" s="579" t="s">
        <v>225</v>
      </c>
      <c r="AN498" s="579" t="s">
        <v>225</v>
      </c>
      <c r="AO498" s="579" t="s">
        <v>225</v>
      </c>
      <c r="AP498" s="579" t="s">
        <v>225</v>
      </c>
      <c r="AQ498" s="579" t="s">
        <v>225</v>
      </c>
      <c r="AR498" s="579" t="s">
        <v>225</v>
      </c>
      <c r="AS498" s="579" t="s">
        <v>225</v>
      </c>
      <c r="AT498" s="579" t="s">
        <v>225</v>
      </c>
      <c r="AU498" s="579" t="s">
        <v>225</v>
      </c>
      <c r="AV498" s="579" t="s">
        <v>225</v>
      </c>
      <c r="AW498" s="579" t="s">
        <v>225</v>
      </c>
      <c r="AX498" s="579" t="s">
        <v>225</v>
      </c>
      <c r="AY498" s="556">
        <v>0</v>
      </c>
      <c r="AZ498" s="564"/>
      <c r="BA498" s="565"/>
      <c r="BB498" s="565"/>
      <c r="BC498" s="565"/>
      <c r="BD498" s="566"/>
    </row>
    <row r="499" spans="1:56" ht="21.6" x14ac:dyDescent="0.65">
      <c r="A499" s="578">
        <v>707462</v>
      </c>
      <c r="B499" s="550" t="s">
        <v>245</v>
      </c>
      <c r="C499" s="579" t="s">
        <v>177</v>
      </c>
      <c r="D499" s="579" t="s">
        <v>177</v>
      </c>
      <c r="E499" s="579" t="s">
        <v>177</v>
      </c>
      <c r="F499" s="579" t="s">
        <v>177</v>
      </c>
      <c r="G499" s="579" t="s">
        <v>176</v>
      </c>
      <c r="H499" s="579" t="s">
        <v>176</v>
      </c>
      <c r="I499" s="579" t="s">
        <v>177</v>
      </c>
      <c r="J499" s="579" t="s">
        <v>177</v>
      </c>
      <c r="K499" s="579" t="s">
        <v>177</v>
      </c>
      <c r="L499" s="579" t="s">
        <v>177</v>
      </c>
      <c r="M499" s="579" t="s">
        <v>177</v>
      </c>
      <c r="N499" s="579" t="s">
        <v>177</v>
      </c>
      <c r="O499" s="579" t="s">
        <v>225</v>
      </c>
      <c r="P499" s="579" t="s">
        <v>225</v>
      </c>
      <c r="Q499" s="579" t="s">
        <v>225</v>
      </c>
      <c r="R499" s="579" t="s">
        <v>225</v>
      </c>
      <c r="S499" s="579" t="s">
        <v>225</v>
      </c>
      <c r="T499" s="579" t="s">
        <v>225</v>
      </c>
      <c r="U499" s="579" t="s">
        <v>225</v>
      </c>
      <c r="V499" s="579" t="s">
        <v>225</v>
      </c>
      <c r="W499" s="579" t="s">
        <v>225</v>
      </c>
      <c r="X499" s="579" t="s">
        <v>225</v>
      </c>
      <c r="Y499" s="579" t="s">
        <v>225</v>
      </c>
      <c r="Z499" s="579" t="s">
        <v>225</v>
      </c>
      <c r="AA499" s="579" t="s">
        <v>225</v>
      </c>
      <c r="AB499" s="579" t="s">
        <v>225</v>
      </c>
      <c r="AC499" s="579" t="s">
        <v>225</v>
      </c>
      <c r="AD499" s="579" t="s">
        <v>225</v>
      </c>
      <c r="AE499" s="579" t="s">
        <v>225</v>
      </c>
      <c r="AF499" s="579" t="s">
        <v>225</v>
      </c>
      <c r="AG499" s="579" t="s">
        <v>225</v>
      </c>
      <c r="AH499" s="579" t="s">
        <v>225</v>
      </c>
      <c r="AI499" s="579" t="s">
        <v>225</v>
      </c>
      <c r="AJ499" s="579" t="s">
        <v>225</v>
      </c>
      <c r="AK499" s="579" t="s">
        <v>225</v>
      </c>
      <c r="AL499" s="579" t="s">
        <v>225</v>
      </c>
      <c r="AM499" s="579" t="s">
        <v>225</v>
      </c>
      <c r="AN499" s="579" t="s">
        <v>225</v>
      </c>
      <c r="AO499" s="579" t="s">
        <v>225</v>
      </c>
      <c r="AP499" s="579" t="s">
        <v>225</v>
      </c>
      <c r="AQ499" s="579" t="s">
        <v>225</v>
      </c>
      <c r="AR499" s="579" t="s">
        <v>225</v>
      </c>
      <c r="AS499" s="579" t="s">
        <v>225</v>
      </c>
      <c r="AT499" s="579" t="s">
        <v>225</v>
      </c>
      <c r="AU499" s="579" t="s">
        <v>225</v>
      </c>
      <c r="AV499" s="579" t="s">
        <v>225</v>
      </c>
      <c r="AW499" s="579" t="s">
        <v>225</v>
      </c>
      <c r="AX499" s="579" t="s">
        <v>225</v>
      </c>
      <c r="AY499" s="556">
        <v>0</v>
      </c>
      <c r="AZ499" s="559"/>
      <c r="BA499" s="562"/>
      <c r="BB499" s="559"/>
    </row>
    <row r="500" spans="1:56" ht="14.4" x14ac:dyDescent="0.3">
      <c r="A500" s="576">
        <v>707463</v>
      </c>
      <c r="B500" s="549" t="s">
        <v>245</v>
      </c>
      <c r="C500" s="555" t="s">
        <v>175</v>
      </c>
      <c r="D500" s="555" t="s">
        <v>175</v>
      </c>
      <c r="E500" s="555" t="s">
        <v>175</v>
      </c>
      <c r="F500" s="555" t="s">
        <v>175</v>
      </c>
      <c r="G500" s="555" t="s">
        <v>175</v>
      </c>
      <c r="H500" s="555" t="s">
        <v>175</v>
      </c>
      <c r="I500" s="555" t="s">
        <v>175</v>
      </c>
      <c r="J500" s="555" t="s">
        <v>175</v>
      </c>
      <c r="K500" s="555" t="s">
        <v>175</v>
      </c>
      <c r="L500" s="555" t="s">
        <v>175</v>
      </c>
      <c r="M500" s="555" t="s">
        <v>175</v>
      </c>
      <c r="N500" s="555" t="s">
        <v>175</v>
      </c>
      <c r="O500" s="555"/>
      <c r="P500" s="555"/>
      <c r="Q500" s="555"/>
      <c r="R500" s="555"/>
      <c r="S500" s="555"/>
      <c r="T500" s="555"/>
      <c r="U500" s="555"/>
      <c r="V500" s="555"/>
      <c r="W500" s="555"/>
      <c r="X500" s="555"/>
      <c r="Y500" s="555"/>
      <c r="Z500" s="555"/>
      <c r="AA500" s="555"/>
      <c r="AB500" s="555"/>
      <c r="AC500" s="555"/>
      <c r="AD500" s="555"/>
      <c r="AE500" s="555"/>
      <c r="AF500" s="555"/>
      <c r="AG500" s="555"/>
      <c r="AH500" s="555"/>
      <c r="AI500" s="555"/>
      <c r="AJ500" s="555"/>
      <c r="AK500" s="555"/>
      <c r="AL500" s="555"/>
      <c r="AM500" s="555"/>
      <c r="AN500" s="555"/>
      <c r="AO500" s="555"/>
      <c r="AP500" s="555"/>
      <c r="AQ500" s="555"/>
      <c r="AR500" s="555"/>
      <c r="AS500" s="555"/>
      <c r="AT500" s="555"/>
      <c r="AU500" s="555"/>
      <c r="AV500" s="555"/>
      <c r="AW500" s="555"/>
      <c r="AX500" s="555"/>
      <c r="AY500" s="556">
        <v>0</v>
      </c>
      <c r="AZ500" s="564"/>
      <c r="BA500" s="565"/>
      <c r="BB500" s="565"/>
      <c r="BC500" s="565"/>
      <c r="BD500" s="566"/>
    </row>
    <row r="501" spans="1:56" ht="21.6" x14ac:dyDescent="0.65">
      <c r="A501" s="578">
        <v>707464</v>
      </c>
      <c r="B501" s="550" t="s">
        <v>246</v>
      </c>
      <c r="C501" s="579" t="s">
        <v>175</v>
      </c>
      <c r="D501" s="579" t="s">
        <v>175</v>
      </c>
      <c r="E501" s="579" t="s">
        <v>175</v>
      </c>
      <c r="F501" s="579" t="s">
        <v>175</v>
      </c>
      <c r="G501" s="579" t="s">
        <v>175</v>
      </c>
      <c r="H501" s="579" t="s">
        <v>175</v>
      </c>
      <c r="I501" s="579" t="s">
        <v>177</v>
      </c>
      <c r="J501" s="579" t="s">
        <v>177</v>
      </c>
      <c r="K501" s="579" t="s">
        <v>177</v>
      </c>
      <c r="L501" s="579" t="s">
        <v>177</v>
      </c>
      <c r="M501" s="579" t="s">
        <v>177</v>
      </c>
      <c r="N501" s="579" t="s">
        <v>177</v>
      </c>
      <c r="O501" s="579" t="s">
        <v>176</v>
      </c>
      <c r="P501" s="579" t="s">
        <v>176</v>
      </c>
      <c r="Q501" s="579" t="s">
        <v>176</v>
      </c>
      <c r="R501" s="579" t="s">
        <v>176</v>
      </c>
      <c r="S501" s="579" t="s">
        <v>176</v>
      </c>
      <c r="T501" s="579" t="s">
        <v>176</v>
      </c>
      <c r="U501" s="579" t="s">
        <v>176</v>
      </c>
      <c r="V501" s="579" t="s">
        <v>176</v>
      </c>
      <c r="W501" s="579" t="s">
        <v>176</v>
      </c>
      <c r="X501" s="579" t="s">
        <v>176</v>
      </c>
      <c r="Y501" s="579" t="s">
        <v>176</v>
      </c>
      <c r="Z501" s="579" t="s">
        <v>176</v>
      </c>
      <c r="AA501" s="579" t="s">
        <v>225</v>
      </c>
      <c r="AB501" s="579" t="s">
        <v>225</v>
      </c>
      <c r="AC501" s="579" t="s">
        <v>225</v>
      </c>
      <c r="AD501" s="579" t="s">
        <v>225</v>
      </c>
      <c r="AE501" s="579" t="s">
        <v>225</v>
      </c>
      <c r="AF501" s="579" t="s">
        <v>225</v>
      </c>
      <c r="AG501" s="579" t="s">
        <v>225</v>
      </c>
      <c r="AH501" s="579" t="s">
        <v>225</v>
      </c>
      <c r="AI501" s="579" t="s">
        <v>225</v>
      </c>
      <c r="AJ501" s="579" t="s">
        <v>225</v>
      </c>
      <c r="AK501" s="579" t="s">
        <v>225</v>
      </c>
      <c r="AL501" s="579" t="s">
        <v>225</v>
      </c>
      <c r="AM501" s="579" t="s">
        <v>225</v>
      </c>
      <c r="AN501" s="579" t="s">
        <v>225</v>
      </c>
      <c r="AO501" s="579" t="s">
        <v>225</v>
      </c>
      <c r="AP501" s="579" t="s">
        <v>225</v>
      </c>
      <c r="AQ501" s="579" t="s">
        <v>225</v>
      </c>
      <c r="AR501" s="579" t="s">
        <v>225</v>
      </c>
      <c r="AS501" s="579" t="s">
        <v>225</v>
      </c>
      <c r="AT501" s="579" t="s">
        <v>225</v>
      </c>
      <c r="AU501" s="579" t="s">
        <v>225</v>
      </c>
      <c r="AV501" s="579" t="s">
        <v>225</v>
      </c>
      <c r="AW501" s="579" t="s">
        <v>225</v>
      </c>
      <c r="AX501" s="579" t="s">
        <v>225</v>
      </c>
      <c r="AY501" s="556">
        <v>0</v>
      </c>
      <c r="AZ501" s="559"/>
      <c r="BA501" s="562"/>
      <c r="BB501" s="559"/>
    </row>
    <row r="502" spans="1:56" ht="21.6" x14ac:dyDescent="0.65">
      <c r="A502" s="578">
        <v>707465</v>
      </c>
      <c r="B502" s="550" t="s">
        <v>245</v>
      </c>
      <c r="C502" s="579" t="s">
        <v>177</v>
      </c>
      <c r="D502" s="579" t="s">
        <v>175</v>
      </c>
      <c r="E502" s="579" t="s">
        <v>177</v>
      </c>
      <c r="F502" s="579" t="s">
        <v>177</v>
      </c>
      <c r="G502" s="579" t="s">
        <v>177</v>
      </c>
      <c r="H502" s="579" t="s">
        <v>177</v>
      </c>
      <c r="I502" s="579" t="s">
        <v>177</v>
      </c>
      <c r="J502" s="579" t="s">
        <v>177</v>
      </c>
      <c r="K502" s="579" t="s">
        <v>177</v>
      </c>
      <c r="L502" s="579" t="s">
        <v>177</v>
      </c>
      <c r="M502" s="579" t="s">
        <v>177</v>
      </c>
      <c r="N502" s="579" t="s">
        <v>177</v>
      </c>
      <c r="O502" s="579" t="s">
        <v>225</v>
      </c>
      <c r="P502" s="579" t="s">
        <v>225</v>
      </c>
      <c r="Q502" s="579" t="s">
        <v>225</v>
      </c>
      <c r="R502" s="579" t="s">
        <v>225</v>
      </c>
      <c r="S502" s="579" t="s">
        <v>225</v>
      </c>
      <c r="T502" s="579" t="s">
        <v>225</v>
      </c>
      <c r="U502" s="579" t="s">
        <v>225</v>
      </c>
      <c r="V502" s="579" t="s">
        <v>225</v>
      </c>
      <c r="W502" s="579" t="s">
        <v>225</v>
      </c>
      <c r="X502" s="579" t="s">
        <v>225</v>
      </c>
      <c r="Y502" s="579" t="s">
        <v>225</v>
      </c>
      <c r="Z502" s="579" t="s">
        <v>225</v>
      </c>
      <c r="AA502" s="579" t="s">
        <v>225</v>
      </c>
      <c r="AB502" s="579" t="s">
        <v>225</v>
      </c>
      <c r="AC502" s="579" t="s">
        <v>225</v>
      </c>
      <c r="AD502" s="579" t="s">
        <v>225</v>
      </c>
      <c r="AE502" s="579" t="s">
        <v>225</v>
      </c>
      <c r="AF502" s="579" t="s">
        <v>225</v>
      </c>
      <c r="AG502" s="579" t="s">
        <v>225</v>
      </c>
      <c r="AH502" s="579" t="s">
        <v>225</v>
      </c>
      <c r="AI502" s="579" t="s">
        <v>225</v>
      </c>
      <c r="AJ502" s="579" t="s">
        <v>225</v>
      </c>
      <c r="AK502" s="579" t="s">
        <v>225</v>
      </c>
      <c r="AL502" s="579" t="s">
        <v>225</v>
      </c>
      <c r="AM502" s="579" t="s">
        <v>225</v>
      </c>
      <c r="AN502" s="579" t="s">
        <v>225</v>
      </c>
      <c r="AO502" s="579" t="s">
        <v>225</v>
      </c>
      <c r="AP502" s="579" t="s">
        <v>225</v>
      </c>
      <c r="AQ502" s="579" t="s">
        <v>225</v>
      </c>
      <c r="AR502" s="579" t="s">
        <v>225</v>
      </c>
      <c r="AS502" s="579" t="s">
        <v>225</v>
      </c>
      <c r="AT502" s="579" t="s">
        <v>225</v>
      </c>
      <c r="AU502" s="579" t="s">
        <v>225</v>
      </c>
      <c r="AV502" s="579" t="s">
        <v>225</v>
      </c>
      <c r="AW502" s="579" t="s">
        <v>225</v>
      </c>
      <c r="AX502" s="579" t="s">
        <v>225</v>
      </c>
      <c r="AY502" s="556">
        <v>0</v>
      </c>
      <c r="AZ502" s="559"/>
      <c r="BA502" s="562"/>
      <c r="BB502" s="559"/>
    </row>
    <row r="503" spans="1:56" ht="21.6" x14ac:dyDescent="0.65">
      <c r="A503" s="578">
        <v>707466</v>
      </c>
      <c r="B503" s="550" t="s">
        <v>245</v>
      </c>
      <c r="C503" s="579" t="s">
        <v>177</v>
      </c>
      <c r="D503" s="579" t="s">
        <v>177</v>
      </c>
      <c r="E503" s="579" t="s">
        <v>177</v>
      </c>
      <c r="F503" s="579" t="s">
        <v>177</v>
      </c>
      <c r="G503" s="579" t="s">
        <v>177</v>
      </c>
      <c r="H503" s="579" t="s">
        <v>177</v>
      </c>
      <c r="I503" s="579" t="s">
        <v>177</v>
      </c>
      <c r="J503" s="579" t="s">
        <v>177</v>
      </c>
      <c r="K503" s="579" t="s">
        <v>177</v>
      </c>
      <c r="L503" s="579" t="s">
        <v>177</v>
      </c>
      <c r="M503" s="579" t="s">
        <v>175</v>
      </c>
      <c r="N503" s="579" t="s">
        <v>175</v>
      </c>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79"/>
      <c r="AL503" s="579"/>
      <c r="AM503" s="579"/>
      <c r="AN503" s="579"/>
      <c r="AO503" s="579"/>
      <c r="AP503" s="579"/>
      <c r="AQ503" s="579"/>
      <c r="AR503" s="579"/>
      <c r="AS503" s="579"/>
      <c r="AT503" s="579"/>
      <c r="AU503" s="579"/>
      <c r="AV503" s="579"/>
      <c r="AW503" s="579"/>
      <c r="AX503" s="579"/>
      <c r="AY503" s="556">
        <v>0</v>
      </c>
      <c r="AZ503" s="559"/>
      <c r="BA503" s="562"/>
      <c r="BB503" s="559"/>
    </row>
    <row r="504" spans="1:56" ht="21.6" x14ac:dyDescent="0.65">
      <c r="A504" s="578">
        <v>707467</v>
      </c>
      <c r="B504" s="550" t="s">
        <v>245</v>
      </c>
      <c r="C504" s="579" t="s">
        <v>177</v>
      </c>
      <c r="D504" s="579" t="s">
        <v>176</v>
      </c>
      <c r="E504" s="579" t="s">
        <v>177</v>
      </c>
      <c r="F504" s="579" t="s">
        <v>177</v>
      </c>
      <c r="G504" s="579" t="s">
        <v>177</v>
      </c>
      <c r="H504" s="579" t="s">
        <v>177</v>
      </c>
      <c r="I504" s="579" t="s">
        <v>176</v>
      </c>
      <c r="J504" s="579" t="s">
        <v>176</v>
      </c>
      <c r="K504" s="579" t="s">
        <v>176</v>
      </c>
      <c r="L504" s="579" t="s">
        <v>176</v>
      </c>
      <c r="M504" s="579" t="s">
        <v>176</v>
      </c>
      <c r="N504" s="579" t="s">
        <v>176</v>
      </c>
      <c r="O504" s="579" t="s">
        <v>225</v>
      </c>
      <c r="P504" s="579" t="s">
        <v>225</v>
      </c>
      <c r="Q504" s="579" t="s">
        <v>225</v>
      </c>
      <c r="R504" s="579" t="s">
        <v>225</v>
      </c>
      <c r="S504" s="579" t="s">
        <v>225</v>
      </c>
      <c r="T504" s="579" t="s">
        <v>225</v>
      </c>
      <c r="U504" s="579" t="s">
        <v>225</v>
      </c>
      <c r="V504" s="579" t="s">
        <v>225</v>
      </c>
      <c r="W504" s="579" t="s">
        <v>225</v>
      </c>
      <c r="X504" s="579" t="s">
        <v>225</v>
      </c>
      <c r="Y504" s="579" t="s">
        <v>225</v>
      </c>
      <c r="Z504" s="579" t="s">
        <v>225</v>
      </c>
      <c r="AA504" s="579" t="s">
        <v>225</v>
      </c>
      <c r="AB504" s="579" t="s">
        <v>225</v>
      </c>
      <c r="AC504" s="579" t="s">
        <v>225</v>
      </c>
      <c r="AD504" s="579" t="s">
        <v>225</v>
      </c>
      <c r="AE504" s="579" t="s">
        <v>225</v>
      </c>
      <c r="AF504" s="579" t="s">
        <v>225</v>
      </c>
      <c r="AG504" s="579" t="s">
        <v>225</v>
      </c>
      <c r="AH504" s="579" t="s">
        <v>225</v>
      </c>
      <c r="AI504" s="579" t="s">
        <v>225</v>
      </c>
      <c r="AJ504" s="579" t="s">
        <v>225</v>
      </c>
      <c r="AK504" s="579" t="s">
        <v>225</v>
      </c>
      <c r="AL504" s="579" t="s">
        <v>225</v>
      </c>
      <c r="AM504" s="579" t="s">
        <v>225</v>
      </c>
      <c r="AN504" s="579" t="s">
        <v>225</v>
      </c>
      <c r="AO504" s="579" t="s">
        <v>225</v>
      </c>
      <c r="AP504" s="579" t="s">
        <v>225</v>
      </c>
      <c r="AQ504" s="579" t="s">
        <v>225</v>
      </c>
      <c r="AR504" s="579" t="s">
        <v>225</v>
      </c>
      <c r="AS504" s="579" t="s">
        <v>225</v>
      </c>
      <c r="AT504" s="579" t="s">
        <v>225</v>
      </c>
      <c r="AU504" s="579" t="s">
        <v>225</v>
      </c>
      <c r="AV504" s="579" t="s">
        <v>225</v>
      </c>
      <c r="AW504" s="579" t="s">
        <v>225</v>
      </c>
      <c r="AX504" s="579" t="s">
        <v>225</v>
      </c>
      <c r="AY504" s="556">
        <v>0</v>
      </c>
      <c r="AZ504" s="564"/>
      <c r="BA504" s="565"/>
      <c r="BB504" s="565"/>
      <c r="BC504" s="565"/>
      <c r="BD504" s="566"/>
    </row>
    <row r="505" spans="1:56" ht="21.6" x14ac:dyDescent="0.65">
      <c r="A505" s="575">
        <v>707468</v>
      </c>
      <c r="B505" s="550" t="s">
        <v>247</v>
      </c>
      <c r="C505" s="555" t="s">
        <v>1437</v>
      </c>
      <c r="D505" s="555" t="s">
        <v>1437</v>
      </c>
      <c r="E505" s="555" t="s">
        <v>1437</v>
      </c>
      <c r="F505" s="555" t="s">
        <v>1437</v>
      </c>
      <c r="G505" s="555" t="s">
        <v>1437</v>
      </c>
      <c r="H505" s="555" t="s">
        <v>1437</v>
      </c>
      <c r="I505" s="555" t="s">
        <v>1437</v>
      </c>
      <c r="J505" s="555" t="s">
        <v>1437</v>
      </c>
      <c r="K505" s="555" t="s">
        <v>1437</v>
      </c>
      <c r="L505" s="555" t="s">
        <v>1437</v>
      </c>
      <c r="M505" s="555" t="s">
        <v>1437</v>
      </c>
      <c r="N505" s="555" t="s">
        <v>1437</v>
      </c>
      <c r="O505" s="555" t="s">
        <v>1437</v>
      </c>
      <c r="P505" s="555" t="s">
        <v>1437</v>
      </c>
      <c r="Q505" s="555" t="s">
        <v>1437</v>
      </c>
      <c r="R505" s="555" t="s">
        <v>1437</v>
      </c>
      <c r="S505" s="555" t="s">
        <v>1437</v>
      </c>
      <c r="T505" s="555" t="s">
        <v>1437</v>
      </c>
      <c r="U505" s="555" t="s">
        <v>1437</v>
      </c>
      <c r="V505" s="555" t="s">
        <v>1437</v>
      </c>
      <c r="W505" s="555" t="s">
        <v>1437</v>
      </c>
      <c r="X505" s="555" t="s">
        <v>1437</v>
      </c>
      <c r="Y505" s="555" t="s">
        <v>1437</v>
      </c>
      <c r="Z505" s="555" t="s">
        <v>1437</v>
      </c>
      <c r="AA505" s="555" t="s">
        <v>1437</v>
      </c>
      <c r="AB505" s="555" t="s">
        <v>1437</v>
      </c>
      <c r="AC505" s="555" t="s">
        <v>1437</v>
      </c>
      <c r="AD505" s="555" t="s">
        <v>1437</v>
      </c>
      <c r="AE505" s="555" t="s">
        <v>1437</v>
      </c>
      <c r="AF505" s="555" t="s">
        <v>1437</v>
      </c>
      <c r="AG505" s="555" t="s">
        <v>1437</v>
      </c>
      <c r="AH505" s="555" t="s">
        <v>1437</v>
      </c>
      <c r="AI505" s="555" t="s">
        <v>1437</v>
      </c>
      <c r="AJ505" s="555" t="s">
        <v>1437</v>
      </c>
      <c r="AK505" s="555" t="s">
        <v>1437</v>
      </c>
      <c r="AL505" s="555" t="s">
        <v>1437</v>
      </c>
      <c r="AM505" s="555"/>
      <c r="AN505" s="555"/>
      <c r="AO505" s="555"/>
      <c r="AP505" s="555"/>
      <c r="AQ505" s="555"/>
      <c r="AR505" s="555"/>
      <c r="AS505" s="555"/>
      <c r="AT505" s="555"/>
      <c r="AU505" s="555"/>
      <c r="AV505" s="555"/>
      <c r="AW505" s="555"/>
      <c r="AX505" s="555"/>
      <c r="AY505" s="556" t="s">
        <v>3778</v>
      </c>
      <c r="AZ505" s="559"/>
      <c r="BA505" s="562"/>
      <c r="BB505" s="559"/>
    </row>
    <row r="506" spans="1:56" ht="21.6" x14ac:dyDescent="0.65">
      <c r="A506" s="578">
        <v>707469</v>
      </c>
      <c r="B506" s="550" t="s">
        <v>245</v>
      </c>
      <c r="C506" s="579" t="s">
        <v>176</v>
      </c>
      <c r="D506" s="579" t="s">
        <v>176</v>
      </c>
      <c r="E506" s="579" t="s">
        <v>176</v>
      </c>
      <c r="F506" s="579" t="s">
        <v>176</v>
      </c>
      <c r="G506" s="579" t="s">
        <v>176</v>
      </c>
      <c r="H506" s="579" t="s">
        <v>176</v>
      </c>
      <c r="I506" s="579" t="s">
        <v>176</v>
      </c>
      <c r="J506" s="579" t="s">
        <v>176</v>
      </c>
      <c r="K506" s="579" t="s">
        <v>176</v>
      </c>
      <c r="L506" s="579" t="s">
        <v>176</v>
      </c>
      <c r="M506" s="579" t="s">
        <v>176</v>
      </c>
      <c r="N506" s="579" t="s">
        <v>176</v>
      </c>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79"/>
      <c r="AL506" s="579"/>
      <c r="AM506" s="579"/>
      <c r="AN506" s="579"/>
      <c r="AO506" s="579"/>
      <c r="AP506" s="579"/>
      <c r="AQ506" s="579"/>
      <c r="AR506" s="579"/>
      <c r="AS506" s="579"/>
      <c r="AT506" s="579"/>
      <c r="AU506" s="579"/>
      <c r="AV506" s="579"/>
      <c r="AW506" s="579"/>
      <c r="AX506" s="579"/>
      <c r="AY506" s="556">
        <v>0</v>
      </c>
      <c r="AZ506" s="564"/>
      <c r="BA506" s="565"/>
      <c r="BB506" s="565"/>
      <c r="BC506" s="565"/>
      <c r="BD506" s="566"/>
    </row>
    <row r="507" spans="1:56" ht="21.6" x14ac:dyDescent="0.65">
      <c r="A507" s="578">
        <v>707470</v>
      </c>
      <c r="B507" s="550" t="s">
        <v>245</v>
      </c>
      <c r="C507" s="579" t="s">
        <v>225</v>
      </c>
      <c r="D507" s="579" t="s">
        <v>225</v>
      </c>
      <c r="E507" s="579" t="s">
        <v>225</v>
      </c>
      <c r="F507" s="579" t="s">
        <v>225</v>
      </c>
      <c r="G507" s="579" t="s">
        <v>225</v>
      </c>
      <c r="H507" s="579" t="s">
        <v>225</v>
      </c>
      <c r="I507" s="579" t="s">
        <v>225</v>
      </c>
      <c r="J507" s="579" t="s">
        <v>225</v>
      </c>
      <c r="K507" s="579" t="s">
        <v>225</v>
      </c>
      <c r="L507" s="579" t="s">
        <v>225</v>
      </c>
      <c r="M507" s="579" t="s">
        <v>225</v>
      </c>
      <c r="N507" s="579" t="s">
        <v>225</v>
      </c>
      <c r="O507" s="579" t="s">
        <v>225</v>
      </c>
      <c r="P507" s="579" t="s">
        <v>225</v>
      </c>
      <c r="Q507" s="579" t="s">
        <v>225</v>
      </c>
      <c r="R507" s="579" t="s">
        <v>225</v>
      </c>
      <c r="S507" s="579" t="s">
        <v>225</v>
      </c>
      <c r="T507" s="579" t="s">
        <v>225</v>
      </c>
      <c r="U507" s="579" t="s">
        <v>225</v>
      </c>
      <c r="V507" s="579" t="s">
        <v>225</v>
      </c>
      <c r="W507" s="579" t="s">
        <v>225</v>
      </c>
      <c r="X507" s="579" t="s">
        <v>225</v>
      </c>
      <c r="Y507" s="579" t="s">
        <v>225</v>
      </c>
      <c r="Z507" s="579" t="s">
        <v>225</v>
      </c>
      <c r="AA507" s="579" t="s">
        <v>225</v>
      </c>
      <c r="AB507" s="579" t="s">
        <v>225</v>
      </c>
      <c r="AC507" s="579" t="s">
        <v>225</v>
      </c>
      <c r="AD507" s="579" t="s">
        <v>225</v>
      </c>
      <c r="AE507" s="579" t="s">
        <v>225</v>
      </c>
      <c r="AF507" s="579" t="s">
        <v>225</v>
      </c>
      <c r="AG507" s="579" t="s">
        <v>225</v>
      </c>
      <c r="AH507" s="579" t="s">
        <v>225</v>
      </c>
      <c r="AI507" s="579" t="s">
        <v>225</v>
      </c>
      <c r="AJ507" s="579" t="s">
        <v>225</v>
      </c>
      <c r="AK507" s="579" t="s">
        <v>225</v>
      </c>
      <c r="AL507" s="579" t="s">
        <v>225</v>
      </c>
      <c r="AM507" s="579" t="s">
        <v>225</v>
      </c>
      <c r="AN507" s="579" t="s">
        <v>225</v>
      </c>
      <c r="AO507" s="579" t="s">
        <v>225</v>
      </c>
      <c r="AP507" s="579" t="s">
        <v>225</v>
      </c>
      <c r="AQ507" s="579" t="s">
        <v>225</v>
      </c>
      <c r="AR507" s="579" t="s">
        <v>225</v>
      </c>
      <c r="AS507" s="579" t="s">
        <v>225</v>
      </c>
      <c r="AT507" s="579" t="s">
        <v>225</v>
      </c>
      <c r="AU507" s="579" t="s">
        <v>225</v>
      </c>
      <c r="AV507" s="579" t="s">
        <v>225</v>
      </c>
      <c r="AW507" s="579" t="s">
        <v>225</v>
      </c>
      <c r="AX507" s="579" t="s">
        <v>225</v>
      </c>
      <c r="AY507" s="556">
        <v>0</v>
      </c>
      <c r="AZ507" s="564"/>
      <c r="BA507" s="565"/>
      <c r="BB507" s="565"/>
      <c r="BC507" s="565"/>
      <c r="BD507" s="566"/>
    </row>
    <row r="508" spans="1:56" ht="21.6" x14ac:dyDescent="0.65">
      <c r="A508" s="578">
        <v>707472</v>
      </c>
      <c r="B508" s="550" t="s">
        <v>245</v>
      </c>
      <c r="C508" s="579" t="s">
        <v>176</v>
      </c>
      <c r="D508" s="579" t="s">
        <v>176</v>
      </c>
      <c r="E508" s="579" t="s">
        <v>176</v>
      </c>
      <c r="F508" s="579" t="s">
        <v>176</v>
      </c>
      <c r="G508" s="579" t="s">
        <v>176</v>
      </c>
      <c r="H508" s="579" t="s">
        <v>176</v>
      </c>
      <c r="I508" s="579" t="s">
        <v>176</v>
      </c>
      <c r="J508" s="579" t="s">
        <v>176</v>
      </c>
      <c r="K508" s="579" t="s">
        <v>176</v>
      </c>
      <c r="L508" s="579" t="s">
        <v>176</v>
      </c>
      <c r="M508" s="579" t="s">
        <v>177</v>
      </c>
      <c r="N508" s="579" t="s">
        <v>175</v>
      </c>
      <c r="O508" s="579" t="s">
        <v>225</v>
      </c>
      <c r="P508" s="579" t="s">
        <v>225</v>
      </c>
      <c r="Q508" s="579" t="s">
        <v>225</v>
      </c>
      <c r="R508" s="579" t="s">
        <v>225</v>
      </c>
      <c r="S508" s="579" t="s">
        <v>225</v>
      </c>
      <c r="T508" s="579" t="s">
        <v>225</v>
      </c>
      <c r="U508" s="579" t="s">
        <v>225</v>
      </c>
      <c r="V508" s="579" t="s">
        <v>225</v>
      </c>
      <c r="W508" s="579" t="s">
        <v>225</v>
      </c>
      <c r="X508" s="579" t="s">
        <v>225</v>
      </c>
      <c r="Y508" s="579" t="s">
        <v>225</v>
      </c>
      <c r="Z508" s="579" t="s">
        <v>225</v>
      </c>
      <c r="AA508" s="579" t="s">
        <v>225</v>
      </c>
      <c r="AB508" s="579" t="s">
        <v>225</v>
      </c>
      <c r="AC508" s="579" t="s">
        <v>225</v>
      </c>
      <c r="AD508" s="579" t="s">
        <v>225</v>
      </c>
      <c r="AE508" s="579" t="s">
        <v>225</v>
      </c>
      <c r="AF508" s="579" t="s">
        <v>225</v>
      </c>
      <c r="AG508" s="579" t="s">
        <v>225</v>
      </c>
      <c r="AH508" s="579" t="s">
        <v>225</v>
      </c>
      <c r="AI508" s="579" t="s">
        <v>225</v>
      </c>
      <c r="AJ508" s="579" t="s">
        <v>225</v>
      </c>
      <c r="AK508" s="579" t="s">
        <v>225</v>
      </c>
      <c r="AL508" s="579" t="s">
        <v>225</v>
      </c>
      <c r="AM508" s="579" t="s">
        <v>225</v>
      </c>
      <c r="AN508" s="579" t="s">
        <v>225</v>
      </c>
      <c r="AO508" s="579" t="s">
        <v>225</v>
      </c>
      <c r="AP508" s="579" t="s">
        <v>225</v>
      </c>
      <c r="AQ508" s="579" t="s">
        <v>225</v>
      </c>
      <c r="AR508" s="579" t="s">
        <v>225</v>
      </c>
      <c r="AS508" s="579" t="s">
        <v>225</v>
      </c>
      <c r="AT508" s="579" t="s">
        <v>225</v>
      </c>
      <c r="AU508" s="579" t="s">
        <v>225</v>
      </c>
      <c r="AV508" s="579" t="s">
        <v>225</v>
      </c>
      <c r="AW508" s="579" t="s">
        <v>225</v>
      </c>
      <c r="AX508" s="579" t="s">
        <v>225</v>
      </c>
      <c r="AY508" s="556">
        <v>0</v>
      </c>
      <c r="AZ508" s="564"/>
      <c r="BA508" s="565"/>
      <c r="BB508" s="565"/>
      <c r="BC508" s="565"/>
      <c r="BD508" s="566"/>
    </row>
    <row r="509" spans="1:56" ht="21.6" x14ac:dyDescent="0.65">
      <c r="A509" s="578">
        <v>707473</v>
      </c>
      <c r="B509" s="550" t="s">
        <v>245</v>
      </c>
      <c r="C509" s="579" t="s">
        <v>225</v>
      </c>
      <c r="D509" s="579" t="s">
        <v>225</v>
      </c>
      <c r="E509" s="579" t="s">
        <v>225</v>
      </c>
      <c r="F509" s="579" t="s">
        <v>225</v>
      </c>
      <c r="G509" s="579" t="s">
        <v>225</v>
      </c>
      <c r="H509" s="579" t="s">
        <v>225</v>
      </c>
      <c r="I509" s="579" t="s">
        <v>225</v>
      </c>
      <c r="J509" s="579" t="s">
        <v>225</v>
      </c>
      <c r="K509" s="579" t="s">
        <v>225</v>
      </c>
      <c r="L509" s="579" t="s">
        <v>225</v>
      </c>
      <c r="M509" s="579" t="s">
        <v>225</v>
      </c>
      <c r="N509" s="579" t="s">
        <v>225</v>
      </c>
      <c r="O509" s="579" t="s">
        <v>225</v>
      </c>
      <c r="P509" s="579" t="s">
        <v>225</v>
      </c>
      <c r="Q509" s="579" t="s">
        <v>225</v>
      </c>
      <c r="R509" s="579" t="s">
        <v>225</v>
      </c>
      <c r="S509" s="579" t="s">
        <v>225</v>
      </c>
      <c r="T509" s="579" t="s">
        <v>225</v>
      </c>
      <c r="U509" s="579" t="s">
        <v>225</v>
      </c>
      <c r="V509" s="579" t="s">
        <v>225</v>
      </c>
      <c r="W509" s="579" t="s">
        <v>225</v>
      </c>
      <c r="X509" s="579" t="s">
        <v>225</v>
      </c>
      <c r="Y509" s="579" t="s">
        <v>225</v>
      </c>
      <c r="Z509" s="579" t="s">
        <v>225</v>
      </c>
      <c r="AA509" s="579" t="s">
        <v>225</v>
      </c>
      <c r="AB509" s="579" t="s">
        <v>225</v>
      </c>
      <c r="AC509" s="579" t="s">
        <v>225</v>
      </c>
      <c r="AD509" s="579" t="s">
        <v>225</v>
      </c>
      <c r="AE509" s="579" t="s">
        <v>225</v>
      </c>
      <c r="AF509" s="579" t="s">
        <v>225</v>
      </c>
      <c r="AG509" s="579" t="s">
        <v>225</v>
      </c>
      <c r="AH509" s="579" t="s">
        <v>225</v>
      </c>
      <c r="AI509" s="579" t="s">
        <v>225</v>
      </c>
      <c r="AJ509" s="579" t="s">
        <v>225</v>
      </c>
      <c r="AK509" s="579" t="s">
        <v>225</v>
      </c>
      <c r="AL509" s="579" t="s">
        <v>225</v>
      </c>
      <c r="AM509" s="579" t="s">
        <v>225</v>
      </c>
      <c r="AN509" s="579" t="s">
        <v>225</v>
      </c>
      <c r="AO509" s="579" t="s">
        <v>225</v>
      </c>
      <c r="AP509" s="579" t="s">
        <v>225</v>
      </c>
      <c r="AQ509" s="579" t="s">
        <v>225</v>
      </c>
      <c r="AR509" s="579" t="s">
        <v>225</v>
      </c>
      <c r="AS509" s="579" t="s">
        <v>225</v>
      </c>
      <c r="AT509" s="579" t="s">
        <v>225</v>
      </c>
      <c r="AU509" s="579" t="s">
        <v>225</v>
      </c>
      <c r="AV509" s="579" t="s">
        <v>225</v>
      </c>
      <c r="AW509" s="579" t="s">
        <v>225</v>
      </c>
      <c r="AX509" s="579" t="s">
        <v>225</v>
      </c>
      <c r="AY509" s="556">
        <v>0</v>
      </c>
      <c r="AZ509" s="564"/>
      <c r="BA509" s="565"/>
      <c r="BB509" s="565"/>
      <c r="BC509" s="565"/>
      <c r="BD509" s="566"/>
    </row>
    <row r="510" spans="1:56" ht="21.6" x14ac:dyDescent="0.65">
      <c r="A510" s="578">
        <v>707474</v>
      </c>
      <c r="B510" s="550" t="s">
        <v>246</v>
      </c>
      <c r="C510" s="579" t="s">
        <v>176</v>
      </c>
      <c r="D510" s="579" t="s">
        <v>177</v>
      </c>
      <c r="E510" s="579" t="s">
        <v>175</v>
      </c>
      <c r="F510" s="579" t="s">
        <v>177</v>
      </c>
      <c r="G510" s="579" t="s">
        <v>177</v>
      </c>
      <c r="H510" s="579" t="s">
        <v>177</v>
      </c>
      <c r="I510" s="579" t="s">
        <v>177</v>
      </c>
      <c r="J510" s="579" t="s">
        <v>177</v>
      </c>
      <c r="K510" s="579" t="s">
        <v>176</v>
      </c>
      <c r="L510" s="579" t="s">
        <v>176</v>
      </c>
      <c r="M510" s="579" t="s">
        <v>177</v>
      </c>
      <c r="N510" s="579" t="s">
        <v>177</v>
      </c>
      <c r="O510" s="579" t="s">
        <v>176</v>
      </c>
      <c r="P510" s="579" t="s">
        <v>176</v>
      </c>
      <c r="Q510" s="579" t="s">
        <v>176</v>
      </c>
      <c r="R510" s="579" t="s">
        <v>176</v>
      </c>
      <c r="S510" s="579" t="s">
        <v>176</v>
      </c>
      <c r="T510" s="579" t="s">
        <v>176</v>
      </c>
      <c r="U510" s="579" t="s">
        <v>176</v>
      </c>
      <c r="V510" s="579" t="s">
        <v>176</v>
      </c>
      <c r="W510" s="579" t="s">
        <v>176</v>
      </c>
      <c r="X510" s="579" t="s">
        <v>176</v>
      </c>
      <c r="Y510" s="579" t="s">
        <v>176</v>
      </c>
      <c r="Z510" s="579" t="s">
        <v>176</v>
      </c>
      <c r="AA510" s="579" t="s">
        <v>225</v>
      </c>
      <c r="AB510" s="579" t="s">
        <v>225</v>
      </c>
      <c r="AC510" s="579" t="s">
        <v>225</v>
      </c>
      <c r="AD510" s="579" t="s">
        <v>225</v>
      </c>
      <c r="AE510" s="579" t="s">
        <v>225</v>
      </c>
      <c r="AF510" s="579" t="s">
        <v>225</v>
      </c>
      <c r="AG510" s="579" t="s">
        <v>225</v>
      </c>
      <c r="AH510" s="579" t="s">
        <v>225</v>
      </c>
      <c r="AI510" s="579" t="s">
        <v>225</v>
      </c>
      <c r="AJ510" s="579" t="s">
        <v>225</v>
      </c>
      <c r="AK510" s="579" t="s">
        <v>225</v>
      </c>
      <c r="AL510" s="579" t="s">
        <v>225</v>
      </c>
      <c r="AM510" s="579" t="s">
        <v>225</v>
      </c>
      <c r="AN510" s="579" t="s">
        <v>225</v>
      </c>
      <c r="AO510" s="579" t="s">
        <v>225</v>
      </c>
      <c r="AP510" s="579" t="s">
        <v>225</v>
      </c>
      <c r="AQ510" s="579" t="s">
        <v>225</v>
      </c>
      <c r="AR510" s="579" t="s">
        <v>225</v>
      </c>
      <c r="AS510" s="579" t="s">
        <v>225</v>
      </c>
      <c r="AT510" s="579" t="s">
        <v>225</v>
      </c>
      <c r="AU510" s="579" t="s">
        <v>225</v>
      </c>
      <c r="AV510" s="579" t="s">
        <v>225</v>
      </c>
      <c r="AW510" s="579" t="s">
        <v>225</v>
      </c>
      <c r="AX510" s="579" t="s">
        <v>225</v>
      </c>
      <c r="AY510" s="556">
        <v>0</v>
      </c>
      <c r="AZ510" s="559"/>
      <c r="BA510" s="562"/>
      <c r="BB510" s="559"/>
    </row>
    <row r="511" spans="1:56" ht="21.6" x14ac:dyDescent="0.65">
      <c r="A511" s="578">
        <v>707475</v>
      </c>
      <c r="B511" s="550" t="s">
        <v>246</v>
      </c>
      <c r="C511" s="579" t="s">
        <v>177</v>
      </c>
      <c r="D511" s="579" t="s">
        <v>175</v>
      </c>
      <c r="E511" s="579" t="s">
        <v>177</v>
      </c>
      <c r="F511" s="579" t="s">
        <v>177</v>
      </c>
      <c r="G511" s="579" t="s">
        <v>176</v>
      </c>
      <c r="H511" s="579" t="s">
        <v>177</v>
      </c>
      <c r="I511" s="579" t="s">
        <v>177</v>
      </c>
      <c r="J511" s="579" t="s">
        <v>177</v>
      </c>
      <c r="K511" s="579" t="s">
        <v>177</v>
      </c>
      <c r="L511" s="579" t="s">
        <v>177</v>
      </c>
      <c r="M511" s="579" t="s">
        <v>177</v>
      </c>
      <c r="N511" s="579" t="s">
        <v>177</v>
      </c>
      <c r="O511" s="579" t="s">
        <v>177</v>
      </c>
      <c r="P511" s="579" t="s">
        <v>175</v>
      </c>
      <c r="Q511" s="579" t="s">
        <v>175</v>
      </c>
      <c r="R511" s="579" t="s">
        <v>176</v>
      </c>
      <c r="S511" s="579" t="s">
        <v>177</v>
      </c>
      <c r="T511" s="579" t="s">
        <v>177</v>
      </c>
      <c r="U511" s="579" t="s">
        <v>177</v>
      </c>
      <c r="V511" s="579" t="s">
        <v>176</v>
      </c>
      <c r="W511" s="579" t="s">
        <v>175</v>
      </c>
      <c r="X511" s="579" t="s">
        <v>176</v>
      </c>
      <c r="Y511" s="579" t="s">
        <v>176</v>
      </c>
      <c r="Z511" s="579" t="s">
        <v>177</v>
      </c>
      <c r="AA511" s="579"/>
      <c r="AB511" s="579"/>
      <c r="AC511" s="579"/>
      <c r="AD511" s="579"/>
      <c r="AE511" s="579"/>
      <c r="AF511" s="579"/>
      <c r="AG511" s="579"/>
      <c r="AH511" s="579"/>
      <c r="AI511" s="579"/>
      <c r="AJ511" s="579"/>
      <c r="AK511" s="579"/>
      <c r="AL511" s="579"/>
      <c r="AM511" s="579"/>
      <c r="AN511" s="579"/>
      <c r="AO511" s="579"/>
      <c r="AP511" s="579"/>
      <c r="AQ511" s="579"/>
      <c r="AR511" s="579"/>
      <c r="AS511" s="579"/>
      <c r="AT511" s="579"/>
      <c r="AU511" s="579"/>
      <c r="AV511" s="579"/>
      <c r="AW511" s="579"/>
      <c r="AX511" s="579"/>
      <c r="AY511" s="556">
        <v>0</v>
      </c>
      <c r="AZ511" s="559"/>
      <c r="BA511" s="562"/>
      <c r="BB511" s="559"/>
    </row>
    <row r="512" spans="1:56" ht="21.6" x14ac:dyDescent="0.65">
      <c r="A512" s="578">
        <v>707476</v>
      </c>
      <c r="B512" s="550" t="s">
        <v>245</v>
      </c>
      <c r="C512" s="579" t="s">
        <v>175</v>
      </c>
      <c r="D512" s="579" t="s">
        <v>176</v>
      </c>
      <c r="E512" s="579" t="s">
        <v>175</v>
      </c>
      <c r="F512" s="579" t="s">
        <v>176</v>
      </c>
      <c r="G512" s="579" t="s">
        <v>177</v>
      </c>
      <c r="H512" s="579" t="s">
        <v>175</v>
      </c>
      <c r="I512" s="579" t="s">
        <v>176</v>
      </c>
      <c r="J512" s="579" t="s">
        <v>176</v>
      </c>
      <c r="K512" s="579" t="s">
        <v>176</v>
      </c>
      <c r="L512" s="579" t="s">
        <v>176</v>
      </c>
      <c r="M512" s="579" t="s">
        <v>176</v>
      </c>
      <c r="N512" s="579" t="s">
        <v>176</v>
      </c>
      <c r="O512" s="579" t="s">
        <v>225</v>
      </c>
      <c r="P512" s="579" t="s">
        <v>225</v>
      </c>
      <c r="Q512" s="579" t="s">
        <v>225</v>
      </c>
      <c r="R512" s="579" t="s">
        <v>225</v>
      </c>
      <c r="S512" s="579" t="s">
        <v>225</v>
      </c>
      <c r="T512" s="579" t="s">
        <v>225</v>
      </c>
      <c r="U512" s="579" t="s">
        <v>225</v>
      </c>
      <c r="V512" s="579" t="s">
        <v>225</v>
      </c>
      <c r="W512" s="579" t="s">
        <v>225</v>
      </c>
      <c r="X512" s="579" t="s">
        <v>225</v>
      </c>
      <c r="Y512" s="579" t="s">
        <v>225</v>
      </c>
      <c r="Z512" s="579" t="s">
        <v>225</v>
      </c>
      <c r="AA512" s="579" t="s">
        <v>225</v>
      </c>
      <c r="AB512" s="579" t="s">
        <v>225</v>
      </c>
      <c r="AC512" s="579" t="s">
        <v>225</v>
      </c>
      <c r="AD512" s="579" t="s">
        <v>225</v>
      </c>
      <c r="AE512" s="579" t="s">
        <v>225</v>
      </c>
      <c r="AF512" s="579" t="s">
        <v>225</v>
      </c>
      <c r="AG512" s="579" t="s">
        <v>225</v>
      </c>
      <c r="AH512" s="579" t="s">
        <v>225</v>
      </c>
      <c r="AI512" s="579" t="s">
        <v>225</v>
      </c>
      <c r="AJ512" s="579" t="s">
        <v>225</v>
      </c>
      <c r="AK512" s="579" t="s">
        <v>225</v>
      </c>
      <c r="AL512" s="579" t="s">
        <v>225</v>
      </c>
      <c r="AM512" s="579" t="s">
        <v>225</v>
      </c>
      <c r="AN512" s="579" t="s">
        <v>225</v>
      </c>
      <c r="AO512" s="579" t="s">
        <v>225</v>
      </c>
      <c r="AP512" s="579" t="s">
        <v>225</v>
      </c>
      <c r="AQ512" s="579" t="s">
        <v>225</v>
      </c>
      <c r="AR512" s="579" t="s">
        <v>225</v>
      </c>
      <c r="AS512" s="579" t="s">
        <v>225</v>
      </c>
      <c r="AT512" s="579" t="s">
        <v>225</v>
      </c>
      <c r="AU512" s="579" t="s">
        <v>225</v>
      </c>
      <c r="AV512" s="579" t="s">
        <v>225</v>
      </c>
      <c r="AW512" s="579" t="s">
        <v>225</v>
      </c>
      <c r="AX512" s="579" t="s">
        <v>225</v>
      </c>
      <c r="AY512" s="556">
        <v>0</v>
      </c>
      <c r="AZ512" s="564"/>
      <c r="BA512" s="565"/>
      <c r="BB512" s="565"/>
      <c r="BC512" s="565"/>
      <c r="BD512" s="566"/>
    </row>
    <row r="513" spans="1:56" ht="21.6" x14ac:dyDescent="0.65">
      <c r="A513" s="578">
        <v>707477</v>
      </c>
      <c r="B513" s="550" t="s">
        <v>245</v>
      </c>
      <c r="C513" s="579" t="s">
        <v>175</v>
      </c>
      <c r="D513" s="579" t="s">
        <v>175</v>
      </c>
      <c r="E513" s="579" t="s">
        <v>175</v>
      </c>
      <c r="F513" s="579" t="s">
        <v>175</v>
      </c>
      <c r="G513" s="579" t="s">
        <v>175</v>
      </c>
      <c r="H513" s="579" t="s">
        <v>177</v>
      </c>
      <c r="I513" s="579" t="s">
        <v>177</v>
      </c>
      <c r="J513" s="579" t="s">
        <v>177</v>
      </c>
      <c r="K513" s="579" t="s">
        <v>177</v>
      </c>
      <c r="L513" s="579" t="s">
        <v>177</v>
      </c>
      <c r="M513" s="579" t="s">
        <v>177</v>
      </c>
      <c r="N513" s="579" t="s">
        <v>177</v>
      </c>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79"/>
      <c r="AL513" s="579"/>
      <c r="AM513" s="579"/>
      <c r="AN513" s="579"/>
      <c r="AO513" s="579"/>
      <c r="AP513" s="579"/>
      <c r="AQ513" s="579"/>
      <c r="AR513" s="579"/>
      <c r="AS513" s="579"/>
      <c r="AT513" s="579"/>
      <c r="AU513" s="579"/>
      <c r="AV513" s="579"/>
      <c r="AW513" s="579"/>
      <c r="AX513" s="579"/>
      <c r="AY513" s="556">
        <v>0</v>
      </c>
      <c r="AZ513" s="564"/>
      <c r="BA513" s="565"/>
      <c r="BB513" s="565"/>
      <c r="BC513" s="565"/>
      <c r="BD513" s="566"/>
    </row>
    <row r="514" spans="1:56" ht="21.6" x14ac:dyDescent="0.65">
      <c r="A514" s="578">
        <v>707478</v>
      </c>
      <c r="B514" s="550" t="s">
        <v>245</v>
      </c>
      <c r="C514" s="579" t="s">
        <v>177</v>
      </c>
      <c r="D514" s="579" t="s">
        <v>177</v>
      </c>
      <c r="E514" s="579" t="s">
        <v>177</v>
      </c>
      <c r="F514" s="579" t="s">
        <v>177</v>
      </c>
      <c r="G514" s="579" t="s">
        <v>177</v>
      </c>
      <c r="H514" s="579" t="s">
        <v>177</v>
      </c>
      <c r="I514" s="579" t="s">
        <v>176</v>
      </c>
      <c r="J514" s="579" t="s">
        <v>176</v>
      </c>
      <c r="K514" s="579" t="s">
        <v>176</v>
      </c>
      <c r="L514" s="579" t="s">
        <v>176</v>
      </c>
      <c r="M514" s="579" t="s">
        <v>175</v>
      </c>
      <c r="N514" s="579" t="s">
        <v>175</v>
      </c>
      <c r="O514" s="579" t="s">
        <v>225</v>
      </c>
      <c r="P514" s="579" t="s">
        <v>225</v>
      </c>
      <c r="Q514" s="579" t="s">
        <v>225</v>
      </c>
      <c r="R514" s="579" t="s">
        <v>225</v>
      </c>
      <c r="S514" s="579" t="s">
        <v>225</v>
      </c>
      <c r="T514" s="579" t="s">
        <v>225</v>
      </c>
      <c r="U514" s="579" t="s">
        <v>225</v>
      </c>
      <c r="V514" s="579" t="s">
        <v>225</v>
      </c>
      <c r="W514" s="579" t="s">
        <v>225</v>
      </c>
      <c r="X514" s="579" t="s">
        <v>225</v>
      </c>
      <c r="Y514" s="579" t="s">
        <v>225</v>
      </c>
      <c r="Z514" s="579" t="s">
        <v>225</v>
      </c>
      <c r="AA514" s="579" t="s">
        <v>225</v>
      </c>
      <c r="AB514" s="579" t="s">
        <v>225</v>
      </c>
      <c r="AC514" s="579" t="s">
        <v>225</v>
      </c>
      <c r="AD514" s="579" t="s">
        <v>225</v>
      </c>
      <c r="AE514" s="579" t="s">
        <v>225</v>
      </c>
      <c r="AF514" s="579" t="s">
        <v>225</v>
      </c>
      <c r="AG514" s="579" t="s">
        <v>225</v>
      </c>
      <c r="AH514" s="579" t="s">
        <v>225</v>
      </c>
      <c r="AI514" s="579" t="s">
        <v>225</v>
      </c>
      <c r="AJ514" s="579" t="s">
        <v>225</v>
      </c>
      <c r="AK514" s="579" t="s">
        <v>225</v>
      </c>
      <c r="AL514" s="579" t="s">
        <v>225</v>
      </c>
      <c r="AM514" s="579" t="s">
        <v>225</v>
      </c>
      <c r="AN514" s="579" t="s">
        <v>225</v>
      </c>
      <c r="AO514" s="579" t="s">
        <v>225</v>
      </c>
      <c r="AP514" s="579" t="s">
        <v>225</v>
      </c>
      <c r="AQ514" s="579" t="s">
        <v>225</v>
      </c>
      <c r="AR514" s="579" t="s">
        <v>225</v>
      </c>
      <c r="AS514" s="579" t="s">
        <v>225</v>
      </c>
      <c r="AT514" s="579" t="s">
        <v>225</v>
      </c>
      <c r="AU514" s="579" t="s">
        <v>225</v>
      </c>
      <c r="AV514" s="579" t="s">
        <v>225</v>
      </c>
      <c r="AW514" s="579" t="s">
        <v>225</v>
      </c>
      <c r="AX514" s="579" t="s">
        <v>225</v>
      </c>
      <c r="AY514" s="556">
        <v>0</v>
      </c>
      <c r="AZ514" s="564"/>
      <c r="BA514" s="565"/>
      <c r="BB514" s="565"/>
      <c r="BC514" s="565"/>
      <c r="BD514" s="566"/>
    </row>
    <row r="515" spans="1:56" ht="21.6" x14ac:dyDescent="0.65">
      <c r="A515" s="578">
        <v>707479</v>
      </c>
      <c r="B515" s="550" t="s">
        <v>245</v>
      </c>
      <c r="C515" s="579" t="s">
        <v>175</v>
      </c>
      <c r="D515" s="579" t="s">
        <v>177</v>
      </c>
      <c r="E515" s="579" t="s">
        <v>177</v>
      </c>
      <c r="F515" s="579" t="s">
        <v>176</v>
      </c>
      <c r="G515" s="579" t="s">
        <v>176</v>
      </c>
      <c r="H515" s="579" t="s">
        <v>175</v>
      </c>
      <c r="I515" s="579" t="s">
        <v>176</v>
      </c>
      <c r="J515" s="579" t="s">
        <v>176</v>
      </c>
      <c r="K515" s="579" t="s">
        <v>176</v>
      </c>
      <c r="L515" s="579" t="s">
        <v>176</v>
      </c>
      <c r="M515" s="579" t="s">
        <v>176</v>
      </c>
      <c r="N515" s="579" t="s">
        <v>176</v>
      </c>
      <c r="O515" s="579" t="s">
        <v>225</v>
      </c>
      <c r="P515" s="579" t="s">
        <v>225</v>
      </c>
      <c r="Q515" s="579" t="s">
        <v>225</v>
      </c>
      <c r="R515" s="579" t="s">
        <v>225</v>
      </c>
      <c r="S515" s="579" t="s">
        <v>225</v>
      </c>
      <c r="T515" s="579" t="s">
        <v>225</v>
      </c>
      <c r="U515" s="579" t="s">
        <v>225</v>
      </c>
      <c r="V515" s="579" t="s">
        <v>225</v>
      </c>
      <c r="W515" s="579" t="s">
        <v>225</v>
      </c>
      <c r="X515" s="579" t="s">
        <v>225</v>
      </c>
      <c r="Y515" s="579" t="s">
        <v>225</v>
      </c>
      <c r="Z515" s="579" t="s">
        <v>225</v>
      </c>
      <c r="AA515" s="579" t="s">
        <v>225</v>
      </c>
      <c r="AB515" s="579" t="s">
        <v>225</v>
      </c>
      <c r="AC515" s="579" t="s">
        <v>225</v>
      </c>
      <c r="AD515" s="579" t="s">
        <v>225</v>
      </c>
      <c r="AE515" s="579" t="s">
        <v>225</v>
      </c>
      <c r="AF515" s="579" t="s">
        <v>225</v>
      </c>
      <c r="AG515" s="579" t="s">
        <v>225</v>
      </c>
      <c r="AH515" s="579" t="s">
        <v>225</v>
      </c>
      <c r="AI515" s="579" t="s">
        <v>225</v>
      </c>
      <c r="AJ515" s="579" t="s">
        <v>225</v>
      </c>
      <c r="AK515" s="579" t="s">
        <v>225</v>
      </c>
      <c r="AL515" s="579" t="s">
        <v>225</v>
      </c>
      <c r="AM515" s="579" t="s">
        <v>225</v>
      </c>
      <c r="AN515" s="579" t="s">
        <v>225</v>
      </c>
      <c r="AO515" s="579" t="s">
        <v>225</v>
      </c>
      <c r="AP515" s="579" t="s">
        <v>225</v>
      </c>
      <c r="AQ515" s="579" t="s">
        <v>225</v>
      </c>
      <c r="AR515" s="579" t="s">
        <v>225</v>
      </c>
      <c r="AS515" s="579" t="s">
        <v>225</v>
      </c>
      <c r="AT515" s="579" t="s">
        <v>225</v>
      </c>
      <c r="AU515" s="579" t="s">
        <v>225</v>
      </c>
      <c r="AV515" s="579" t="s">
        <v>225</v>
      </c>
      <c r="AW515" s="579" t="s">
        <v>225</v>
      </c>
      <c r="AX515" s="579" t="s">
        <v>225</v>
      </c>
      <c r="AY515" s="556">
        <v>0</v>
      </c>
      <c r="AZ515" s="564"/>
      <c r="BA515" s="565"/>
      <c r="BB515" s="565"/>
      <c r="BC515" s="565"/>
      <c r="BD515" s="566"/>
    </row>
    <row r="516" spans="1:56" ht="14.4" x14ac:dyDescent="0.3">
      <c r="A516" s="576">
        <v>707480</v>
      </c>
      <c r="B516" s="549" t="s">
        <v>245</v>
      </c>
      <c r="C516" s="555" t="s">
        <v>177</v>
      </c>
      <c r="D516" s="555" t="s">
        <v>177</v>
      </c>
      <c r="E516" s="555" t="s">
        <v>176</v>
      </c>
      <c r="F516" s="555" t="s">
        <v>176</v>
      </c>
      <c r="G516" s="555" t="s">
        <v>177</v>
      </c>
      <c r="H516" s="555" t="s">
        <v>176</v>
      </c>
      <c r="I516" s="555" t="s">
        <v>176</v>
      </c>
      <c r="J516" s="555" t="s">
        <v>176</v>
      </c>
      <c r="K516" s="555" t="s">
        <v>176</v>
      </c>
      <c r="L516" s="555" t="s">
        <v>176</v>
      </c>
      <c r="M516" s="555" t="s">
        <v>177</v>
      </c>
      <c r="N516" s="555" t="s">
        <v>175</v>
      </c>
      <c r="O516" s="555" t="s">
        <v>225</v>
      </c>
      <c r="P516" s="555" t="s">
        <v>225</v>
      </c>
      <c r="Q516" s="555" t="s">
        <v>225</v>
      </c>
      <c r="R516" s="555" t="s">
        <v>225</v>
      </c>
      <c r="S516" s="555" t="s">
        <v>225</v>
      </c>
      <c r="T516" s="555" t="s">
        <v>225</v>
      </c>
      <c r="U516" s="555" t="s">
        <v>225</v>
      </c>
      <c r="V516" s="555" t="s">
        <v>225</v>
      </c>
      <c r="W516" s="555" t="s">
        <v>225</v>
      </c>
      <c r="X516" s="555" t="s">
        <v>225</v>
      </c>
      <c r="Y516" s="555" t="s">
        <v>225</v>
      </c>
      <c r="Z516" s="555" t="s">
        <v>225</v>
      </c>
      <c r="AA516" s="555" t="s">
        <v>225</v>
      </c>
      <c r="AB516" s="555" t="s">
        <v>225</v>
      </c>
      <c r="AC516" s="555" t="s">
        <v>225</v>
      </c>
      <c r="AD516" s="555" t="s">
        <v>225</v>
      </c>
      <c r="AE516" s="555" t="s">
        <v>225</v>
      </c>
      <c r="AF516" s="555" t="s">
        <v>225</v>
      </c>
      <c r="AG516" s="555" t="s">
        <v>225</v>
      </c>
      <c r="AH516" s="555" t="s">
        <v>225</v>
      </c>
      <c r="AI516" s="555" t="s">
        <v>225</v>
      </c>
      <c r="AJ516" s="555" t="s">
        <v>225</v>
      </c>
      <c r="AK516" s="555" t="s">
        <v>225</v>
      </c>
      <c r="AL516" s="555" t="s">
        <v>225</v>
      </c>
      <c r="AM516" s="555" t="s">
        <v>225</v>
      </c>
      <c r="AN516" s="555" t="s">
        <v>225</v>
      </c>
      <c r="AO516" s="555" t="s">
        <v>225</v>
      </c>
      <c r="AP516" s="555" t="s">
        <v>225</v>
      </c>
      <c r="AQ516" s="555" t="s">
        <v>225</v>
      </c>
      <c r="AR516" s="555" t="s">
        <v>225</v>
      </c>
      <c r="AS516" s="555" t="s">
        <v>225</v>
      </c>
      <c r="AT516" s="555" t="s">
        <v>225</v>
      </c>
      <c r="AU516" s="555" t="s">
        <v>225</v>
      </c>
      <c r="AV516" s="555" t="s">
        <v>225</v>
      </c>
      <c r="AW516" s="555" t="s">
        <v>225</v>
      </c>
      <c r="AX516" s="555" t="s">
        <v>225</v>
      </c>
      <c r="AY516" s="556">
        <v>0</v>
      </c>
      <c r="AZ516" s="564"/>
      <c r="BA516" s="565"/>
      <c r="BB516" s="565"/>
      <c r="BC516" s="565"/>
      <c r="BD516" s="566"/>
    </row>
    <row r="517" spans="1:56" ht="14.4" x14ac:dyDescent="0.3">
      <c r="A517" s="576">
        <v>707481</v>
      </c>
      <c r="B517" s="549" t="s">
        <v>245</v>
      </c>
      <c r="C517" s="555" t="s">
        <v>177</v>
      </c>
      <c r="D517" s="555" t="s">
        <v>175</v>
      </c>
      <c r="E517" s="555" t="s">
        <v>175</v>
      </c>
      <c r="F517" s="555" t="s">
        <v>175</v>
      </c>
      <c r="G517" s="555" t="s">
        <v>175</v>
      </c>
      <c r="H517" s="555" t="s">
        <v>177</v>
      </c>
      <c r="I517" s="555" t="s">
        <v>176</v>
      </c>
      <c r="J517" s="555" t="s">
        <v>176</v>
      </c>
      <c r="K517" s="555" t="s">
        <v>176</v>
      </c>
      <c r="L517" s="555" t="s">
        <v>176</v>
      </c>
      <c r="M517" s="555" t="s">
        <v>176</v>
      </c>
      <c r="N517" s="555" t="s">
        <v>176</v>
      </c>
      <c r="O517" s="555"/>
      <c r="P517" s="555"/>
      <c r="Q517" s="555"/>
      <c r="R517" s="555"/>
      <c r="S517" s="555"/>
      <c r="T517" s="555"/>
      <c r="U517" s="555"/>
      <c r="V517" s="555"/>
      <c r="W517" s="555"/>
      <c r="X517" s="555"/>
      <c r="Y517" s="555"/>
      <c r="Z517" s="555"/>
      <c r="AA517" s="555"/>
      <c r="AB517" s="555"/>
      <c r="AC517" s="555"/>
      <c r="AD517" s="555"/>
      <c r="AE517" s="555"/>
      <c r="AF517" s="555"/>
      <c r="AG517" s="555"/>
      <c r="AH517" s="555"/>
      <c r="AI517" s="555"/>
      <c r="AJ517" s="555"/>
      <c r="AK517" s="555"/>
      <c r="AL517" s="555"/>
      <c r="AM517" s="555"/>
      <c r="AN517" s="555"/>
      <c r="AO517" s="555"/>
      <c r="AP517" s="555"/>
      <c r="AQ517" s="555"/>
      <c r="AR517" s="555"/>
      <c r="AS517" s="555"/>
      <c r="AT517" s="555"/>
      <c r="AU517" s="555"/>
      <c r="AV517" s="555"/>
      <c r="AW517" s="555"/>
      <c r="AX517" s="555"/>
      <c r="AY517" s="556">
        <v>0</v>
      </c>
      <c r="AZ517" s="564"/>
      <c r="BA517" s="565"/>
      <c r="BB517" s="565"/>
      <c r="BC517" s="565"/>
      <c r="BD517" s="566"/>
    </row>
    <row r="518" spans="1:56" ht="21.6" x14ac:dyDescent="0.65">
      <c r="A518" s="578">
        <v>707482</v>
      </c>
      <c r="B518" s="550" t="s">
        <v>245</v>
      </c>
      <c r="C518" s="579" t="s">
        <v>177</v>
      </c>
      <c r="D518" s="579" t="s">
        <v>176</v>
      </c>
      <c r="E518" s="579" t="s">
        <v>176</v>
      </c>
      <c r="F518" s="579" t="s">
        <v>177</v>
      </c>
      <c r="G518" s="579" t="s">
        <v>176</v>
      </c>
      <c r="H518" s="579" t="s">
        <v>177</v>
      </c>
      <c r="I518" s="579" t="s">
        <v>177</v>
      </c>
      <c r="J518" s="579" t="s">
        <v>177</v>
      </c>
      <c r="K518" s="579" t="s">
        <v>177</v>
      </c>
      <c r="L518" s="579" t="s">
        <v>177</v>
      </c>
      <c r="M518" s="579" t="s">
        <v>177</v>
      </c>
      <c r="N518" s="579" t="s">
        <v>177</v>
      </c>
      <c r="O518" s="579" t="s">
        <v>225</v>
      </c>
      <c r="P518" s="579" t="s">
        <v>225</v>
      </c>
      <c r="Q518" s="579" t="s">
        <v>225</v>
      </c>
      <c r="R518" s="579" t="s">
        <v>225</v>
      </c>
      <c r="S518" s="579" t="s">
        <v>225</v>
      </c>
      <c r="T518" s="579" t="s">
        <v>225</v>
      </c>
      <c r="U518" s="579" t="s">
        <v>225</v>
      </c>
      <c r="V518" s="579" t="s">
        <v>225</v>
      </c>
      <c r="W518" s="579" t="s">
        <v>225</v>
      </c>
      <c r="X518" s="579" t="s">
        <v>225</v>
      </c>
      <c r="Y518" s="579" t="s">
        <v>225</v>
      </c>
      <c r="Z518" s="579" t="s">
        <v>225</v>
      </c>
      <c r="AA518" s="579" t="s">
        <v>225</v>
      </c>
      <c r="AB518" s="579" t="s">
        <v>225</v>
      </c>
      <c r="AC518" s="579" t="s">
        <v>225</v>
      </c>
      <c r="AD518" s="579" t="s">
        <v>225</v>
      </c>
      <c r="AE518" s="579" t="s">
        <v>225</v>
      </c>
      <c r="AF518" s="579" t="s">
        <v>225</v>
      </c>
      <c r="AG518" s="579" t="s">
        <v>225</v>
      </c>
      <c r="AH518" s="579" t="s">
        <v>225</v>
      </c>
      <c r="AI518" s="579" t="s">
        <v>225</v>
      </c>
      <c r="AJ518" s="579" t="s">
        <v>225</v>
      </c>
      <c r="AK518" s="579" t="s">
        <v>225</v>
      </c>
      <c r="AL518" s="579" t="s">
        <v>225</v>
      </c>
      <c r="AM518" s="579" t="s">
        <v>225</v>
      </c>
      <c r="AN518" s="579" t="s">
        <v>225</v>
      </c>
      <c r="AO518" s="579" t="s">
        <v>225</v>
      </c>
      <c r="AP518" s="579" t="s">
        <v>225</v>
      </c>
      <c r="AQ518" s="579" t="s">
        <v>225</v>
      </c>
      <c r="AR518" s="579" t="s">
        <v>225</v>
      </c>
      <c r="AS518" s="579" t="s">
        <v>225</v>
      </c>
      <c r="AT518" s="579" t="s">
        <v>225</v>
      </c>
      <c r="AU518" s="579" t="s">
        <v>225</v>
      </c>
      <c r="AV518" s="579" t="s">
        <v>225</v>
      </c>
      <c r="AW518" s="579" t="s">
        <v>225</v>
      </c>
      <c r="AX518" s="579" t="s">
        <v>225</v>
      </c>
      <c r="AY518" s="556">
        <v>0</v>
      </c>
      <c r="AZ518" s="559"/>
      <c r="BA518" s="562"/>
      <c r="BB518" s="559"/>
    </row>
    <row r="519" spans="1:56" ht="21.6" x14ac:dyDescent="0.65">
      <c r="A519" s="575">
        <v>707483</v>
      </c>
      <c r="B519" s="550" t="s">
        <v>245</v>
      </c>
      <c r="C519" s="555" t="s">
        <v>177</v>
      </c>
      <c r="D519" s="555" t="s">
        <v>176</v>
      </c>
      <c r="E519" s="555" t="s">
        <v>176</v>
      </c>
      <c r="F519" s="555" t="s">
        <v>176</v>
      </c>
      <c r="G519" s="555" t="s">
        <v>177</v>
      </c>
      <c r="H519" s="555" t="s">
        <v>176</v>
      </c>
      <c r="I519" s="555" t="s">
        <v>176</v>
      </c>
      <c r="J519" s="555" t="s">
        <v>176</v>
      </c>
      <c r="K519" s="555" t="s">
        <v>176</v>
      </c>
      <c r="L519" s="555" t="s">
        <v>176</v>
      </c>
      <c r="M519" s="555" t="s">
        <v>175</v>
      </c>
      <c r="N519" s="555" t="s">
        <v>175</v>
      </c>
      <c r="O519" s="555" t="s">
        <v>225</v>
      </c>
      <c r="P519" s="555" t="s">
        <v>225</v>
      </c>
      <c r="Q519" s="555" t="s">
        <v>225</v>
      </c>
      <c r="R519" s="555" t="s">
        <v>225</v>
      </c>
      <c r="S519" s="555" t="s">
        <v>225</v>
      </c>
      <c r="T519" s="555" t="s">
        <v>225</v>
      </c>
      <c r="U519" s="555" t="s">
        <v>225</v>
      </c>
      <c r="V519" s="555" t="s">
        <v>225</v>
      </c>
      <c r="W519" s="555" t="s">
        <v>225</v>
      </c>
      <c r="X519" s="555" t="s">
        <v>225</v>
      </c>
      <c r="Y519" s="555" t="s">
        <v>225</v>
      </c>
      <c r="Z519" s="555" t="s">
        <v>225</v>
      </c>
      <c r="AA519" s="555" t="s">
        <v>225</v>
      </c>
      <c r="AB519" s="555" t="s">
        <v>225</v>
      </c>
      <c r="AC519" s="555" t="s">
        <v>225</v>
      </c>
      <c r="AD519" s="555" t="s">
        <v>225</v>
      </c>
      <c r="AE519" s="555" t="s">
        <v>225</v>
      </c>
      <c r="AF519" s="555" t="s">
        <v>225</v>
      </c>
      <c r="AG519" s="555" t="s">
        <v>225</v>
      </c>
      <c r="AH519" s="555" t="s">
        <v>225</v>
      </c>
      <c r="AI519" s="555" t="s">
        <v>225</v>
      </c>
      <c r="AJ519" s="555" t="s">
        <v>225</v>
      </c>
      <c r="AK519" s="555" t="s">
        <v>225</v>
      </c>
      <c r="AL519" s="555" t="s">
        <v>225</v>
      </c>
      <c r="AM519" s="555" t="s">
        <v>225</v>
      </c>
      <c r="AN519" s="555" t="s">
        <v>225</v>
      </c>
      <c r="AO519" s="555" t="s">
        <v>225</v>
      </c>
      <c r="AP519" s="555" t="s">
        <v>225</v>
      </c>
      <c r="AQ519" s="555" t="s">
        <v>225</v>
      </c>
      <c r="AR519" s="555" t="s">
        <v>225</v>
      </c>
      <c r="AS519" s="555" t="s">
        <v>225</v>
      </c>
      <c r="AT519" s="555" t="s">
        <v>225</v>
      </c>
      <c r="AU519" s="555" t="s">
        <v>225</v>
      </c>
      <c r="AV519" s="555" t="s">
        <v>225</v>
      </c>
      <c r="AW519" s="555" t="s">
        <v>225</v>
      </c>
      <c r="AX519" s="555" t="s">
        <v>225</v>
      </c>
      <c r="AY519" s="556">
        <v>0</v>
      </c>
      <c r="AZ519" s="564"/>
      <c r="BA519" s="565"/>
      <c r="BB519" s="565"/>
      <c r="BC519" s="565"/>
      <c r="BD519" s="566"/>
    </row>
    <row r="520" spans="1:56" ht="21.6" x14ac:dyDescent="0.65">
      <c r="A520" s="578">
        <v>707484</v>
      </c>
      <c r="B520" s="550" t="s">
        <v>245</v>
      </c>
      <c r="C520" s="579" t="s">
        <v>177</v>
      </c>
      <c r="D520" s="579" t="s">
        <v>177</v>
      </c>
      <c r="E520" s="579" t="s">
        <v>177</v>
      </c>
      <c r="F520" s="579" t="s">
        <v>177</v>
      </c>
      <c r="G520" s="579" t="s">
        <v>177</v>
      </c>
      <c r="H520" s="579" t="s">
        <v>177</v>
      </c>
      <c r="I520" s="579" t="s">
        <v>176</v>
      </c>
      <c r="J520" s="579" t="s">
        <v>176</v>
      </c>
      <c r="K520" s="579" t="s">
        <v>176</v>
      </c>
      <c r="L520" s="579" t="s">
        <v>176</v>
      </c>
      <c r="M520" s="579" t="s">
        <v>177</v>
      </c>
      <c r="N520" s="579" t="s">
        <v>175</v>
      </c>
      <c r="O520" s="579" t="s">
        <v>225</v>
      </c>
      <c r="P520" s="579" t="s">
        <v>225</v>
      </c>
      <c r="Q520" s="579" t="s">
        <v>225</v>
      </c>
      <c r="R520" s="579" t="s">
        <v>225</v>
      </c>
      <c r="S520" s="579" t="s">
        <v>225</v>
      </c>
      <c r="T520" s="579" t="s">
        <v>225</v>
      </c>
      <c r="U520" s="579" t="s">
        <v>225</v>
      </c>
      <c r="V520" s="579" t="s">
        <v>225</v>
      </c>
      <c r="W520" s="579" t="s">
        <v>225</v>
      </c>
      <c r="X520" s="579" t="s">
        <v>225</v>
      </c>
      <c r="Y520" s="579" t="s">
        <v>225</v>
      </c>
      <c r="Z520" s="579" t="s">
        <v>225</v>
      </c>
      <c r="AA520" s="579" t="s">
        <v>225</v>
      </c>
      <c r="AB520" s="579" t="s">
        <v>225</v>
      </c>
      <c r="AC520" s="579" t="s">
        <v>225</v>
      </c>
      <c r="AD520" s="579" t="s">
        <v>225</v>
      </c>
      <c r="AE520" s="579" t="s">
        <v>225</v>
      </c>
      <c r="AF520" s="579" t="s">
        <v>225</v>
      </c>
      <c r="AG520" s="579" t="s">
        <v>225</v>
      </c>
      <c r="AH520" s="579" t="s">
        <v>225</v>
      </c>
      <c r="AI520" s="579" t="s">
        <v>225</v>
      </c>
      <c r="AJ520" s="579" t="s">
        <v>225</v>
      </c>
      <c r="AK520" s="579" t="s">
        <v>225</v>
      </c>
      <c r="AL520" s="579" t="s">
        <v>225</v>
      </c>
      <c r="AM520" s="579" t="s">
        <v>225</v>
      </c>
      <c r="AN520" s="579" t="s">
        <v>225</v>
      </c>
      <c r="AO520" s="579" t="s">
        <v>225</v>
      </c>
      <c r="AP520" s="579" t="s">
        <v>225</v>
      </c>
      <c r="AQ520" s="579" t="s">
        <v>225</v>
      </c>
      <c r="AR520" s="579" t="s">
        <v>225</v>
      </c>
      <c r="AS520" s="579" t="s">
        <v>225</v>
      </c>
      <c r="AT520" s="579" t="s">
        <v>225</v>
      </c>
      <c r="AU520" s="579" t="s">
        <v>225</v>
      </c>
      <c r="AV520" s="579" t="s">
        <v>225</v>
      </c>
      <c r="AW520" s="579" t="s">
        <v>225</v>
      </c>
      <c r="AX520" s="579" t="s">
        <v>225</v>
      </c>
      <c r="AY520" s="556">
        <v>0</v>
      </c>
      <c r="AZ520" s="564"/>
      <c r="BA520" s="565"/>
      <c r="BB520" s="565"/>
      <c r="BC520" s="565"/>
      <c r="BD520" s="566"/>
    </row>
    <row r="521" spans="1:56" ht="21.6" x14ac:dyDescent="0.65">
      <c r="A521" s="578">
        <v>707485</v>
      </c>
      <c r="B521" s="550" t="s">
        <v>245</v>
      </c>
      <c r="C521" s="579" t="s">
        <v>177</v>
      </c>
      <c r="D521" s="579" t="s">
        <v>177</v>
      </c>
      <c r="E521" s="579" t="s">
        <v>176</v>
      </c>
      <c r="F521" s="579" t="s">
        <v>176</v>
      </c>
      <c r="G521" s="579" t="s">
        <v>176</v>
      </c>
      <c r="H521" s="579" t="s">
        <v>177</v>
      </c>
      <c r="I521" s="579" t="s">
        <v>176</v>
      </c>
      <c r="J521" s="579" t="s">
        <v>176</v>
      </c>
      <c r="K521" s="579" t="s">
        <v>176</v>
      </c>
      <c r="L521" s="579" t="s">
        <v>176</v>
      </c>
      <c r="M521" s="579" t="s">
        <v>175</v>
      </c>
      <c r="N521" s="579" t="s">
        <v>175</v>
      </c>
      <c r="O521" s="579" t="s">
        <v>225</v>
      </c>
      <c r="P521" s="579" t="s">
        <v>225</v>
      </c>
      <c r="Q521" s="579" t="s">
        <v>225</v>
      </c>
      <c r="R521" s="579" t="s">
        <v>225</v>
      </c>
      <c r="S521" s="579" t="s">
        <v>225</v>
      </c>
      <c r="T521" s="579" t="s">
        <v>225</v>
      </c>
      <c r="U521" s="579" t="s">
        <v>225</v>
      </c>
      <c r="V521" s="579" t="s">
        <v>225</v>
      </c>
      <c r="W521" s="579" t="s">
        <v>225</v>
      </c>
      <c r="X521" s="579" t="s">
        <v>225</v>
      </c>
      <c r="Y521" s="579" t="s">
        <v>225</v>
      </c>
      <c r="Z521" s="579" t="s">
        <v>225</v>
      </c>
      <c r="AA521" s="579" t="s">
        <v>225</v>
      </c>
      <c r="AB521" s="579" t="s">
        <v>225</v>
      </c>
      <c r="AC521" s="579" t="s">
        <v>225</v>
      </c>
      <c r="AD521" s="579" t="s">
        <v>225</v>
      </c>
      <c r="AE521" s="579" t="s">
        <v>225</v>
      </c>
      <c r="AF521" s="579" t="s">
        <v>225</v>
      </c>
      <c r="AG521" s="579" t="s">
        <v>225</v>
      </c>
      <c r="AH521" s="579" t="s">
        <v>225</v>
      </c>
      <c r="AI521" s="579" t="s">
        <v>225</v>
      </c>
      <c r="AJ521" s="579" t="s">
        <v>225</v>
      </c>
      <c r="AK521" s="579" t="s">
        <v>225</v>
      </c>
      <c r="AL521" s="579" t="s">
        <v>225</v>
      </c>
      <c r="AM521" s="579" t="s">
        <v>225</v>
      </c>
      <c r="AN521" s="579" t="s">
        <v>225</v>
      </c>
      <c r="AO521" s="579" t="s">
        <v>225</v>
      </c>
      <c r="AP521" s="579" t="s">
        <v>225</v>
      </c>
      <c r="AQ521" s="579" t="s">
        <v>225</v>
      </c>
      <c r="AR521" s="579" t="s">
        <v>225</v>
      </c>
      <c r="AS521" s="579" t="s">
        <v>225</v>
      </c>
      <c r="AT521" s="579" t="s">
        <v>225</v>
      </c>
      <c r="AU521" s="579" t="s">
        <v>225</v>
      </c>
      <c r="AV521" s="579" t="s">
        <v>225</v>
      </c>
      <c r="AW521" s="579" t="s">
        <v>225</v>
      </c>
      <c r="AX521" s="579" t="s">
        <v>225</v>
      </c>
      <c r="AY521" s="556">
        <v>0</v>
      </c>
      <c r="AZ521" s="559"/>
      <c r="BA521" s="562"/>
      <c r="BB521" s="559"/>
    </row>
    <row r="522" spans="1:56" ht="14.4" x14ac:dyDescent="0.3">
      <c r="A522" s="576">
        <v>707486</v>
      </c>
      <c r="B522" s="549" t="s">
        <v>245</v>
      </c>
      <c r="C522" s="555" t="s">
        <v>177</v>
      </c>
      <c r="D522" s="555" t="s">
        <v>175</v>
      </c>
      <c r="E522" s="555" t="s">
        <v>175</v>
      </c>
      <c r="F522" s="555" t="s">
        <v>175</v>
      </c>
      <c r="G522" s="555" t="s">
        <v>175</v>
      </c>
      <c r="H522" s="555" t="s">
        <v>175</v>
      </c>
      <c r="I522" s="555" t="s">
        <v>176</v>
      </c>
      <c r="J522" s="555" t="s">
        <v>176</v>
      </c>
      <c r="K522" s="555" t="s">
        <v>176</v>
      </c>
      <c r="L522" s="555" t="s">
        <v>176</v>
      </c>
      <c r="M522" s="555" t="s">
        <v>177</v>
      </c>
      <c r="N522" s="555" t="s">
        <v>177</v>
      </c>
      <c r="O522" s="555"/>
      <c r="P522" s="555"/>
      <c r="Q522" s="555"/>
      <c r="R522" s="555"/>
      <c r="S522" s="555"/>
      <c r="T522" s="555"/>
      <c r="U522" s="555"/>
      <c r="V522" s="555"/>
      <c r="W522" s="555"/>
      <c r="X522" s="555"/>
      <c r="Y522" s="555"/>
      <c r="Z522" s="555"/>
      <c r="AA522" s="555"/>
      <c r="AB522" s="555"/>
      <c r="AC522" s="555"/>
      <c r="AD522" s="555"/>
      <c r="AE522" s="555"/>
      <c r="AF522" s="555"/>
      <c r="AG522" s="555"/>
      <c r="AH522" s="555"/>
      <c r="AI522" s="555"/>
      <c r="AJ522" s="555"/>
      <c r="AK522" s="555"/>
      <c r="AL522" s="555"/>
      <c r="AM522" s="555"/>
      <c r="AN522" s="555"/>
      <c r="AO522" s="555"/>
      <c r="AP522" s="555"/>
      <c r="AQ522" s="555"/>
      <c r="AR522" s="555"/>
      <c r="AS522" s="555"/>
      <c r="AT522" s="555"/>
      <c r="AU522" s="555"/>
      <c r="AV522" s="555"/>
      <c r="AW522" s="555"/>
      <c r="AX522" s="555"/>
      <c r="AY522" s="556">
        <v>0</v>
      </c>
      <c r="AZ522" s="559"/>
      <c r="BA522" s="562"/>
      <c r="BB522" s="559"/>
    </row>
    <row r="523" spans="1:56" ht="21.6" x14ac:dyDescent="0.65">
      <c r="A523" s="578">
        <v>707487</v>
      </c>
      <c r="B523" s="550" t="s">
        <v>245</v>
      </c>
      <c r="C523" s="579" t="s">
        <v>175</v>
      </c>
      <c r="D523" s="579" t="s">
        <v>175</v>
      </c>
      <c r="E523" s="579" t="s">
        <v>175</v>
      </c>
      <c r="F523" s="579" t="s">
        <v>175</v>
      </c>
      <c r="G523" s="579" t="s">
        <v>175</v>
      </c>
      <c r="H523" s="579" t="s">
        <v>175</v>
      </c>
      <c r="I523" s="579" t="s">
        <v>176</v>
      </c>
      <c r="J523" s="579" t="s">
        <v>176</v>
      </c>
      <c r="K523" s="579" t="s">
        <v>176</v>
      </c>
      <c r="L523" s="579" t="s">
        <v>176</v>
      </c>
      <c r="M523" s="579" t="s">
        <v>176</v>
      </c>
      <c r="N523" s="579" t="s">
        <v>177</v>
      </c>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79"/>
      <c r="AL523" s="579"/>
      <c r="AM523" s="579"/>
      <c r="AN523" s="579"/>
      <c r="AO523" s="579"/>
      <c r="AP523" s="579"/>
      <c r="AQ523" s="579"/>
      <c r="AR523" s="579"/>
      <c r="AS523" s="579"/>
      <c r="AT523" s="579"/>
      <c r="AU523" s="579"/>
      <c r="AV523" s="579"/>
      <c r="AW523" s="579"/>
      <c r="AX523" s="579"/>
      <c r="AY523" s="556">
        <v>0</v>
      </c>
      <c r="AZ523" s="564"/>
      <c r="BA523" s="565"/>
      <c r="BB523" s="565"/>
      <c r="BC523" s="565"/>
      <c r="BD523" s="566"/>
    </row>
    <row r="524" spans="1:56" ht="21.6" x14ac:dyDescent="0.65">
      <c r="A524" s="578">
        <v>707488</v>
      </c>
      <c r="B524" s="550" t="s">
        <v>245</v>
      </c>
      <c r="C524" s="579" t="s">
        <v>177</v>
      </c>
      <c r="D524" s="579" t="s">
        <v>176</v>
      </c>
      <c r="E524" s="579" t="s">
        <v>176</v>
      </c>
      <c r="F524" s="579" t="s">
        <v>177</v>
      </c>
      <c r="G524" s="579" t="s">
        <v>176</v>
      </c>
      <c r="H524" s="579" t="s">
        <v>176</v>
      </c>
      <c r="I524" s="579" t="s">
        <v>176</v>
      </c>
      <c r="J524" s="579" t="s">
        <v>176</v>
      </c>
      <c r="K524" s="579" t="s">
        <v>176</v>
      </c>
      <c r="L524" s="579" t="s">
        <v>176</v>
      </c>
      <c r="M524" s="579" t="s">
        <v>176</v>
      </c>
      <c r="N524" s="579" t="s">
        <v>176</v>
      </c>
      <c r="O524" s="579" t="s">
        <v>225</v>
      </c>
      <c r="P524" s="579" t="s">
        <v>225</v>
      </c>
      <c r="Q524" s="579" t="s">
        <v>225</v>
      </c>
      <c r="R524" s="579" t="s">
        <v>225</v>
      </c>
      <c r="S524" s="579" t="s">
        <v>225</v>
      </c>
      <c r="T524" s="579" t="s">
        <v>225</v>
      </c>
      <c r="U524" s="579" t="s">
        <v>225</v>
      </c>
      <c r="V524" s="579" t="s">
        <v>225</v>
      </c>
      <c r="W524" s="579" t="s">
        <v>225</v>
      </c>
      <c r="X524" s="579" t="s">
        <v>225</v>
      </c>
      <c r="Y524" s="579" t="s">
        <v>225</v>
      </c>
      <c r="Z524" s="579" t="s">
        <v>225</v>
      </c>
      <c r="AA524" s="579" t="s">
        <v>225</v>
      </c>
      <c r="AB524" s="579" t="s">
        <v>225</v>
      </c>
      <c r="AC524" s="579" t="s">
        <v>225</v>
      </c>
      <c r="AD524" s="579" t="s">
        <v>225</v>
      </c>
      <c r="AE524" s="579" t="s">
        <v>225</v>
      </c>
      <c r="AF524" s="579" t="s">
        <v>225</v>
      </c>
      <c r="AG524" s="579" t="s">
        <v>225</v>
      </c>
      <c r="AH524" s="579" t="s">
        <v>225</v>
      </c>
      <c r="AI524" s="579" t="s">
        <v>225</v>
      </c>
      <c r="AJ524" s="579" t="s">
        <v>225</v>
      </c>
      <c r="AK524" s="579" t="s">
        <v>225</v>
      </c>
      <c r="AL524" s="579" t="s">
        <v>225</v>
      </c>
      <c r="AM524" s="579" t="s">
        <v>225</v>
      </c>
      <c r="AN524" s="579" t="s">
        <v>225</v>
      </c>
      <c r="AO524" s="579" t="s">
        <v>225</v>
      </c>
      <c r="AP524" s="579" t="s">
        <v>225</v>
      </c>
      <c r="AQ524" s="579" t="s">
        <v>225</v>
      </c>
      <c r="AR524" s="579" t="s">
        <v>225</v>
      </c>
      <c r="AS524" s="579" t="s">
        <v>225</v>
      </c>
      <c r="AT524" s="579" t="s">
        <v>225</v>
      </c>
      <c r="AU524" s="579" t="s">
        <v>225</v>
      </c>
      <c r="AV524" s="579" t="s">
        <v>225</v>
      </c>
      <c r="AW524" s="579" t="s">
        <v>225</v>
      </c>
      <c r="AX524" s="579" t="s">
        <v>225</v>
      </c>
      <c r="AY524" s="556">
        <v>0</v>
      </c>
      <c r="AZ524" s="564"/>
      <c r="BA524" s="565"/>
      <c r="BB524" s="565"/>
      <c r="BC524" s="565"/>
      <c r="BD524" s="566"/>
    </row>
    <row r="525" spans="1:56" ht="14.4" x14ac:dyDescent="0.3">
      <c r="A525" s="576">
        <v>707491</v>
      </c>
      <c r="B525" s="549" t="s">
        <v>245</v>
      </c>
      <c r="C525" s="555" t="s">
        <v>177</v>
      </c>
      <c r="D525" s="555" t="s">
        <v>177</v>
      </c>
      <c r="E525" s="555" t="s">
        <v>176</v>
      </c>
      <c r="F525" s="555" t="s">
        <v>177</v>
      </c>
      <c r="G525" s="555" t="s">
        <v>177</v>
      </c>
      <c r="H525" s="555" t="s">
        <v>177</v>
      </c>
      <c r="I525" s="555" t="s">
        <v>176</v>
      </c>
      <c r="J525" s="555" t="s">
        <v>177</v>
      </c>
      <c r="K525" s="555" t="s">
        <v>176</v>
      </c>
      <c r="L525" s="555" t="s">
        <v>176</v>
      </c>
      <c r="M525" s="555" t="s">
        <v>177</v>
      </c>
      <c r="N525" s="555" t="s">
        <v>177</v>
      </c>
      <c r="O525" s="555"/>
      <c r="P525" s="555"/>
      <c r="Q525" s="555"/>
      <c r="R525" s="555"/>
      <c r="S525" s="555"/>
      <c r="T525" s="555"/>
      <c r="U525" s="555"/>
      <c r="V525" s="555"/>
      <c r="W525" s="555"/>
      <c r="X525" s="555"/>
      <c r="Y525" s="555"/>
      <c r="Z525" s="555"/>
      <c r="AA525" s="555"/>
      <c r="AB525" s="555"/>
      <c r="AC525" s="555"/>
      <c r="AD525" s="555"/>
      <c r="AE525" s="555"/>
      <c r="AF525" s="555"/>
      <c r="AG525" s="555"/>
      <c r="AH525" s="555"/>
      <c r="AI525" s="555"/>
      <c r="AJ525" s="555"/>
      <c r="AK525" s="555"/>
      <c r="AL525" s="555"/>
      <c r="AM525" s="555"/>
      <c r="AN525" s="555"/>
      <c r="AO525" s="555"/>
      <c r="AP525" s="555"/>
      <c r="AQ525" s="555"/>
      <c r="AR525" s="555"/>
      <c r="AS525" s="555"/>
      <c r="AT525" s="555"/>
      <c r="AU525" s="555"/>
      <c r="AV525" s="555"/>
      <c r="AW525" s="555"/>
      <c r="AX525" s="555"/>
      <c r="AY525" s="556">
        <v>0</v>
      </c>
      <c r="AZ525" s="564"/>
      <c r="BA525" s="565"/>
      <c r="BB525" s="565"/>
      <c r="BC525" s="565"/>
      <c r="BD525" s="566"/>
    </row>
    <row r="526" spans="1:56" ht="21.6" x14ac:dyDescent="0.65">
      <c r="A526" s="578">
        <v>707492</v>
      </c>
      <c r="B526" s="550" t="s">
        <v>245</v>
      </c>
      <c r="C526" s="579" t="s">
        <v>177</v>
      </c>
      <c r="D526" s="579" t="s">
        <v>177</v>
      </c>
      <c r="E526" s="579" t="s">
        <v>177</v>
      </c>
      <c r="F526" s="579" t="s">
        <v>177</v>
      </c>
      <c r="G526" s="579" t="s">
        <v>177</v>
      </c>
      <c r="H526" s="579" t="s">
        <v>177</v>
      </c>
      <c r="I526" s="579" t="s">
        <v>176</v>
      </c>
      <c r="J526" s="579" t="s">
        <v>176</v>
      </c>
      <c r="K526" s="579" t="s">
        <v>176</v>
      </c>
      <c r="L526" s="579" t="s">
        <v>176</v>
      </c>
      <c r="M526" s="579" t="s">
        <v>175</v>
      </c>
      <c r="N526" s="579" t="s">
        <v>175</v>
      </c>
      <c r="O526" s="579" t="s">
        <v>225</v>
      </c>
      <c r="P526" s="579" t="s">
        <v>225</v>
      </c>
      <c r="Q526" s="579" t="s">
        <v>225</v>
      </c>
      <c r="R526" s="579" t="s">
        <v>225</v>
      </c>
      <c r="S526" s="579" t="s">
        <v>225</v>
      </c>
      <c r="T526" s="579" t="s">
        <v>225</v>
      </c>
      <c r="U526" s="579" t="s">
        <v>225</v>
      </c>
      <c r="V526" s="579" t="s">
        <v>225</v>
      </c>
      <c r="W526" s="579" t="s">
        <v>225</v>
      </c>
      <c r="X526" s="579" t="s">
        <v>225</v>
      </c>
      <c r="Y526" s="579" t="s">
        <v>225</v>
      </c>
      <c r="Z526" s="579" t="s">
        <v>225</v>
      </c>
      <c r="AA526" s="579" t="s">
        <v>225</v>
      </c>
      <c r="AB526" s="579" t="s">
        <v>225</v>
      </c>
      <c r="AC526" s="579" t="s">
        <v>225</v>
      </c>
      <c r="AD526" s="579" t="s">
        <v>225</v>
      </c>
      <c r="AE526" s="579" t="s">
        <v>225</v>
      </c>
      <c r="AF526" s="579" t="s">
        <v>225</v>
      </c>
      <c r="AG526" s="579" t="s">
        <v>225</v>
      </c>
      <c r="AH526" s="579" t="s">
        <v>225</v>
      </c>
      <c r="AI526" s="579" t="s">
        <v>225</v>
      </c>
      <c r="AJ526" s="579" t="s">
        <v>225</v>
      </c>
      <c r="AK526" s="579" t="s">
        <v>225</v>
      </c>
      <c r="AL526" s="579" t="s">
        <v>225</v>
      </c>
      <c r="AM526" s="579" t="s">
        <v>225</v>
      </c>
      <c r="AN526" s="579" t="s">
        <v>225</v>
      </c>
      <c r="AO526" s="579" t="s">
        <v>225</v>
      </c>
      <c r="AP526" s="579" t="s">
        <v>225</v>
      </c>
      <c r="AQ526" s="579" t="s">
        <v>225</v>
      </c>
      <c r="AR526" s="579" t="s">
        <v>225</v>
      </c>
      <c r="AS526" s="579" t="s">
        <v>225</v>
      </c>
      <c r="AT526" s="579" t="s">
        <v>225</v>
      </c>
      <c r="AU526" s="579" t="s">
        <v>225</v>
      </c>
      <c r="AV526" s="579" t="s">
        <v>225</v>
      </c>
      <c r="AW526" s="579" t="s">
        <v>225</v>
      </c>
      <c r="AX526" s="579" t="s">
        <v>225</v>
      </c>
      <c r="AY526" s="556">
        <v>0</v>
      </c>
      <c r="AZ526" s="559"/>
      <c r="BA526" s="562"/>
      <c r="BB526" s="559"/>
    </row>
    <row r="527" spans="1:56" ht="21.6" x14ac:dyDescent="0.65">
      <c r="A527" s="578">
        <v>707493</v>
      </c>
      <c r="B527" s="550" t="s">
        <v>245</v>
      </c>
      <c r="C527" s="579" t="s">
        <v>177</v>
      </c>
      <c r="D527" s="579" t="s">
        <v>177</v>
      </c>
      <c r="E527" s="579" t="s">
        <v>177</v>
      </c>
      <c r="F527" s="579" t="s">
        <v>177</v>
      </c>
      <c r="G527" s="579" t="s">
        <v>177</v>
      </c>
      <c r="H527" s="579" t="s">
        <v>177</v>
      </c>
      <c r="I527" s="579" t="s">
        <v>176</v>
      </c>
      <c r="J527" s="579" t="s">
        <v>176</v>
      </c>
      <c r="K527" s="579" t="s">
        <v>176</v>
      </c>
      <c r="L527" s="579" t="s">
        <v>176</v>
      </c>
      <c r="M527" s="579" t="s">
        <v>177</v>
      </c>
      <c r="N527" s="579" t="s">
        <v>175</v>
      </c>
      <c r="O527" s="579" t="s">
        <v>225</v>
      </c>
      <c r="P527" s="579" t="s">
        <v>225</v>
      </c>
      <c r="Q527" s="579" t="s">
        <v>225</v>
      </c>
      <c r="R527" s="579" t="s">
        <v>225</v>
      </c>
      <c r="S527" s="579" t="s">
        <v>225</v>
      </c>
      <c r="T527" s="579" t="s">
        <v>225</v>
      </c>
      <c r="U527" s="579" t="s">
        <v>225</v>
      </c>
      <c r="V527" s="579" t="s">
        <v>225</v>
      </c>
      <c r="W527" s="579" t="s">
        <v>225</v>
      </c>
      <c r="X527" s="579" t="s">
        <v>225</v>
      </c>
      <c r="Y527" s="579" t="s">
        <v>225</v>
      </c>
      <c r="Z527" s="579" t="s">
        <v>225</v>
      </c>
      <c r="AA527" s="579" t="s">
        <v>225</v>
      </c>
      <c r="AB527" s="579" t="s">
        <v>225</v>
      </c>
      <c r="AC527" s="579" t="s">
        <v>225</v>
      </c>
      <c r="AD527" s="579" t="s">
        <v>225</v>
      </c>
      <c r="AE527" s="579" t="s">
        <v>225</v>
      </c>
      <c r="AF527" s="579" t="s">
        <v>225</v>
      </c>
      <c r="AG527" s="579" t="s">
        <v>225</v>
      </c>
      <c r="AH527" s="579" t="s">
        <v>225</v>
      </c>
      <c r="AI527" s="579" t="s">
        <v>225</v>
      </c>
      <c r="AJ527" s="579" t="s">
        <v>225</v>
      </c>
      <c r="AK527" s="579" t="s">
        <v>225</v>
      </c>
      <c r="AL527" s="579" t="s">
        <v>225</v>
      </c>
      <c r="AM527" s="579" t="s">
        <v>225</v>
      </c>
      <c r="AN527" s="579" t="s">
        <v>225</v>
      </c>
      <c r="AO527" s="579" t="s">
        <v>225</v>
      </c>
      <c r="AP527" s="579" t="s">
        <v>225</v>
      </c>
      <c r="AQ527" s="579" t="s">
        <v>225</v>
      </c>
      <c r="AR527" s="579" t="s">
        <v>225</v>
      </c>
      <c r="AS527" s="579" t="s">
        <v>225</v>
      </c>
      <c r="AT527" s="579" t="s">
        <v>225</v>
      </c>
      <c r="AU527" s="579" t="s">
        <v>225</v>
      </c>
      <c r="AV527" s="579" t="s">
        <v>225</v>
      </c>
      <c r="AW527" s="579" t="s">
        <v>225</v>
      </c>
      <c r="AX527" s="579" t="s">
        <v>225</v>
      </c>
      <c r="AY527" s="556">
        <v>0</v>
      </c>
      <c r="AZ527" s="564"/>
      <c r="BA527" s="565"/>
      <c r="BB527" s="565"/>
      <c r="BC527" s="565"/>
      <c r="BD527" s="566"/>
    </row>
    <row r="528" spans="1:56" ht="21.6" x14ac:dyDescent="0.65">
      <c r="A528" s="578">
        <v>707494</v>
      </c>
      <c r="B528" s="550" t="s">
        <v>245</v>
      </c>
      <c r="C528" s="579" t="s">
        <v>175</v>
      </c>
      <c r="D528" s="579" t="s">
        <v>175</v>
      </c>
      <c r="E528" s="579" t="s">
        <v>175</v>
      </c>
      <c r="F528" s="579" t="s">
        <v>175</v>
      </c>
      <c r="G528" s="579" t="s">
        <v>175</v>
      </c>
      <c r="H528" s="579" t="s">
        <v>177</v>
      </c>
      <c r="I528" s="579" t="s">
        <v>177</v>
      </c>
      <c r="J528" s="579" t="s">
        <v>176</v>
      </c>
      <c r="K528" s="579" t="s">
        <v>176</v>
      </c>
      <c r="L528" s="579" t="s">
        <v>176</v>
      </c>
      <c r="M528" s="579" t="s">
        <v>176</v>
      </c>
      <c r="N528" s="579" t="s">
        <v>177</v>
      </c>
      <c r="O528" s="579">
        <v>0</v>
      </c>
      <c r="P528" s="579">
        <v>0</v>
      </c>
      <c r="Q528" s="579">
        <v>0</v>
      </c>
      <c r="R528" s="579">
        <v>0</v>
      </c>
      <c r="S528" s="579">
        <v>0</v>
      </c>
      <c r="T528" s="579">
        <v>0</v>
      </c>
      <c r="U528" s="579">
        <v>0</v>
      </c>
      <c r="V528" s="579">
        <v>0</v>
      </c>
      <c r="W528" s="579">
        <v>0</v>
      </c>
      <c r="X528" s="579">
        <v>0</v>
      </c>
      <c r="Y528" s="579">
        <v>0</v>
      </c>
      <c r="Z528" s="579">
        <v>0</v>
      </c>
      <c r="AA528" s="579">
        <v>0</v>
      </c>
      <c r="AB528" s="579">
        <v>0</v>
      </c>
      <c r="AC528" s="579">
        <v>0</v>
      </c>
      <c r="AD528" s="579">
        <v>0</v>
      </c>
      <c r="AE528" s="579">
        <v>0</v>
      </c>
      <c r="AF528" s="579">
        <v>0</v>
      </c>
      <c r="AG528" s="579">
        <v>0</v>
      </c>
      <c r="AH528" s="579">
        <v>0</v>
      </c>
      <c r="AI528" s="579">
        <v>0</v>
      </c>
      <c r="AJ528" s="579">
        <v>0</v>
      </c>
      <c r="AK528" s="579">
        <v>0</v>
      </c>
      <c r="AL528" s="579">
        <v>0</v>
      </c>
      <c r="AM528" s="579">
        <v>0</v>
      </c>
      <c r="AN528" s="579">
        <v>0</v>
      </c>
      <c r="AO528" s="579">
        <v>0</v>
      </c>
      <c r="AP528" s="579">
        <v>0</v>
      </c>
      <c r="AQ528" s="579">
        <v>0</v>
      </c>
      <c r="AR528" s="579">
        <v>0</v>
      </c>
      <c r="AS528" s="579">
        <v>0</v>
      </c>
      <c r="AT528" s="579">
        <v>0</v>
      </c>
      <c r="AU528" s="579">
        <v>0</v>
      </c>
      <c r="AV528" s="579">
        <v>0</v>
      </c>
      <c r="AW528" s="579">
        <v>0</v>
      </c>
      <c r="AX528" s="579">
        <v>0</v>
      </c>
      <c r="AY528" s="556">
        <v>0</v>
      </c>
      <c r="AZ528" s="559"/>
      <c r="BA528" s="562"/>
      <c r="BB528" s="559"/>
    </row>
    <row r="529" spans="1:56" ht="21.6" x14ac:dyDescent="0.65">
      <c r="A529" s="578">
        <v>707495</v>
      </c>
      <c r="B529" s="550" t="s">
        <v>245</v>
      </c>
      <c r="C529" s="579" t="s">
        <v>177</v>
      </c>
      <c r="D529" s="579" t="s">
        <v>176</v>
      </c>
      <c r="E529" s="579" t="s">
        <v>177</v>
      </c>
      <c r="F529" s="579" t="s">
        <v>176</v>
      </c>
      <c r="G529" s="579" t="s">
        <v>177</v>
      </c>
      <c r="H529" s="579" t="s">
        <v>176</v>
      </c>
      <c r="I529" s="579" t="s">
        <v>176</v>
      </c>
      <c r="J529" s="579" t="s">
        <v>176</v>
      </c>
      <c r="K529" s="579" t="s">
        <v>176</v>
      </c>
      <c r="L529" s="579" t="s">
        <v>176</v>
      </c>
      <c r="M529" s="579" t="s">
        <v>175</v>
      </c>
      <c r="N529" s="579" t="s">
        <v>175</v>
      </c>
      <c r="O529" s="579" t="s">
        <v>225</v>
      </c>
      <c r="P529" s="579" t="s">
        <v>225</v>
      </c>
      <c r="Q529" s="579" t="s">
        <v>225</v>
      </c>
      <c r="R529" s="579" t="s">
        <v>225</v>
      </c>
      <c r="S529" s="579" t="s">
        <v>225</v>
      </c>
      <c r="T529" s="579" t="s">
        <v>225</v>
      </c>
      <c r="U529" s="579" t="s">
        <v>225</v>
      </c>
      <c r="V529" s="579" t="s">
        <v>225</v>
      </c>
      <c r="W529" s="579" t="s">
        <v>225</v>
      </c>
      <c r="X529" s="579" t="s">
        <v>225</v>
      </c>
      <c r="Y529" s="579" t="s">
        <v>225</v>
      </c>
      <c r="Z529" s="579" t="s">
        <v>225</v>
      </c>
      <c r="AA529" s="579" t="s">
        <v>225</v>
      </c>
      <c r="AB529" s="579" t="s">
        <v>225</v>
      </c>
      <c r="AC529" s="579" t="s">
        <v>225</v>
      </c>
      <c r="AD529" s="579" t="s">
        <v>225</v>
      </c>
      <c r="AE529" s="579" t="s">
        <v>225</v>
      </c>
      <c r="AF529" s="579" t="s">
        <v>225</v>
      </c>
      <c r="AG529" s="579" t="s">
        <v>225</v>
      </c>
      <c r="AH529" s="579" t="s">
        <v>225</v>
      </c>
      <c r="AI529" s="579" t="s">
        <v>225</v>
      </c>
      <c r="AJ529" s="579" t="s">
        <v>225</v>
      </c>
      <c r="AK529" s="579" t="s">
        <v>225</v>
      </c>
      <c r="AL529" s="579" t="s">
        <v>225</v>
      </c>
      <c r="AM529" s="579" t="s">
        <v>225</v>
      </c>
      <c r="AN529" s="579" t="s">
        <v>225</v>
      </c>
      <c r="AO529" s="579" t="s">
        <v>225</v>
      </c>
      <c r="AP529" s="579" t="s">
        <v>225</v>
      </c>
      <c r="AQ529" s="579" t="s">
        <v>225</v>
      </c>
      <c r="AR529" s="579" t="s">
        <v>225</v>
      </c>
      <c r="AS529" s="579" t="s">
        <v>225</v>
      </c>
      <c r="AT529" s="579" t="s">
        <v>225</v>
      </c>
      <c r="AU529" s="579" t="s">
        <v>225</v>
      </c>
      <c r="AV529" s="579" t="s">
        <v>225</v>
      </c>
      <c r="AW529" s="579" t="s">
        <v>225</v>
      </c>
      <c r="AX529" s="579" t="s">
        <v>225</v>
      </c>
      <c r="AY529" s="556">
        <v>0</v>
      </c>
      <c r="AZ529" s="559"/>
      <c r="BA529" s="562"/>
      <c r="BB529" s="559"/>
    </row>
    <row r="530" spans="1:56" ht="21.6" x14ac:dyDescent="0.65">
      <c r="A530" s="578">
        <v>707496</v>
      </c>
      <c r="B530" s="550" t="s">
        <v>245</v>
      </c>
      <c r="C530" s="579" t="s">
        <v>177</v>
      </c>
      <c r="D530" s="579" t="s">
        <v>176</v>
      </c>
      <c r="E530" s="579" t="s">
        <v>177</v>
      </c>
      <c r="F530" s="579" t="s">
        <v>176</v>
      </c>
      <c r="G530" s="579" t="s">
        <v>177</v>
      </c>
      <c r="H530" s="579" t="s">
        <v>176</v>
      </c>
      <c r="I530" s="579" t="s">
        <v>176</v>
      </c>
      <c r="J530" s="579" t="s">
        <v>176</v>
      </c>
      <c r="K530" s="579" t="s">
        <v>176</v>
      </c>
      <c r="L530" s="579" t="s">
        <v>176</v>
      </c>
      <c r="M530" s="579" t="s">
        <v>175</v>
      </c>
      <c r="N530" s="579" t="s">
        <v>175</v>
      </c>
      <c r="O530" s="579" t="s">
        <v>225</v>
      </c>
      <c r="P530" s="579" t="s">
        <v>225</v>
      </c>
      <c r="Q530" s="579" t="s">
        <v>225</v>
      </c>
      <c r="R530" s="579" t="s">
        <v>225</v>
      </c>
      <c r="S530" s="579" t="s">
        <v>225</v>
      </c>
      <c r="T530" s="579" t="s">
        <v>225</v>
      </c>
      <c r="U530" s="579" t="s">
        <v>225</v>
      </c>
      <c r="V530" s="579" t="s">
        <v>225</v>
      </c>
      <c r="W530" s="579" t="s">
        <v>225</v>
      </c>
      <c r="X530" s="579" t="s">
        <v>225</v>
      </c>
      <c r="Y530" s="579" t="s">
        <v>225</v>
      </c>
      <c r="Z530" s="579" t="s">
        <v>225</v>
      </c>
      <c r="AA530" s="579" t="s">
        <v>225</v>
      </c>
      <c r="AB530" s="579" t="s">
        <v>225</v>
      </c>
      <c r="AC530" s="579" t="s">
        <v>225</v>
      </c>
      <c r="AD530" s="579" t="s">
        <v>225</v>
      </c>
      <c r="AE530" s="579" t="s">
        <v>225</v>
      </c>
      <c r="AF530" s="579" t="s">
        <v>225</v>
      </c>
      <c r="AG530" s="579" t="s">
        <v>225</v>
      </c>
      <c r="AH530" s="579" t="s">
        <v>225</v>
      </c>
      <c r="AI530" s="579" t="s">
        <v>225</v>
      </c>
      <c r="AJ530" s="579" t="s">
        <v>225</v>
      </c>
      <c r="AK530" s="579" t="s">
        <v>225</v>
      </c>
      <c r="AL530" s="579" t="s">
        <v>225</v>
      </c>
      <c r="AM530" s="579" t="s">
        <v>225</v>
      </c>
      <c r="AN530" s="579" t="s">
        <v>225</v>
      </c>
      <c r="AO530" s="579" t="s">
        <v>225</v>
      </c>
      <c r="AP530" s="579" t="s">
        <v>225</v>
      </c>
      <c r="AQ530" s="579" t="s">
        <v>225</v>
      </c>
      <c r="AR530" s="579" t="s">
        <v>225</v>
      </c>
      <c r="AS530" s="579" t="s">
        <v>225</v>
      </c>
      <c r="AT530" s="579" t="s">
        <v>225</v>
      </c>
      <c r="AU530" s="579" t="s">
        <v>225</v>
      </c>
      <c r="AV530" s="579" t="s">
        <v>225</v>
      </c>
      <c r="AW530" s="579" t="s">
        <v>225</v>
      </c>
      <c r="AX530" s="579" t="s">
        <v>225</v>
      </c>
      <c r="AY530" s="556">
        <v>0</v>
      </c>
      <c r="AZ530" s="564"/>
      <c r="BA530" s="565"/>
      <c r="BB530" s="565"/>
      <c r="BC530" s="565"/>
      <c r="BD530" s="566"/>
    </row>
    <row r="531" spans="1:56" ht="14.4" x14ac:dyDescent="0.3">
      <c r="A531" s="576">
        <v>707497</v>
      </c>
      <c r="B531" s="549" t="s">
        <v>245</v>
      </c>
      <c r="C531" s="555" t="s">
        <v>177</v>
      </c>
      <c r="D531" s="555" t="s">
        <v>176</v>
      </c>
      <c r="E531" s="555" t="s">
        <v>175</v>
      </c>
      <c r="F531" s="555" t="s">
        <v>177</v>
      </c>
      <c r="G531" s="555" t="s">
        <v>177</v>
      </c>
      <c r="H531" s="555" t="s">
        <v>177</v>
      </c>
      <c r="I531" s="555" t="s">
        <v>177</v>
      </c>
      <c r="J531" s="555" t="s">
        <v>176</v>
      </c>
      <c r="K531" s="555" t="s">
        <v>176</v>
      </c>
      <c r="L531" s="555" t="s">
        <v>177</v>
      </c>
      <c r="M531" s="555" t="s">
        <v>177</v>
      </c>
      <c r="N531" s="555" t="s">
        <v>177</v>
      </c>
      <c r="O531" s="555">
        <v>0</v>
      </c>
      <c r="P531" s="555">
        <v>0</v>
      </c>
      <c r="Q531" s="555">
        <v>0</v>
      </c>
      <c r="R531" s="555">
        <v>0</v>
      </c>
      <c r="S531" s="555">
        <v>0</v>
      </c>
      <c r="T531" s="555">
        <v>0</v>
      </c>
      <c r="U531" s="555">
        <v>0</v>
      </c>
      <c r="V531" s="555">
        <v>0</v>
      </c>
      <c r="W531" s="555">
        <v>0</v>
      </c>
      <c r="X531" s="555">
        <v>0</v>
      </c>
      <c r="Y531" s="555">
        <v>0</v>
      </c>
      <c r="Z531" s="555">
        <v>0</v>
      </c>
      <c r="AA531" s="555">
        <v>0</v>
      </c>
      <c r="AB531" s="555">
        <v>0</v>
      </c>
      <c r="AC531" s="555">
        <v>0</v>
      </c>
      <c r="AD531" s="555">
        <v>0</v>
      </c>
      <c r="AE531" s="555">
        <v>0</v>
      </c>
      <c r="AF531" s="555">
        <v>0</v>
      </c>
      <c r="AG531" s="555">
        <v>0</v>
      </c>
      <c r="AH531" s="555">
        <v>0</v>
      </c>
      <c r="AI531" s="555">
        <v>0</v>
      </c>
      <c r="AJ531" s="555">
        <v>0</v>
      </c>
      <c r="AK531" s="555">
        <v>0</v>
      </c>
      <c r="AL531" s="555">
        <v>0</v>
      </c>
      <c r="AM531" s="555">
        <v>0</v>
      </c>
      <c r="AN531" s="555">
        <v>0</v>
      </c>
      <c r="AO531" s="555">
        <v>0</v>
      </c>
      <c r="AP531" s="555">
        <v>0</v>
      </c>
      <c r="AQ531" s="555">
        <v>0</v>
      </c>
      <c r="AR531" s="555">
        <v>0</v>
      </c>
      <c r="AS531" s="555">
        <v>0</v>
      </c>
      <c r="AT531" s="555">
        <v>0</v>
      </c>
      <c r="AU531" s="555">
        <v>0</v>
      </c>
      <c r="AV531" s="555">
        <v>0</v>
      </c>
      <c r="AW531" s="555">
        <v>0</v>
      </c>
      <c r="AX531" s="555">
        <v>0</v>
      </c>
      <c r="AY531" s="556">
        <v>0</v>
      </c>
      <c r="AZ531" s="564"/>
      <c r="BA531" s="565"/>
      <c r="BB531" s="565"/>
      <c r="BC531" s="565"/>
      <c r="BD531" s="566"/>
    </row>
    <row r="532" spans="1:56" ht="21.6" x14ac:dyDescent="0.65">
      <c r="A532" s="578">
        <v>707498</v>
      </c>
      <c r="B532" s="550" t="s">
        <v>245</v>
      </c>
      <c r="C532" s="579" t="s">
        <v>177</v>
      </c>
      <c r="D532" s="579" t="s">
        <v>177</v>
      </c>
      <c r="E532" s="579" t="s">
        <v>177</v>
      </c>
      <c r="F532" s="579" t="s">
        <v>177</v>
      </c>
      <c r="G532" s="579" t="s">
        <v>177</v>
      </c>
      <c r="H532" s="579" t="s">
        <v>176</v>
      </c>
      <c r="I532" s="579" t="s">
        <v>176</v>
      </c>
      <c r="J532" s="579" t="s">
        <v>176</v>
      </c>
      <c r="K532" s="579" t="s">
        <v>176</v>
      </c>
      <c r="L532" s="579" t="s">
        <v>176</v>
      </c>
      <c r="M532" s="579" t="s">
        <v>175</v>
      </c>
      <c r="N532" s="579" t="s">
        <v>175</v>
      </c>
      <c r="O532" s="579" t="s">
        <v>225</v>
      </c>
      <c r="P532" s="579" t="s">
        <v>225</v>
      </c>
      <c r="Q532" s="579" t="s">
        <v>225</v>
      </c>
      <c r="R532" s="579" t="s">
        <v>225</v>
      </c>
      <c r="S532" s="579" t="s">
        <v>225</v>
      </c>
      <c r="T532" s="579" t="s">
        <v>225</v>
      </c>
      <c r="U532" s="579" t="s">
        <v>225</v>
      </c>
      <c r="V532" s="579" t="s">
        <v>225</v>
      </c>
      <c r="W532" s="579" t="s">
        <v>225</v>
      </c>
      <c r="X532" s="579" t="s">
        <v>225</v>
      </c>
      <c r="Y532" s="579" t="s">
        <v>225</v>
      </c>
      <c r="Z532" s="579" t="s">
        <v>225</v>
      </c>
      <c r="AA532" s="579" t="s">
        <v>225</v>
      </c>
      <c r="AB532" s="579" t="s">
        <v>225</v>
      </c>
      <c r="AC532" s="579" t="s">
        <v>225</v>
      </c>
      <c r="AD532" s="579" t="s">
        <v>225</v>
      </c>
      <c r="AE532" s="579" t="s">
        <v>225</v>
      </c>
      <c r="AF532" s="579" t="s">
        <v>225</v>
      </c>
      <c r="AG532" s="579" t="s">
        <v>225</v>
      </c>
      <c r="AH532" s="579" t="s">
        <v>225</v>
      </c>
      <c r="AI532" s="579" t="s">
        <v>225</v>
      </c>
      <c r="AJ532" s="579" t="s">
        <v>225</v>
      </c>
      <c r="AK532" s="579" t="s">
        <v>225</v>
      </c>
      <c r="AL532" s="579" t="s">
        <v>225</v>
      </c>
      <c r="AM532" s="579" t="s">
        <v>225</v>
      </c>
      <c r="AN532" s="579" t="s">
        <v>225</v>
      </c>
      <c r="AO532" s="579" t="s">
        <v>225</v>
      </c>
      <c r="AP532" s="579" t="s">
        <v>225</v>
      </c>
      <c r="AQ532" s="579" t="s">
        <v>225</v>
      </c>
      <c r="AR532" s="579" t="s">
        <v>225</v>
      </c>
      <c r="AS532" s="579" t="s">
        <v>225</v>
      </c>
      <c r="AT532" s="579" t="s">
        <v>225</v>
      </c>
      <c r="AU532" s="579" t="s">
        <v>225</v>
      </c>
      <c r="AV532" s="579" t="s">
        <v>225</v>
      </c>
      <c r="AW532" s="579" t="s">
        <v>225</v>
      </c>
      <c r="AX532" s="579" t="s">
        <v>225</v>
      </c>
      <c r="AY532" s="556">
        <v>0</v>
      </c>
      <c r="AZ532" s="564"/>
      <c r="BA532" s="565"/>
      <c r="BB532" s="565"/>
      <c r="BC532" s="565"/>
      <c r="BD532" s="566"/>
    </row>
    <row r="533" spans="1:56" ht="14.4" x14ac:dyDescent="0.3">
      <c r="A533" s="576">
        <v>707499</v>
      </c>
      <c r="B533" s="549" t="s">
        <v>246</v>
      </c>
      <c r="C533" s="555" t="s">
        <v>177</v>
      </c>
      <c r="D533" s="555" t="s">
        <v>177</v>
      </c>
      <c r="E533" s="555" t="s">
        <v>177</v>
      </c>
      <c r="F533" s="555" t="s">
        <v>177</v>
      </c>
      <c r="G533" s="555" t="s">
        <v>177</v>
      </c>
      <c r="H533" s="555" t="s">
        <v>177</v>
      </c>
      <c r="I533" s="555" t="s">
        <v>177</v>
      </c>
      <c r="J533" s="555" t="s">
        <v>177</v>
      </c>
      <c r="K533" s="555" t="s">
        <v>177</v>
      </c>
      <c r="L533" s="555" t="s">
        <v>177</v>
      </c>
      <c r="M533" s="555" t="s">
        <v>177</v>
      </c>
      <c r="N533" s="555" t="s">
        <v>177</v>
      </c>
      <c r="O533" s="555" t="s">
        <v>177</v>
      </c>
      <c r="P533" s="555" t="s">
        <v>177</v>
      </c>
      <c r="Q533" s="555" t="s">
        <v>177</v>
      </c>
      <c r="R533" s="555" t="s">
        <v>177</v>
      </c>
      <c r="S533" s="555" t="s">
        <v>177</v>
      </c>
      <c r="T533" s="555" t="s">
        <v>177</v>
      </c>
      <c r="U533" s="555" t="s">
        <v>176</v>
      </c>
      <c r="V533" s="555" t="s">
        <v>176</v>
      </c>
      <c r="W533" s="555" t="s">
        <v>176</v>
      </c>
      <c r="X533" s="555" t="s">
        <v>176</v>
      </c>
      <c r="Y533" s="555" t="s">
        <v>176</v>
      </c>
      <c r="Z533" s="555" t="s">
        <v>176</v>
      </c>
      <c r="AA533" s="555"/>
      <c r="AB533" s="555"/>
      <c r="AC533" s="555"/>
      <c r="AD533" s="555"/>
      <c r="AE533" s="555"/>
      <c r="AF533" s="555"/>
      <c r="AG533" s="555"/>
      <c r="AH533" s="555"/>
      <c r="AI533" s="555"/>
      <c r="AJ533" s="555"/>
      <c r="AK533" s="555"/>
      <c r="AL533" s="555"/>
      <c r="AM533" s="555"/>
      <c r="AN533" s="555"/>
      <c r="AO533" s="555"/>
      <c r="AP533" s="555"/>
      <c r="AQ533" s="555"/>
      <c r="AR533" s="555"/>
      <c r="AS533" s="555"/>
      <c r="AT533" s="555"/>
      <c r="AU533" s="555"/>
      <c r="AV533" s="555"/>
      <c r="AW533" s="555"/>
      <c r="AX533" s="555"/>
      <c r="AY533" s="556">
        <v>0</v>
      </c>
      <c r="AZ533" s="559"/>
      <c r="BA533" s="562"/>
      <c r="BB533" s="559"/>
    </row>
    <row r="534" spans="1:56" ht="14.4" x14ac:dyDescent="0.3">
      <c r="A534" s="576">
        <v>707500</v>
      </c>
      <c r="B534" s="549" t="s">
        <v>245</v>
      </c>
      <c r="C534" s="555" t="s">
        <v>177</v>
      </c>
      <c r="D534" s="555" t="s">
        <v>177</v>
      </c>
      <c r="E534" s="555" t="s">
        <v>177</v>
      </c>
      <c r="F534" s="555" t="s">
        <v>177</v>
      </c>
      <c r="G534" s="555" t="s">
        <v>176</v>
      </c>
      <c r="H534" s="555" t="s">
        <v>177</v>
      </c>
      <c r="I534" s="555" t="s">
        <v>176</v>
      </c>
      <c r="J534" s="555" t="s">
        <v>176</v>
      </c>
      <c r="K534" s="555" t="s">
        <v>176</v>
      </c>
      <c r="L534" s="555" t="s">
        <v>176</v>
      </c>
      <c r="M534" s="555" t="s">
        <v>175</v>
      </c>
      <c r="N534" s="555" t="s">
        <v>175</v>
      </c>
      <c r="O534" s="555" t="s">
        <v>225</v>
      </c>
      <c r="P534" s="555" t="s">
        <v>225</v>
      </c>
      <c r="Q534" s="555" t="s">
        <v>225</v>
      </c>
      <c r="R534" s="555" t="s">
        <v>225</v>
      </c>
      <c r="S534" s="555" t="s">
        <v>225</v>
      </c>
      <c r="T534" s="555" t="s">
        <v>225</v>
      </c>
      <c r="U534" s="555" t="s">
        <v>225</v>
      </c>
      <c r="V534" s="555" t="s">
        <v>225</v>
      </c>
      <c r="W534" s="555" t="s">
        <v>225</v>
      </c>
      <c r="X534" s="555" t="s">
        <v>225</v>
      </c>
      <c r="Y534" s="555" t="s">
        <v>225</v>
      </c>
      <c r="Z534" s="555" t="s">
        <v>225</v>
      </c>
      <c r="AA534" s="555" t="s">
        <v>225</v>
      </c>
      <c r="AB534" s="555" t="s">
        <v>225</v>
      </c>
      <c r="AC534" s="555" t="s">
        <v>225</v>
      </c>
      <c r="AD534" s="555" t="s">
        <v>225</v>
      </c>
      <c r="AE534" s="555" t="s">
        <v>225</v>
      </c>
      <c r="AF534" s="555" t="s">
        <v>225</v>
      </c>
      <c r="AG534" s="555" t="s">
        <v>225</v>
      </c>
      <c r="AH534" s="555" t="s">
        <v>225</v>
      </c>
      <c r="AI534" s="555" t="s">
        <v>225</v>
      </c>
      <c r="AJ534" s="555" t="s">
        <v>225</v>
      </c>
      <c r="AK534" s="555" t="s">
        <v>225</v>
      </c>
      <c r="AL534" s="555" t="s">
        <v>225</v>
      </c>
      <c r="AM534" s="555" t="s">
        <v>225</v>
      </c>
      <c r="AN534" s="555" t="s">
        <v>225</v>
      </c>
      <c r="AO534" s="555" t="s">
        <v>225</v>
      </c>
      <c r="AP534" s="555" t="s">
        <v>225</v>
      </c>
      <c r="AQ534" s="555" t="s">
        <v>225</v>
      </c>
      <c r="AR534" s="555" t="s">
        <v>225</v>
      </c>
      <c r="AS534" s="555" t="s">
        <v>225</v>
      </c>
      <c r="AT534" s="555" t="s">
        <v>225</v>
      </c>
      <c r="AU534" s="555" t="s">
        <v>225</v>
      </c>
      <c r="AV534" s="555" t="s">
        <v>225</v>
      </c>
      <c r="AW534" s="555" t="s">
        <v>225</v>
      </c>
      <c r="AX534" s="555" t="s">
        <v>225</v>
      </c>
      <c r="AY534" s="556">
        <v>0</v>
      </c>
      <c r="AZ534" s="564"/>
      <c r="BA534" s="565"/>
      <c r="BB534" s="565"/>
      <c r="BC534" s="565"/>
      <c r="BD534" s="566"/>
    </row>
    <row r="535" spans="1:56" ht="21.6" x14ac:dyDescent="0.65">
      <c r="A535" s="578">
        <v>707502</v>
      </c>
      <c r="B535" s="550" t="s">
        <v>245</v>
      </c>
      <c r="C535" s="579" t="s">
        <v>177</v>
      </c>
      <c r="D535" s="579" t="s">
        <v>176</v>
      </c>
      <c r="E535" s="579" t="s">
        <v>177</v>
      </c>
      <c r="F535" s="579" t="s">
        <v>177</v>
      </c>
      <c r="G535" s="579" t="s">
        <v>177</v>
      </c>
      <c r="H535" s="579" t="s">
        <v>177</v>
      </c>
      <c r="I535" s="579" t="s">
        <v>176</v>
      </c>
      <c r="J535" s="579" t="s">
        <v>176</v>
      </c>
      <c r="K535" s="579" t="s">
        <v>176</v>
      </c>
      <c r="L535" s="579" t="s">
        <v>176</v>
      </c>
      <c r="M535" s="579" t="s">
        <v>175</v>
      </c>
      <c r="N535" s="579" t="s">
        <v>175</v>
      </c>
      <c r="O535" s="579" t="s">
        <v>225</v>
      </c>
      <c r="P535" s="579" t="s">
        <v>225</v>
      </c>
      <c r="Q535" s="579" t="s">
        <v>225</v>
      </c>
      <c r="R535" s="579" t="s">
        <v>225</v>
      </c>
      <c r="S535" s="579" t="s">
        <v>225</v>
      </c>
      <c r="T535" s="579" t="s">
        <v>225</v>
      </c>
      <c r="U535" s="579" t="s">
        <v>225</v>
      </c>
      <c r="V535" s="579" t="s">
        <v>225</v>
      </c>
      <c r="W535" s="579" t="s">
        <v>225</v>
      </c>
      <c r="X535" s="579" t="s">
        <v>225</v>
      </c>
      <c r="Y535" s="579" t="s">
        <v>225</v>
      </c>
      <c r="Z535" s="579" t="s">
        <v>225</v>
      </c>
      <c r="AA535" s="579" t="s">
        <v>225</v>
      </c>
      <c r="AB535" s="579" t="s">
        <v>225</v>
      </c>
      <c r="AC535" s="579" t="s">
        <v>225</v>
      </c>
      <c r="AD535" s="579" t="s">
        <v>225</v>
      </c>
      <c r="AE535" s="579" t="s">
        <v>225</v>
      </c>
      <c r="AF535" s="579" t="s">
        <v>225</v>
      </c>
      <c r="AG535" s="579" t="s">
        <v>225</v>
      </c>
      <c r="AH535" s="579" t="s">
        <v>225</v>
      </c>
      <c r="AI535" s="579" t="s">
        <v>225</v>
      </c>
      <c r="AJ535" s="579" t="s">
        <v>225</v>
      </c>
      <c r="AK535" s="579" t="s">
        <v>225</v>
      </c>
      <c r="AL535" s="579" t="s">
        <v>225</v>
      </c>
      <c r="AM535" s="579" t="s">
        <v>225</v>
      </c>
      <c r="AN535" s="579" t="s">
        <v>225</v>
      </c>
      <c r="AO535" s="579" t="s">
        <v>225</v>
      </c>
      <c r="AP535" s="579" t="s">
        <v>225</v>
      </c>
      <c r="AQ535" s="579" t="s">
        <v>225</v>
      </c>
      <c r="AR535" s="579" t="s">
        <v>225</v>
      </c>
      <c r="AS535" s="579" t="s">
        <v>225</v>
      </c>
      <c r="AT535" s="579" t="s">
        <v>225</v>
      </c>
      <c r="AU535" s="579" t="s">
        <v>225</v>
      </c>
      <c r="AV535" s="579" t="s">
        <v>225</v>
      </c>
      <c r="AW535" s="579" t="s">
        <v>225</v>
      </c>
      <c r="AX535" s="579" t="s">
        <v>225</v>
      </c>
      <c r="AY535" s="556">
        <v>0</v>
      </c>
      <c r="AZ535" s="559"/>
      <c r="BA535" s="562"/>
      <c r="BB535" s="559"/>
    </row>
    <row r="536" spans="1:56" ht="14.4" x14ac:dyDescent="0.3">
      <c r="A536" s="576">
        <v>707504</v>
      </c>
      <c r="B536" s="549" t="s">
        <v>247</v>
      </c>
      <c r="C536" s="555" t="s">
        <v>176</v>
      </c>
      <c r="D536" s="555" t="s">
        <v>177</v>
      </c>
      <c r="E536" s="555" t="s">
        <v>176</v>
      </c>
      <c r="F536" s="555" t="s">
        <v>176</v>
      </c>
      <c r="G536" s="555" t="s">
        <v>177</v>
      </c>
      <c r="H536" s="555" t="s">
        <v>176</v>
      </c>
      <c r="I536" s="555" t="s">
        <v>177</v>
      </c>
      <c r="J536" s="555" t="s">
        <v>177</v>
      </c>
      <c r="K536" s="555" t="s">
        <v>177</v>
      </c>
      <c r="L536" s="555" t="s">
        <v>177</v>
      </c>
      <c r="M536" s="555" t="s">
        <v>177</v>
      </c>
      <c r="N536" s="555" t="s">
        <v>177</v>
      </c>
      <c r="O536" s="555" t="s">
        <v>175</v>
      </c>
      <c r="P536" s="555" t="s">
        <v>177</v>
      </c>
      <c r="Q536" s="555" t="s">
        <v>177</v>
      </c>
      <c r="R536" s="555" t="s">
        <v>177</v>
      </c>
      <c r="S536" s="555" t="s">
        <v>177</v>
      </c>
      <c r="T536" s="555" t="s">
        <v>177</v>
      </c>
      <c r="U536" s="555" t="s">
        <v>177</v>
      </c>
      <c r="V536" s="555" t="s">
        <v>177</v>
      </c>
      <c r="W536" s="555" t="s">
        <v>177</v>
      </c>
      <c r="X536" s="555" t="s">
        <v>177</v>
      </c>
      <c r="Y536" s="555" t="s">
        <v>177</v>
      </c>
      <c r="Z536" s="555" t="s">
        <v>177</v>
      </c>
      <c r="AA536" s="555" t="s">
        <v>177</v>
      </c>
      <c r="AB536" s="555" t="s">
        <v>177</v>
      </c>
      <c r="AC536" s="555" t="s">
        <v>177</v>
      </c>
      <c r="AD536" s="555" t="s">
        <v>177</v>
      </c>
      <c r="AE536" s="555" t="s">
        <v>177</v>
      </c>
      <c r="AF536" s="555" t="s">
        <v>177</v>
      </c>
      <c r="AG536" s="555"/>
      <c r="AH536" s="555"/>
      <c r="AI536" s="555"/>
      <c r="AJ536" s="555"/>
      <c r="AK536" s="555"/>
      <c r="AL536" s="555"/>
      <c r="AM536" s="555"/>
      <c r="AN536" s="555"/>
      <c r="AO536" s="555"/>
      <c r="AP536" s="555"/>
      <c r="AQ536" s="555"/>
      <c r="AR536" s="555"/>
      <c r="AS536" s="555"/>
      <c r="AT536" s="555"/>
      <c r="AU536" s="555"/>
      <c r="AV536" s="555"/>
      <c r="AW536" s="555"/>
      <c r="AX536" s="555"/>
      <c r="AY536" s="556">
        <v>0</v>
      </c>
      <c r="AZ536" s="559"/>
      <c r="BA536" s="562"/>
      <c r="BB536" s="559"/>
    </row>
    <row r="537" spans="1:56" ht="21.6" x14ac:dyDescent="0.65">
      <c r="A537" s="578">
        <v>707505</v>
      </c>
      <c r="B537" s="550" t="s">
        <v>245</v>
      </c>
      <c r="C537" s="579" t="s">
        <v>177</v>
      </c>
      <c r="D537" s="579" t="s">
        <v>176</v>
      </c>
      <c r="E537" s="579" t="s">
        <v>176</v>
      </c>
      <c r="F537" s="579" t="s">
        <v>176</v>
      </c>
      <c r="G537" s="579" t="s">
        <v>176</v>
      </c>
      <c r="H537" s="579" t="s">
        <v>177</v>
      </c>
      <c r="I537" s="579" t="s">
        <v>176</v>
      </c>
      <c r="J537" s="579" t="s">
        <v>176</v>
      </c>
      <c r="K537" s="579" t="s">
        <v>176</v>
      </c>
      <c r="L537" s="579" t="s">
        <v>176</v>
      </c>
      <c r="M537" s="579" t="s">
        <v>176</v>
      </c>
      <c r="N537" s="579" t="s">
        <v>176</v>
      </c>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79"/>
      <c r="AL537" s="579"/>
      <c r="AM537" s="579"/>
      <c r="AN537" s="579"/>
      <c r="AO537" s="579"/>
      <c r="AP537" s="579"/>
      <c r="AQ537" s="579"/>
      <c r="AR537" s="579"/>
      <c r="AS537" s="579"/>
      <c r="AT537" s="579"/>
      <c r="AU537" s="579"/>
      <c r="AV537" s="579"/>
      <c r="AW537" s="579"/>
      <c r="AX537" s="579"/>
      <c r="AY537" s="556">
        <v>0</v>
      </c>
      <c r="AZ537" s="559"/>
      <c r="BA537" s="562"/>
      <c r="BB537" s="559"/>
    </row>
    <row r="538" spans="1:56" ht="21.6" x14ac:dyDescent="0.65">
      <c r="A538" s="578">
        <v>707506</v>
      </c>
      <c r="B538" s="550" t="s">
        <v>245</v>
      </c>
      <c r="C538" s="579" t="s">
        <v>175</v>
      </c>
      <c r="D538" s="579" t="s">
        <v>175</v>
      </c>
      <c r="E538" s="579" t="s">
        <v>175</v>
      </c>
      <c r="F538" s="579" t="s">
        <v>175</v>
      </c>
      <c r="G538" s="579" t="s">
        <v>175</v>
      </c>
      <c r="H538" s="579" t="s">
        <v>177</v>
      </c>
      <c r="I538" s="579" t="s">
        <v>175</v>
      </c>
      <c r="J538" s="579" t="s">
        <v>176</v>
      </c>
      <c r="K538" s="579" t="s">
        <v>176</v>
      </c>
      <c r="L538" s="579" t="s">
        <v>176</v>
      </c>
      <c r="M538" s="579" t="s">
        <v>177</v>
      </c>
      <c r="N538" s="579" t="s">
        <v>177</v>
      </c>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579"/>
      <c r="AY538" s="556">
        <v>0</v>
      </c>
      <c r="AZ538" s="564"/>
      <c r="BA538" s="565"/>
      <c r="BB538" s="565"/>
      <c r="BC538" s="565"/>
      <c r="BD538" s="566"/>
    </row>
    <row r="539" spans="1:56" ht="21.6" x14ac:dyDescent="0.65">
      <c r="A539" s="578">
        <v>707507</v>
      </c>
      <c r="B539" s="550" t="s">
        <v>245</v>
      </c>
      <c r="C539" s="579" t="s">
        <v>177</v>
      </c>
      <c r="D539" s="579" t="s">
        <v>177</v>
      </c>
      <c r="E539" s="579" t="s">
        <v>177</v>
      </c>
      <c r="F539" s="579" t="s">
        <v>176</v>
      </c>
      <c r="G539" s="579" t="s">
        <v>176</v>
      </c>
      <c r="H539" s="579" t="s">
        <v>176</v>
      </c>
      <c r="I539" s="579" t="s">
        <v>176</v>
      </c>
      <c r="J539" s="579" t="s">
        <v>176</v>
      </c>
      <c r="K539" s="579" t="s">
        <v>176</v>
      </c>
      <c r="L539" s="579" t="s">
        <v>176</v>
      </c>
      <c r="M539" s="579" t="s">
        <v>175</v>
      </c>
      <c r="N539" s="579" t="s">
        <v>175</v>
      </c>
      <c r="O539" s="579" t="s">
        <v>225</v>
      </c>
      <c r="P539" s="579" t="s">
        <v>225</v>
      </c>
      <c r="Q539" s="579" t="s">
        <v>225</v>
      </c>
      <c r="R539" s="579" t="s">
        <v>225</v>
      </c>
      <c r="S539" s="579" t="s">
        <v>225</v>
      </c>
      <c r="T539" s="579" t="s">
        <v>225</v>
      </c>
      <c r="U539" s="579" t="s">
        <v>225</v>
      </c>
      <c r="V539" s="579" t="s">
        <v>225</v>
      </c>
      <c r="W539" s="579" t="s">
        <v>225</v>
      </c>
      <c r="X539" s="579" t="s">
        <v>225</v>
      </c>
      <c r="Y539" s="579" t="s">
        <v>225</v>
      </c>
      <c r="Z539" s="579" t="s">
        <v>225</v>
      </c>
      <c r="AA539" s="579" t="s">
        <v>225</v>
      </c>
      <c r="AB539" s="579" t="s">
        <v>225</v>
      </c>
      <c r="AC539" s="579" t="s">
        <v>225</v>
      </c>
      <c r="AD539" s="579" t="s">
        <v>225</v>
      </c>
      <c r="AE539" s="579" t="s">
        <v>225</v>
      </c>
      <c r="AF539" s="579" t="s">
        <v>225</v>
      </c>
      <c r="AG539" s="579" t="s">
        <v>225</v>
      </c>
      <c r="AH539" s="579" t="s">
        <v>225</v>
      </c>
      <c r="AI539" s="579" t="s">
        <v>225</v>
      </c>
      <c r="AJ539" s="579" t="s">
        <v>225</v>
      </c>
      <c r="AK539" s="579" t="s">
        <v>225</v>
      </c>
      <c r="AL539" s="579" t="s">
        <v>225</v>
      </c>
      <c r="AM539" s="579" t="s">
        <v>225</v>
      </c>
      <c r="AN539" s="579" t="s">
        <v>225</v>
      </c>
      <c r="AO539" s="579" t="s">
        <v>225</v>
      </c>
      <c r="AP539" s="579" t="s">
        <v>225</v>
      </c>
      <c r="AQ539" s="579" t="s">
        <v>225</v>
      </c>
      <c r="AR539" s="579" t="s">
        <v>225</v>
      </c>
      <c r="AS539" s="579" t="s">
        <v>225</v>
      </c>
      <c r="AT539" s="579" t="s">
        <v>225</v>
      </c>
      <c r="AU539" s="579" t="s">
        <v>225</v>
      </c>
      <c r="AV539" s="579" t="s">
        <v>225</v>
      </c>
      <c r="AW539" s="579" t="s">
        <v>225</v>
      </c>
      <c r="AX539" s="579" t="s">
        <v>225</v>
      </c>
      <c r="AY539" s="556">
        <v>0</v>
      </c>
      <c r="AZ539" s="559"/>
      <c r="BA539" s="562"/>
      <c r="BB539" s="559"/>
    </row>
    <row r="540" spans="1:56" ht="21.6" x14ac:dyDescent="0.65">
      <c r="A540" s="578">
        <v>707508</v>
      </c>
      <c r="B540" s="550" t="s">
        <v>245</v>
      </c>
      <c r="C540" s="579" t="s">
        <v>176</v>
      </c>
      <c r="D540" s="579" t="s">
        <v>176</v>
      </c>
      <c r="E540" s="579" t="s">
        <v>176</v>
      </c>
      <c r="F540" s="579" t="s">
        <v>176</v>
      </c>
      <c r="G540" s="579" t="s">
        <v>176</v>
      </c>
      <c r="H540" s="579" t="s">
        <v>176</v>
      </c>
      <c r="I540" s="579" t="s">
        <v>176</v>
      </c>
      <c r="J540" s="579" t="s">
        <v>176</v>
      </c>
      <c r="K540" s="579" t="s">
        <v>176</v>
      </c>
      <c r="L540" s="579" t="s">
        <v>176</v>
      </c>
      <c r="M540" s="579" t="s">
        <v>175</v>
      </c>
      <c r="N540" s="579" t="s">
        <v>175</v>
      </c>
      <c r="O540" s="579" t="s">
        <v>225</v>
      </c>
      <c r="P540" s="579" t="s">
        <v>225</v>
      </c>
      <c r="Q540" s="579" t="s">
        <v>225</v>
      </c>
      <c r="R540" s="579" t="s">
        <v>225</v>
      </c>
      <c r="S540" s="579" t="s">
        <v>225</v>
      </c>
      <c r="T540" s="579" t="s">
        <v>225</v>
      </c>
      <c r="U540" s="579" t="s">
        <v>225</v>
      </c>
      <c r="V540" s="579" t="s">
        <v>225</v>
      </c>
      <c r="W540" s="579" t="s">
        <v>225</v>
      </c>
      <c r="X540" s="579" t="s">
        <v>225</v>
      </c>
      <c r="Y540" s="579" t="s">
        <v>225</v>
      </c>
      <c r="Z540" s="579" t="s">
        <v>225</v>
      </c>
      <c r="AA540" s="579" t="s">
        <v>225</v>
      </c>
      <c r="AB540" s="579" t="s">
        <v>225</v>
      </c>
      <c r="AC540" s="579" t="s">
        <v>225</v>
      </c>
      <c r="AD540" s="579" t="s">
        <v>225</v>
      </c>
      <c r="AE540" s="579" t="s">
        <v>225</v>
      </c>
      <c r="AF540" s="579" t="s">
        <v>225</v>
      </c>
      <c r="AG540" s="579" t="s">
        <v>225</v>
      </c>
      <c r="AH540" s="579" t="s">
        <v>225</v>
      </c>
      <c r="AI540" s="579" t="s">
        <v>225</v>
      </c>
      <c r="AJ540" s="579" t="s">
        <v>225</v>
      </c>
      <c r="AK540" s="579" t="s">
        <v>225</v>
      </c>
      <c r="AL540" s="579" t="s">
        <v>225</v>
      </c>
      <c r="AM540" s="579" t="s">
        <v>225</v>
      </c>
      <c r="AN540" s="579" t="s">
        <v>225</v>
      </c>
      <c r="AO540" s="579" t="s">
        <v>225</v>
      </c>
      <c r="AP540" s="579" t="s">
        <v>225</v>
      </c>
      <c r="AQ540" s="579" t="s">
        <v>225</v>
      </c>
      <c r="AR540" s="579" t="s">
        <v>225</v>
      </c>
      <c r="AS540" s="579" t="s">
        <v>225</v>
      </c>
      <c r="AT540" s="579" t="s">
        <v>225</v>
      </c>
      <c r="AU540" s="579" t="s">
        <v>225</v>
      </c>
      <c r="AV540" s="579" t="s">
        <v>225</v>
      </c>
      <c r="AW540" s="579" t="s">
        <v>225</v>
      </c>
      <c r="AX540" s="579" t="s">
        <v>225</v>
      </c>
      <c r="AY540" s="556">
        <v>0</v>
      </c>
      <c r="AZ540" s="559"/>
      <c r="BA540" s="562"/>
      <c r="BB540" s="559"/>
    </row>
    <row r="541" spans="1:56" ht="21.6" x14ac:dyDescent="0.65">
      <c r="A541" s="578">
        <v>707509</v>
      </c>
      <c r="B541" s="550" t="s">
        <v>245</v>
      </c>
      <c r="C541" s="579" t="s">
        <v>225</v>
      </c>
      <c r="D541" s="579" t="s">
        <v>225</v>
      </c>
      <c r="E541" s="579" t="s">
        <v>225</v>
      </c>
      <c r="F541" s="579" t="s">
        <v>225</v>
      </c>
      <c r="G541" s="579" t="s">
        <v>225</v>
      </c>
      <c r="H541" s="579" t="s">
        <v>225</v>
      </c>
      <c r="I541" s="579" t="s">
        <v>225</v>
      </c>
      <c r="J541" s="579" t="s">
        <v>225</v>
      </c>
      <c r="K541" s="579" t="s">
        <v>225</v>
      </c>
      <c r="L541" s="579" t="s">
        <v>225</v>
      </c>
      <c r="M541" s="579" t="s">
        <v>225</v>
      </c>
      <c r="N541" s="579" t="s">
        <v>225</v>
      </c>
      <c r="O541" s="579" t="s">
        <v>225</v>
      </c>
      <c r="P541" s="579" t="s">
        <v>225</v>
      </c>
      <c r="Q541" s="579" t="s">
        <v>225</v>
      </c>
      <c r="R541" s="579" t="s">
        <v>225</v>
      </c>
      <c r="S541" s="579" t="s">
        <v>225</v>
      </c>
      <c r="T541" s="579" t="s">
        <v>225</v>
      </c>
      <c r="U541" s="579" t="s">
        <v>225</v>
      </c>
      <c r="V541" s="579" t="s">
        <v>225</v>
      </c>
      <c r="W541" s="579" t="s">
        <v>225</v>
      </c>
      <c r="X541" s="579" t="s">
        <v>225</v>
      </c>
      <c r="Y541" s="579" t="s">
        <v>225</v>
      </c>
      <c r="Z541" s="579" t="s">
        <v>225</v>
      </c>
      <c r="AA541" s="579" t="s">
        <v>225</v>
      </c>
      <c r="AB541" s="579" t="s">
        <v>225</v>
      </c>
      <c r="AC541" s="579" t="s">
        <v>225</v>
      </c>
      <c r="AD541" s="579" t="s">
        <v>225</v>
      </c>
      <c r="AE541" s="579" t="s">
        <v>225</v>
      </c>
      <c r="AF541" s="579" t="s">
        <v>225</v>
      </c>
      <c r="AG541" s="579" t="s">
        <v>225</v>
      </c>
      <c r="AH541" s="579" t="s">
        <v>225</v>
      </c>
      <c r="AI541" s="579" t="s">
        <v>225</v>
      </c>
      <c r="AJ541" s="579" t="s">
        <v>225</v>
      </c>
      <c r="AK541" s="579" t="s">
        <v>225</v>
      </c>
      <c r="AL541" s="579" t="s">
        <v>225</v>
      </c>
      <c r="AM541" s="579" t="s">
        <v>225</v>
      </c>
      <c r="AN541" s="579" t="s">
        <v>225</v>
      </c>
      <c r="AO541" s="579" t="s">
        <v>225</v>
      </c>
      <c r="AP541" s="579" t="s">
        <v>225</v>
      </c>
      <c r="AQ541" s="579" t="s">
        <v>225</v>
      </c>
      <c r="AR541" s="579" t="s">
        <v>225</v>
      </c>
      <c r="AS541" s="579" t="s">
        <v>225</v>
      </c>
      <c r="AT541" s="579" t="s">
        <v>225</v>
      </c>
      <c r="AU541" s="579" t="s">
        <v>225</v>
      </c>
      <c r="AV541" s="579" t="s">
        <v>225</v>
      </c>
      <c r="AW541" s="579" t="s">
        <v>225</v>
      </c>
      <c r="AX541" s="579" t="s">
        <v>225</v>
      </c>
      <c r="AY541" s="556">
        <v>0</v>
      </c>
      <c r="AZ541" s="564"/>
      <c r="BA541" s="565"/>
      <c r="BB541" s="565"/>
      <c r="BC541" s="565"/>
      <c r="BD541" s="566"/>
    </row>
    <row r="542" spans="1:56" ht="21.6" x14ac:dyDescent="0.65">
      <c r="A542" s="578">
        <v>707510</v>
      </c>
      <c r="B542" s="550" t="s">
        <v>245</v>
      </c>
      <c r="C542" s="579" t="s">
        <v>175</v>
      </c>
      <c r="D542" s="579" t="s">
        <v>175</v>
      </c>
      <c r="E542" s="579" t="s">
        <v>175</v>
      </c>
      <c r="F542" s="579" t="s">
        <v>175</v>
      </c>
      <c r="G542" s="579" t="s">
        <v>177</v>
      </c>
      <c r="H542" s="579" t="s">
        <v>175</v>
      </c>
      <c r="I542" s="579" t="s">
        <v>177</v>
      </c>
      <c r="J542" s="579" t="s">
        <v>175</v>
      </c>
      <c r="K542" s="579" t="s">
        <v>175</v>
      </c>
      <c r="L542" s="579" t="s">
        <v>176</v>
      </c>
      <c r="M542" s="579" t="s">
        <v>176</v>
      </c>
      <c r="N542" s="579" t="s">
        <v>177</v>
      </c>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79"/>
      <c r="AL542" s="579"/>
      <c r="AM542" s="579"/>
      <c r="AN542" s="579"/>
      <c r="AO542" s="579"/>
      <c r="AP542" s="579"/>
      <c r="AQ542" s="579"/>
      <c r="AR542" s="579"/>
      <c r="AS542" s="579"/>
      <c r="AT542" s="579"/>
      <c r="AU542" s="579"/>
      <c r="AV542" s="579"/>
      <c r="AW542" s="579"/>
      <c r="AX542" s="579"/>
      <c r="AY542" s="556">
        <v>0</v>
      </c>
      <c r="AZ542" s="559"/>
      <c r="BA542" s="562"/>
      <c r="BB542" s="559"/>
    </row>
    <row r="543" spans="1:56" ht="21.6" x14ac:dyDescent="0.65">
      <c r="A543" s="578">
        <v>707511</v>
      </c>
      <c r="B543" s="550" t="s">
        <v>245</v>
      </c>
      <c r="C543" s="579" t="s">
        <v>177</v>
      </c>
      <c r="D543" s="579" t="s">
        <v>177</v>
      </c>
      <c r="E543" s="579" t="s">
        <v>177</v>
      </c>
      <c r="F543" s="579" t="s">
        <v>176</v>
      </c>
      <c r="G543" s="579" t="s">
        <v>176</v>
      </c>
      <c r="H543" s="579" t="s">
        <v>177</v>
      </c>
      <c r="I543" s="579" t="s">
        <v>176</v>
      </c>
      <c r="J543" s="579" t="s">
        <v>176</v>
      </c>
      <c r="K543" s="579" t="s">
        <v>176</v>
      </c>
      <c r="L543" s="579" t="s">
        <v>176</v>
      </c>
      <c r="M543" s="579" t="s">
        <v>175</v>
      </c>
      <c r="N543" s="579" t="s">
        <v>175</v>
      </c>
      <c r="O543" s="579" t="s">
        <v>225</v>
      </c>
      <c r="P543" s="579" t="s">
        <v>225</v>
      </c>
      <c r="Q543" s="579" t="s">
        <v>225</v>
      </c>
      <c r="R543" s="579" t="s">
        <v>225</v>
      </c>
      <c r="S543" s="579" t="s">
        <v>225</v>
      </c>
      <c r="T543" s="579" t="s">
        <v>225</v>
      </c>
      <c r="U543" s="579" t="s">
        <v>225</v>
      </c>
      <c r="V543" s="579" t="s">
        <v>225</v>
      </c>
      <c r="W543" s="579" t="s">
        <v>225</v>
      </c>
      <c r="X543" s="579" t="s">
        <v>225</v>
      </c>
      <c r="Y543" s="579" t="s">
        <v>225</v>
      </c>
      <c r="Z543" s="579" t="s">
        <v>225</v>
      </c>
      <c r="AA543" s="579" t="s">
        <v>225</v>
      </c>
      <c r="AB543" s="579" t="s">
        <v>225</v>
      </c>
      <c r="AC543" s="579" t="s">
        <v>225</v>
      </c>
      <c r="AD543" s="579" t="s">
        <v>225</v>
      </c>
      <c r="AE543" s="579" t="s">
        <v>225</v>
      </c>
      <c r="AF543" s="579" t="s">
        <v>225</v>
      </c>
      <c r="AG543" s="579" t="s">
        <v>225</v>
      </c>
      <c r="AH543" s="579" t="s">
        <v>225</v>
      </c>
      <c r="AI543" s="579" t="s">
        <v>225</v>
      </c>
      <c r="AJ543" s="579" t="s">
        <v>225</v>
      </c>
      <c r="AK543" s="579" t="s">
        <v>225</v>
      </c>
      <c r="AL543" s="579" t="s">
        <v>225</v>
      </c>
      <c r="AM543" s="579" t="s">
        <v>225</v>
      </c>
      <c r="AN543" s="579" t="s">
        <v>225</v>
      </c>
      <c r="AO543" s="579" t="s">
        <v>225</v>
      </c>
      <c r="AP543" s="579" t="s">
        <v>225</v>
      </c>
      <c r="AQ543" s="579" t="s">
        <v>225</v>
      </c>
      <c r="AR543" s="579" t="s">
        <v>225</v>
      </c>
      <c r="AS543" s="579" t="s">
        <v>225</v>
      </c>
      <c r="AT543" s="579" t="s">
        <v>225</v>
      </c>
      <c r="AU543" s="579" t="s">
        <v>225</v>
      </c>
      <c r="AV543" s="579" t="s">
        <v>225</v>
      </c>
      <c r="AW543" s="579" t="s">
        <v>225</v>
      </c>
      <c r="AX543" s="579" t="s">
        <v>225</v>
      </c>
      <c r="AY543" s="556">
        <v>0</v>
      </c>
      <c r="AZ543" s="559"/>
      <c r="BA543" s="562"/>
      <c r="BB543" s="559"/>
    </row>
    <row r="544" spans="1:56" ht="14.4" x14ac:dyDescent="0.3">
      <c r="A544" s="576">
        <v>707512</v>
      </c>
      <c r="B544" s="549" t="s">
        <v>246</v>
      </c>
      <c r="C544" s="555" t="s">
        <v>175</v>
      </c>
      <c r="D544" s="555" t="s">
        <v>175</v>
      </c>
      <c r="E544" s="555" t="s">
        <v>175</v>
      </c>
      <c r="F544" s="555" t="s">
        <v>175</v>
      </c>
      <c r="G544" s="555" t="s">
        <v>175</v>
      </c>
      <c r="H544" s="555" t="s">
        <v>177</v>
      </c>
      <c r="I544" s="555" t="s">
        <v>175</v>
      </c>
      <c r="J544" s="555" t="s">
        <v>177</v>
      </c>
      <c r="K544" s="555" t="s">
        <v>177</v>
      </c>
      <c r="L544" s="555" t="s">
        <v>177</v>
      </c>
      <c r="M544" s="555" t="s">
        <v>177</v>
      </c>
      <c r="N544" s="555" t="s">
        <v>177</v>
      </c>
      <c r="O544" s="555" t="s">
        <v>177</v>
      </c>
      <c r="P544" s="555" t="s">
        <v>177</v>
      </c>
      <c r="Q544" s="555" t="s">
        <v>176</v>
      </c>
      <c r="R544" s="555" t="s">
        <v>177</v>
      </c>
      <c r="S544" s="555" t="s">
        <v>177</v>
      </c>
      <c r="T544" s="555" t="s">
        <v>177</v>
      </c>
      <c r="U544" s="555"/>
      <c r="V544" s="555"/>
      <c r="W544" s="555"/>
      <c r="X544" s="555"/>
      <c r="Y544" s="555"/>
      <c r="Z544" s="555"/>
      <c r="AA544" s="555"/>
      <c r="AB544" s="555"/>
      <c r="AC544" s="555"/>
      <c r="AD544" s="555"/>
      <c r="AE544" s="555"/>
      <c r="AF544" s="555"/>
      <c r="AG544" s="555"/>
      <c r="AH544" s="555"/>
      <c r="AI544" s="555"/>
      <c r="AJ544" s="555"/>
      <c r="AK544" s="555"/>
      <c r="AL544" s="555"/>
      <c r="AM544" s="555"/>
      <c r="AN544" s="555"/>
      <c r="AO544" s="555"/>
      <c r="AP544" s="555"/>
      <c r="AQ544" s="555"/>
      <c r="AR544" s="555"/>
      <c r="AS544" s="555"/>
      <c r="AT544" s="555"/>
      <c r="AU544" s="555"/>
      <c r="AV544" s="555"/>
      <c r="AW544" s="555"/>
      <c r="AX544" s="555"/>
      <c r="AY544" s="556">
        <v>0</v>
      </c>
      <c r="AZ544" s="564"/>
      <c r="BA544" s="565"/>
      <c r="BB544" s="565"/>
      <c r="BC544" s="565"/>
      <c r="BD544" s="566"/>
    </row>
    <row r="545" spans="1:56" ht="14.4" x14ac:dyDescent="0.3">
      <c r="A545" s="576">
        <v>707513</v>
      </c>
      <c r="B545" s="549" t="s">
        <v>245</v>
      </c>
      <c r="C545" s="555" t="s">
        <v>177</v>
      </c>
      <c r="D545" s="555" t="s">
        <v>177</v>
      </c>
      <c r="E545" s="555" t="s">
        <v>177</v>
      </c>
      <c r="F545" s="555" t="s">
        <v>176</v>
      </c>
      <c r="G545" s="555" t="s">
        <v>177</v>
      </c>
      <c r="H545" s="555" t="s">
        <v>176</v>
      </c>
      <c r="I545" s="555" t="s">
        <v>176</v>
      </c>
      <c r="J545" s="555" t="s">
        <v>176</v>
      </c>
      <c r="K545" s="555" t="s">
        <v>176</v>
      </c>
      <c r="L545" s="555" t="s">
        <v>176</v>
      </c>
      <c r="M545" s="555" t="s">
        <v>177</v>
      </c>
      <c r="N545" s="555" t="s">
        <v>175</v>
      </c>
      <c r="O545" s="555" t="s">
        <v>225</v>
      </c>
      <c r="P545" s="555" t="s">
        <v>225</v>
      </c>
      <c r="Q545" s="555" t="s">
        <v>225</v>
      </c>
      <c r="R545" s="555" t="s">
        <v>225</v>
      </c>
      <c r="S545" s="555" t="s">
        <v>225</v>
      </c>
      <c r="T545" s="555" t="s">
        <v>225</v>
      </c>
      <c r="U545" s="555" t="s">
        <v>225</v>
      </c>
      <c r="V545" s="555" t="s">
        <v>225</v>
      </c>
      <c r="W545" s="555" t="s">
        <v>225</v>
      </c>
      <c r="X545" s="555" t="s">
        <v>225</v>
      </c>
      <c r="Y545" s="555" t="s">
        <v>225</v>
      </c>
      <c r="Z545" s="555" t="s">
        <v>225</v>
      </c>
      <c r="AA545" s="555" t="s">
        <v>225</v>
      </c>
      <c r="AB545" s="555" t="s">
        <v>225</v>
      </c>
      <c r="AC545" s="555" t="s">
        <v>225</v>
      </c>
      <c r="AD545" s="555" t="s">
        <v>225</v>
      </c>
      <c r="AE545" s="555" t="s">
        <v>225</v>
      </c>
      <c r="AF545" s="555" t="s">
        <v>225</v>
      </c>
      <c r="AG545" s="555" t="s">
        <v>225</v>
      </c>
      <c r="AH545" s="555" t="s">
        <v>225</v>
      </c>
      <c r="AI545" s="555" t="s">
        <v>225</v>
      </c>
      <c r="AJ545" s="555" t="s">
        <v>225</v>
      </c>
      <c r="AK545" s="555" t="s">
        <v>225</v>
      </c>
      <c r="AL545" s="555" t="s">
        <v>225</v>
      </c>
      <c r="AM545" s="555" t="s">
        <v>225</v>
      </c>
      <c r="AN545" s="555" t="s">
        <v>225</v>
      </c>
      <c r="AO545" s="555" t="s">
        <v>225</v>
      </c>
      <c r="AP545" s="555" t="s">
        <v>225</v>
      </c>
      <c r="AQ545" s="555" t="s">
        <v>225</v>
      </c>
      <c r="AR545" s="555" t="s">
        <v>225</v>
      </c>
      <c r="AS545" s="555" t="s">
        <v>225</v>
      </c>
      <c r="AT545" s="555" t="s">
        <v>225</v>
      </c>
      <c r="AU545" s="555" t="s">
        <v>225</v>
      </c>
      <c r="AV545" s="555" t="s">
        <v>225</v>
      </c>
      <c r="AW545" s="555" t="s">
        <v>225</v>
      </c>
      <c r="AX545" s="555" t="s">
        <v>225</v>
      </c>
      <c r="AY545" s="556">
        <v>0</v>
      </c>
      <c r="AZ545" s="564"/>
      <c r="BA545" s="565"/>
      <c r="BB545" s="565"/>
      <c r="BC545" s="565"/>
      <c r="BD545" s="566"/>
    </row>
    <row r="546" spans="1:56" ht="21.6" x14ac:dyDescent="0.65">
      <c r="A546" s="578">
        <v>707514</v>
      </c>
      <c r="B546" s="550" t="s">
        <v>245</v>
      </c>
      <c r="C546" s="579" t="s">
        <v>177</v>
      </c>
      <c r="D546" s="579" t="s">
        <v>177</v>
      </c>
      <c r="E546" s="579" t="s">
        <v>176</v>
      </c>
      <c r="F546" s="579" t="s">
        <v>177</v>
      </c>
      <c r="G546" s="579" t="s">
        <v>177</v>
      </c>
      <c r="H546" s="579" t="s">
        <v>177</v>
      </c>
      <c r="I546" s="579" t="s">
        <v>176</v>
      </c>
      <c r="J546" s="579" t="s">
        <v>176</v>
      </c>
      <c r="K546" s="579" t="s">
        <v>176</v>
      </c>
      <c r="L546" s="579" t="s">
        <v>176</v>
      </c>
      <c r="M546" s="579" t="s">
        <v>176</v>
      </c>
      <c r="N546" s="579" t="s">
        <v>176</v>
      </c>
      <c r="O546" s="579" t="s">
        <v>225</v>
      </c>
      <c r="P546" s="579" t="s">
        <v>225</v>
      </c>
      <c r="Q546" s="579" t="s">
        <v>225</v>
      </c>
      <c r="R546" s="579" t="s">
        <v>225</v>
      </c>
      <c r="S546" s="579" t="s">
        <v>225</v>
      </c>
      <c r="T546" s="579" t="s">
        <v>225</v>
      </c>
      <c r="U546" s="579" t="s">
        <v>225</v>
      </c>
      <c r="V546" s="579" t="s">
        <v>225</v>
      </c>
      <c r="W546" s="579" t="s">
        <v>225</v>
      </c>
      <c r="X546" s="579" t="s">
        <v>225</v>
      </c>
      <c r="Y546" s="579" t="s">
        <v>225</v>
      </c>
      <c r="Z546" s="579" t="s">
        <v>225</v>
      </c>
      <c r="AA546" s="579" t="s">
        <v>225</v>
      </c>
      <c r="AB546" s="579" t="s">
        <v>225</v>
      </c>
      <c r="AC546" s="579" t="s">
        <v>225</v>
      </c>
      <c r="AD546" s="579" t="s">
        <v>225</v>
      </c>
      <c r="AE546" s="579" t="s">
        <v>225</v>
      </c>
      <c r="AF546" s="579" t="s">
        <v>225</v>
      </c>
      <c r="AG546" s="579" t="s">
        <v>225</v>
      </c>
      <c r="AH546" s="579" t="s">
        <v>225</v>
      </c>
      <c r="AI546" s="579" t="s">
        <v>225</v>
      </c>
      <c r="AJ546" s="579" t="s">
        <v>225</v>
      </c>
      <c r="AK546" s="579" t="s">
        <v>225</v>
      </c>
      <c r="AL546" s="579" t="s">
        <v>225</v>
      </c>
      <c r="AM546" s="579" t="s">
        <v>225</v>
      </c>
      <c r="AN546" s="579" t="s">
        <v>225</v>
      </c>
      <c r="AO546" s="579" t="s">
        <v>225</v>
      </c>
      <c r="AP546" s="579" t="s">
        <v>225</v>
      </c>
      <c r="AQ546" s="579" t="s">
        <v>225</v>
      </c>
      <c r="AR546" s="579" t="s">
        <v>225</v>
      </c>
      <c r="AS546" s="579" t="s">
        <v>225</v>
      </c>
      <c r="AT546" s="579" t="s">
        <v>225</v>
      </c>
      <c r="AU546" s="579" t="s">
        <v>225</v>
      </c>
      <c r="AV546" s="579" t="s">
        <v>225</v>
      </c>
      <c r="AW546" s="579" t="s">
        <v>225</v>
      </c>
      <c r="AX546" s="579" t="s">
        <v>225</v>
      </c>
      <c r="AY546" s="556">
        <v>0</v>
      </c>
      <c r="AZ546" s="564"/>
      <c r="BA546" s="565"/>
      <c r="BB546" s="565"/>
      <c r="BC546" s="565"/>
      <c r="BD546" s="566"/>
    </row>
    <row r="547" spans="1:56" ht="21.6" x14ac:dyDescent="0.65">
      <c r="A547" s="578">
        <v>707515</v>
      </c>
      <c r="B547" s="550" t="s">
        <v>245</v>
      </c>
      <c r="C547" s="579" t="s">
        <v>177</v>
      </c>
      <c r="D547" s="579" t="s">
        <v>176</v>
      </c>
      <c r="E547" s="579" t="s">
        <v>177</v>
      </c>
      <c r="F547" s="579" t="s">
        <v>176</v>
      </c>
      <c r="G547" s="579" t="s">
        <v>176</v>
      </c>
      <c r="H547" s="579" t="s">
        <v>177</v>
      </c>
      <c r="I547" s="579" t="s">
        <v>176</v>
      </c>
      <c r="J547" s="579" t="s">
        <v>176</v>
      </c>
      <c r="K547" s="579" t="s">
        <v>176</v>
      </c>
      <c r="L547" s="579" t="s">
        <v>176</v>
      </c>
      <c r="M547" s="579" t="s">
        <v>175</v>
      </c>
      <c r="N547" s="579" t="s">
        <v>175</v>
      </c>
      <c r="O547" s="579" t="s">
        <v>225</v>
      </c>
      <c r="P547" s="579" t="s">
        <v>225</v>
      </c>
      <c r="Q547" s="579" t="s">
        <v>225</v>
      </c>
      <c r="R547" s="579" t="s">
        <v>225</v>
      </c>
      <c r="S547" s="579" t="s">
        <v>225</v>
      </c>
      <c r="T547" s="579" t="s">
        <v>225</v>
      </c>
      <c r="U547" s="579" t="s">
        <v>225</v>
      </c>
      <c r="V547" s="579" t="s">
        <v>225</v>
      </c>
      <c r="W547" s="579" t="s">
        <v>225</v>
      </c>
      <c r="X547" s="579" t="s">
        <v>225</v>
      </c>
      <c r="Y547" s="579" t="s">
        <v>225</v>
      </c>
      <c r="Z547" s="579" t="s">
        <v>225</v>
      </c>
      <c r="AA547" s="579" t="s">
        <v>225</v>
      </c>
      <c r="AB547" s="579" t="s">
        <v>225</v>
      </c>
      <c r="AC547" s="579" t="s">
        <v>225</v>
      </c>
      <c r="AD547" s="579" t="s">
        <v>225</v>
      </c>
      <c r="AE547" s="579" t="s">
        <v>225</v>
      </c>
      <c r="AF547" s="579" t="s">
        <v>225</v>
      </c>
      <c r="AG547" s="579" t="s">
        <v>225</v>
      </c>
      <c r="AH547" s="579" t="s">
        <v>225</v>
      </c>
      <c r="AI547" s="579" t="s">
        <v>225</v>
      </c>
      <c r="AJ547" s="579" t="s">
        <v>225</v>
      </c>
      <c r="AK547" s="579" t="s">
        <v>225</v>
      </c>
      <c r="AL547" s="579" t="s">
        <v>225</v>
      </c>
      <c r="AM547" s="579" t="s">
        <v>225</v>
      </c>
      <c r="AN547" s="579" t="s">
        <v>225</v>
      </c>
      <c r="AO547" s="579" t="s">
        <v>225</v>
      </c>
      <c r="AP547" s="579" t="s">
        <v>225</v>
      </c>
      <c r="AQ547" s="579" t="s">
        <v>225</v>
      </c>
      <c r="AR547" s="579" t="s">
        <v>225</v>
      </c>
      <c r="AS547" s="579" t="s">
        <v>225</v>
      </c>
      <c r="AT547" s="579" t="s">
        <v>225</v>
      </c>
      <c r="AU547" s="579" t="s">
        <v>225</v>
      </c>
      <c r="AV547" s="579" t="s">
        <v>225</v>
      </c>
      <c r="AW547" s="579" t="s">
        <v>225</v>
      </c>
      <c r="AX547" s="579" t="s">
        <v>225</v>
      </c>
      <c r="AY547" s="556">
        <v>0</v>
      </c>
      <c r="AZ547" s="564"/>
      <c r="BA547" s="565"/>
      <c r="BB547" s="565"/>
      <c r="BC547" s="565"/>
      <c r="BD547" s="566"/>
    </row>
    <row r="548" spans="1:56" ht="21.6" x14ac:dyDescent="0.65">
      <c r="A548" s="578">
        <v>707516</v>
      </c>
      <c r="B548" s="550" t="s">
        <v>246</v>
      </c>
      <c r="C548" s="579" t="s">
        <v>177</v>
      </c>
      <c r="D548" s="579" t="s">
        <v>175</v>
      </c>
      <c r="E548" s="579" t="s">
        <v>175</v>
      </c>
      <c r="F548" s="579" t="s">
        <v>175</v>
      </c>
      <c r="G548" s="579" t="s">
        <v>175</v>
      </c>
      <c r="H548" s="579" t="s">
        <v>177</v>
      </c>
      <c r="I548" s="579" t="s">
        <v>175</v>
      </c>
      <c r="J548" s="579" t="s">
        <v>177</v>
      </c>
      <c r="K548" s="579" t="s">
        <v>177</v>
      </c>
      <c r="L548" s="579" t="s">
        <v>177</v>
      </c>
      <c r="M548" s="579" t="s">
        <v>177</v>
      </c>
      <c r="N548" s="579" t="s">
        <v>175</v>
      </c>
      <c r="O548" s="579" t="s">
        <v>177</v>
      </c>
      <c r="P548" s="579" t="s">
        <v>177</v>
      </c>
      <c r="Q548" s="579" t="s">
        <v>177</v>
      </c>
      <c r="R548" s="579" t="s">
        <v>177</v>
      </c>
      <c r="S548" s="579" t="s">
        <v>177</v>
      </c>
      <c r="T548" s="579" t="s">
        <v>177</v>
      </c>
      <c r="U548" s="579"/>
      <c r="V548" s="579"/>
      <c r="W548" s="579"/>
      <c r="X548" s="579"/>
      <c r="Y548" s="579"/>
      <c r="Z548" s="579"/>
      <c r="AA548" s="579"/>
      <c r="AB548" s="579"/>
      <c r="AC548" s="579"/>
      <c r="AD548" s="579"/>
      <c r="AE548" s="579"/>
      <c r="AF548" s="579"/>
      <c r="AG548" s="579"/>
      <c r="AH548" s="579"/>
      <c r="AI548" s="579"/>
      <c r="AJ548" s="579"/>
      <c r="AK548" s="579"/>
      <c r="AL548" s="579"/>
      <c r="AM548" s="579"/>
      <c r="AN548" s="579"/>
      <c r="AO548" s="579"/>
      <c r="AP548" s="579"/>
      <c r="AQ548" s="579"/>
      <c r="AR548" s="579"/>
      <c r="AS548" s="579"/>
      <c r="AT548" s="579"/>
      <c r="AU548" s="579"/>
      <c r="AV548" s="579"/>
      <c r="AW548" s="579"/>
      <c r="AX548" s="579"/>
      <c r="AY548" s="556">
        <v>0</v>
      </c>
      <c r="AZ548" s="564"/>
      <c r="BA548" s="565"/>
      <c r="BB548" s="565"/>
      <c r="BC548" s="565"/>
      <c r="BD548" s="566"/>
    </row>
    <row r="549" spans="1:56" ht="14.4" x14ac:dyDescent="0.3">
      <c r="A549" s="576">
        <v>707517</v>
      </c>
      <c r="B549" s="549" t="s">
        <v>245</v>
      </c>
      <c r="C549" s="555" t="s">
        <v>175</v>
      </c>
      <c r="D549" s="555" t="s">
        <v>175</v>
      </c>
      <c r="E549" s="555" t="s">
        <v>175</v>
      </c>
      <c r="F549" s="555" t="s">
        <v>175</v>
      </c>
      <c r="G549" s="555" t="s">
        <v>175</v>
      </c>
      <c r="H549" s="555" t="s">
        <v>175</v>
      </c>
      <c r="I549" s="555" t="s">
        <v>177</v>
      </c>
      <c r="J549" s="555" t="s">
        <v>175</v>
      </c>
      <c r="K549" s="555" t="s">
        <v>177</v>
      </c>
      <c r="L549" s="555" t="s">
        <v>177</v>
      </c>
      <c r="M549" s="555" t="s">
        <v>175</v>
      </c>
      <c r="N549" s="555" t="s">
        <v>177</v>
      </c>
      <c r="O549" s="555"/>
      <c r="P549" s="555"/>
      <c r="Q549" s="555"/>
      <c r="R549" s="555"/>
      <c r="S549" s="555"/>
      <c r="T549" s="555"/>
      <c r="U549" s="555"/>
      <c r="V549" s="555"/>
      <c r="W549" s="555"/>
      <c r="X549" s="555"/>
      <c r="Y549" s="555"/>
      <c r="Z549" s="555"/>
      <c r="AA549" s="555"/>
      <c r="AB549" s="555"/>
      <c r="AC549" s="555"/>
      <c r="AD549" s="555"/>
      <c r="AE549" s="555"/>
      <c r="AF549" s="555"/>
      <c r="AG549" s="555"/>
      <c r="AH549" s="555"/>
      <c r="AI549" s="555"/>
      <c r="AJ549" s="555"/>
      <c r="AK549" s="555"/>
      <c r="AL549" s="555"/>
      <c r="AM549" s="555"/>
      <c r="AN549" s="555"/>
      <c r="AO549" s="555"/>
      <c r="AP549" s="555"/>
      <c r="AQ549" s="555"/>
      <c r="AR549" s="555"/>
      <c r="AS549" s="555"/>
      <c r="AT549" s="555"/>
      <c r="AU549" s="555"/>
      <c r="AV549" s="555"/>
      <c r="AW549" s="555"/>
      <c r="AX549" s="555"/>
      <c r="AY549" s="556">
        <v>0</v>
      </c>
      <c r="AZ549" s="564"/>
      <c r="BA549" s="565"/>
      <c r="BB549" s="565"/>
      <c r="BC549" s="565"/>
      <c r="BD549" s="566"/>
    </row>
    <row r="550" spans="1:56" ht="21.6" x14ac:dyDescent="0.65">
      <c r="A550" s="578">
        <v>707518</v>
      </c>
      <c r="B550" s="550" t="s">
        <v>245</v>
      </c>
      <c r="C550" s="579" t="s">
        <v>177</v>
      </c>
      <c r="D550" s="579" t="s">
        <v>177</v>
      </c>
      <c r="E550" s="579" t="s">
        <v>177</v>
      </c>
      <c r="F550" s="579" t="s">
        <v>177</v>
      </c>
      <c r="G550" s="579" t="s">
        <v>177</v>
      </c>
      <c r="H550" s="579" t="s">
        <v>177</v>
      </c>
      <c r="I550" s="579" t="s">
        <v>176</v>
      </c>
      <c r="J550" s="579" t="s">
        <v>176</v>
      </c>
      <c r="K550" s="579" t="s">
        <v>176</v>
      </c>
      <c r="L550" s="579" t="s">
        <v>176</v>
      </c>
      <c r="M550" s="579" t="s">
        <v>175</v>
      </c>
      <c r="N550" s="579" t="s">
        <v>175</v>
      </c>
      <c r="O550" s="579" t="s">
        <v>225</v>
      </c>
      <c r="P550" s="579" t="s">
        <v>225</v>
      </c>
      <c r="Q550" s="579" t="s">
        <v>225</v>
      </c>
      <c r="R550" s="579" t="s">
        <v>225</v>
      </c>
      <c r="S550" s="579" t="s">
        <v>225</v>
      </c>
      <c r="T550" s="579" t="s">
        <v>225</v>
      </c>
      <c r="U550" s="579" t="s">
        <v>225</v>
      </c>
      <c r="V550" s="579" t="s">
        <v>225</v>
      </c>
      <c r="W550" s="579" t="s">
        <v>225</v>
      </c>
      <c r="X550" s="579" t="s">
        <v>225</v>
      </c>
      <c r="Y550" s="579" t="s">
        <v>225</v>
      </c>
      <c r="Z550" s="579" t="s">
        <v>225</v>
      </c>
      <c r="AA550" s="579" t="s">
        <v>225</v>
      </c>
      <c r="AB550" s="579" t="s">
        <v>225</v>
      </c>
      <c r="AC550" s="579" t="s">
        <v>225</v>
      </c>
      <c r="AD550" s="579" t="s">
        <v>225</v>
      </c>
      <c r="AE550" s="579" t="s">
        <v>225</v>
      </c>
      <c r="AF550" s="579" t="s">
        <v>225</v>
      </c>
      <c r="AG550" s="579" t="s">
        <v>225</v>
      </c>
      <c r="AH550" s="579" t="s">
        <v>225</v>
      </c>
      <c r="AI550" s="579" t="s">
        <v>225</v>
      </c>
      <c r="AJ550" s="579" t="s">
        <v>225</v>
      </c>
      <c r="AK550" s="579" t="s">
        <v>225</v>
      </c>
      <c r="AL550" s="579" t="s">
        <v>225</v>
      </c>
      <c r="AM550" s="579" t="s">
        <v>225</v>
      </c>
      <c r="AN550" s="579" t="s">
        <v>225</v>
      </c>
      <c r="AO550" s="579" t="s">
        <v>225</v>
      </c>
      <c r="AP550" s="579" t="s">
        <v>225</v>
      </c>
      <c r="AQ550" s="579" t="s">
        <v>225</v>
      </c>
      <c r="AR550" s="579" t="s">
        <v>225</v>
      </c>
      <c r="AS550" s="579" t="s">
        <v>225</v>
      </c>
      <c r="AT550" s="579" t="s">
        <v>225</v>
      </c>
      <c r="AU550" s="579" t="s">
        <v>225</v>
      </c>
      <c r="AV550" s="579" t="s">
        <v>225</v>
      </c>
      <c r="AW550" s="579" t="s">
        <v>225</v>
      </c>
      <c r="AX550" s="579" t="s">
        <v>225</v>
      </c>
      <c r="AY550" s="556">
        <v>0</v>
      </c>
      <c r="AZ550" s="559"/>
      <c r="BA550" s="562"/>
      <c r="BB550" s="559"/>
    </row>
    <row r="551" spans="1:56" ht="21.6" x14ac:dyDescent="0.65">
      <c r="A551" s="578">
        <v>707519</v>
      </c>
      <c r="B551" s="550" t="s">
        <v>245</v>
      </c>
      <c r="C551" s="579" t="s">
        <v>177</v>
      </c>
      <c r="D551" s="579" t="s">
        <v>177</v>
      </c>
      <c r="E551" s="579" t="s">
        <v>177</v>
      </c>
      <c r="F551" s="579" t="s">
        <v>177</v>
      </c>
      <c r="G551" s="579" t="s">
        <v>175</v>
      </c>
      <c r="H551" s="579" t="s">
        <v>177</v>
      </c>
      <c r="I551" s="579" t="s">
        <v>177</v>
      </c>
      <c r="J551" s="579" t="s">
        <v>177</v>
      </c>
      <c r="K551" s="579" t="s">
        <v>177</v>
      </c>
      <c r="L551" s="579" t="s">
        <v>177</v>
      </c>
      <c r="M551" s="579" t="s">
        <v>177</v>
      </c>
      <c r="N551" s="579" t="s">
        <v>177</v>
      </c>
      <c r="O551" s="579" t="s">
        <v>225</v>
      </c>
      <c r="P551" s="579" t="s">
        <v>225</v>
      </c>
      <c r="Q551" s="579" t="s">
        <v>225</v>
      </c>
      <c r="R551" s="579" t="s">
        <v>225</v>
      </c>
      <c r="S551" s="579" t="s">
        <v>225</v>
      </c>
      <c r="T551" s="579" t="s">
        <v>225</v>
      </c>
      <c r="U551" s="579" t="s">
        <v>225</v>
      </c>
      <c r="V551" s="579" t="s">
        <v>225</v>
      </c>
      <c r="W551" s="579" t="s">
        <v>225</v>
      </c>
      <c r="X551" s="579" t="s">
        <v>225</v>
      </c>
      <c r="Y551" s="579" t="s">
        <v>225</v>
      </c>
      <c r="Z551" s="579" t="s">
        <v>225</v>
      </c>
      <c r="AA551" s="579" t="s">
        <v>225</v>
      </c>
      <c r="AB551" s="579" t="s">
        <v>225</v>
      </c>
      <c r="AC551" s="579" t="s">
        <v>225</v>
      </c>
      <c r="AD551" s="579" t="s">
        <v>225</v>
      </c>
      <c r="AE551" s="579" t="s">
        <v>225</v>
      </c>
      <c r="AF551" s="579" t="s">
        <v>225</v>
      </c>
      <c r="AG551" s="579" t="s">
        <v>225</v>
      </c>
      <c r="AH551" s="579" t="s">
        <v>225</v>
      </c>
      <c r="AI551" s="579" t="s">
        <v>225</v>
      </c>
      <c r="AJ551" s="579" t="s">
        <v>225</v>
      </c>
      <c r="AK551" s="579" t="s">
        <v>225</v>
      </c>
      <c r="AL551" s="579" t="s">
        <v>225</v>
      </c>
      <c r="AM551" s="579" t="s">
        <v>225</v>
      </c>
      <c r="AN551" s="579" t="s">
        <v>225</v>
      </c>
      <c r="AO551" s="579" t="s">
        <v>225</v>
      </c>
      <c r="AP551" s="579" t="s">
        <v>225</v>
      </c>
      <c r="AQ551" s="579" t="s">
        <v>225</v>
      </c>
      <c r="AR551" s="579" t="s">
        <v>225</v>
      </c>
      <c r="AS551" s="579" t="s">
        <v>225</v>
      </c>
      <c r="AT551" s="579" t="s">
        <v>225</v>
      </c>
      <c r="AU551" s="579" t="s">
        <v>225</v>
      </c>
      <c r="AV551" s="579" t="s">
        <v>225</v>
      </c>
      <c r="AW551" s="579" t="s">
        <v>225</v>
      </c>
      <c r="AX551" s="579" t="s">
        <v>225</v>
      </c>
      <c r="AY551" s="556">
        <v>0</v>
      </c>
      <c r="AZ551" s="564"/>
      <c r="BA551" s="565"/>
      <c r="BB551" s="565"/>
      <c r="BC551" s="565"/>
      <c r="BD551" s="566"/>
    </row>
    <row r="552" spans="1:56" ht="21.6" x14ac:dyDescent="0.65">
      <c r="A552" s="578">
        <v>707520</v>
      </c>
      <c r="B552" s="550" t="s">
        <v>245</v>
      </c>
      <c r="C552" s="579" t="s">
        <v>176</v>
      </c>
      <c r="D552" s="579" t="s">
        <v>176</v>
      </c>
      <c r="E552" s="579" t="s">
        <v>177</v>
      </c>
      <c r="F552" s="579" t="s">
        <v>175</v>
      </c>
      <c r="G552" s="579" t="s">
        <v>177</v>
      </c>
      <c r="H552" s="579" t="s">
        <v>177</v>
      </c>
      <c r="I552" s="579" t="s">
        <v>176</v>
      </c>
      <c r="J552" s="579" t="s">
        <v>176</v>
      </c>
      <c r="K552" s="579" t="s">
        <v>176</v>
      </c>
      <c r="L552" s="579" t="s">
        <v>176</v>
      </c>
      <c r="M552" s="579" t="s">
        <v>176</v>
      </c>
      <c r="N552" s="579" t="s">
        <v>176</v>
      </c>
      <c r="O552" s="579" t="s">
        <v>225</v>
      </c>
      <c r="P552" s="579" t="s">
        <v>225</v>
      </c>
      <c r="Q552" s="579" t="s">
        <v>225</v>
      </c>
      <c r="R552" s="579" t="s">
        <v>225</v>
      </c>
      <c r="S552" s="579" t="s">
        <v>225</v>
      </c>
      <c r="T552" s="579" t="s">
        <v>225</v>
      </c>
      <c r="U552" s="579" t="s">
        <v>225</v>
      </c>
      <c r="V552" s="579" t="s">
        <v>225</v>
      </c>
      <c r="W552" s="579" t="s">
        <v>225</v>
      </c>
      <c r="X552" s="579" t="s">
        <v>225</v>
      </c>
      <c r="Y552" s="579" t="s">
        <v>225</v>
      </c>
      <c r="Z552" s="579" t="s">
        <v>225</v>
      </c>
      <c r="AA552" s="579" t="s">
        <v>225</v>
      </c>
      <c r="AB552" s="579" t="s">
        <v>225</v>
      </c>
      <c r="AC552" s="579" t="s">
        <v>225</v>
      </c>
      <c r="AD552" s="579" t="s">
        <v>225</v>
      </c>
      <c r="AE552" s="579" t="s">
        <v>225</v>
      </c>
      <c r="AF552" s="579" t="s">
        <v>225</v>
      </c>
      <c r="AG552" s="579" t="s">
        <v>225</v>
      </c>
      <c r="AH552" s="579" t="s">
        <v>225</v>
      </c>
      <c r="AI552" s="579" t="s">
        <v>225</v>
      </c>
      <c r="AJ552" s="579" t="s">
        <v>225</v>
      </c>
      <c r="AK552" s="579" t="s">
        <v>225</v>
      </c>
      <c r="AL552" s="579" t="s">
        <v>225</v>
      </c>
      <c r="AM552" s="579" t="s">
        <v>225</v>
      </c>
      <c r="AN552" s="579" t="s">
        <v>225</v>
      </c>
      <c r="AO552" s="579" t="s">
        <v>225</v>
      </c>
      <c r="AP552" s="579" t="s">
        <v>225</v>
      </c>
      <c r="AQ552" s="579" t="s">
        <v>225</v>
      </c>
      <c r="AR552" s="579" t="s">
        <v>225</v>
      </c>
      <c r="AS552" s="579" t="s">
        <v>225</v>
      </c>
      <c r="AT552" s="579" t="s">
        <v>225</v>
      </c>
      <c r="AU552" s="579" t="s">
        <v>225</v>
      </c>
      <c r="AV552" s="579" t="s">
        <v>225</v>
      </c>
      <c r="AW552" s="579" t="s">
        <v>225</v>
      </c>
      <c r="AX552" s="579" t="s">
        <v>225</v>
      </c>
      <c r="AY552" s="556">
        <v>0</v>
      </c>
      <c r="AZ552" s="559"/>
      <c r="BA552" s="562"/>
      <c r="BB552" s="559"/>
    </row>
    <row r="553" spans="1:56" ht="21.6" x14ac:dyDescent="0.65">
      <c r="A553" s="578">
        <v>707521</v>
      </c>
      <c r="B553" s="550" t="s">
        <v>245</v>
      </c>
      <c r="C553" s="579" t="s">
        <v>177</v>
      </c>
      <c r="D553" s="579" t="s">
        <v>177</v>
      </c>
      <c r="E553" s="579" t="s">
        <v>177</v>
      </c>
      <c r="F553" s="579" t="s">
        <v>177</v>
      </c>
      <c r="G553" s="579" t="s">
        <v>177</v>
      </c>
      <c r="H553" s="579" t="s">
        <v>177</v>
      </c>
      <c r="I553" s="579" t="s">
        <v>176</v>
      </c>
      <c r="J553" s="579" t="s">
        <v>176</v>
      </c>
      <c r="K553" s="579" t="s">
        <v>176</v>
      </c>
      <c r="L553" s="579" t="s">
        <v>176</v>
      </c>
      <c r="M553" s="579" t="s">
        <v>177</v>
      </c>
      <c r="N553" s="579" t="s">
        <v>175</v>
      </c>
      <c r="O553" s="579" t="s">
        <v>225</v>
      </c>
      <c r="P553" s="579" t="s">
        <v>225</v>
      </c>
      <c r="Q553" s="579" t="s">
        <v>225</v>
      </c>
      <c r="R553" s="579" t="s">
        <v>225</v>
      </c>
      <c r="S553" s="579" t="s">
        <v>225</v>
      </c>
      <c r="T553" s="579" t="s">
        <v>225</v>
      </c>
      <c r="U553" s="579" t="s">
        <v>225</v>
      </c>
      <c r="V553" s="579" t="s">
        <v>225</v>
      </c>
      <c r="W553" s="579" t="s">
        <v>225</v>
      </c>
      <c r="X553" s="579" t="s">
        <v>225</v>
      </c>
      <c r="Y553" s="579" t="s">
        <v>225</v>
      </c>
      <c r="Z553" s="579" t="s">
        <v>225</v>
      </c>
      <c r="AA553" s="579" t="s">
        <v>225</v>
      </c>
      <c r="AB553" s="579" t="s">
        <v>225</v>
      </c>
      <c r="AC553" s="579" t="s">
        <v>225</v>
      </c>
      <c r="AD553" s="579" t="s">
        <v>225</v>
      </c>
      <c r="AE553" s="579" t="s">
        <v>225</v>
      </c>
      <c r="AF553" s="579" t="s">
        <v>225</v>
      </c>
      <c r="AG553" s="579" t="s">
        <v>225</v>
      </c>
      <c r="AH553" s="579" t="s">
        <v>225</v>
      </c>
      <c r="AI553" s="579" t="s">
        <v>225</v>
      </c>
      <c r="AJ553" s="579" t="s">
        <v>225</v>
      </c>
      <c r="AK553" s="579" t="s">
        <v>225</v>
      </c>
      <c r="AL553" s="579" t="s">
        <v>225</v>
      </c>
      <c r="AM553" s="579" t="s">
        <v>225</v>
      </c>
      <c r="AN553" s="579" t="s">
        <v>225</v>
      </c>
      <c r="AO553" s="579" t="s">
        <v>225</v>
      </c>
      <c r="AP553" s="579" t="s">
        <v>225</v>
      </c>
      <c r="AQ553" s="579" t="s">
        <v>225</v>
      </c>
      <c r="AR553" s="579" t="s">
        <v>225</v>
      </c>
      <c r="AS553" s="579" t="s">
        <v>225</v>
      </c>
      <c r="AT553" s="579" t="s">
        <v>225</v>
      </c>
      <c r="AU553" s="579" t="s">
        <v>225</v>
      </c>
      <c r="AV553" s="579" t="s">
        <v>225</v>
      </c>
      <c r="AW553" s="579" t="s">
        <v>225</v>
      </c>
      <c r="AX553" s="579" t="s">
        <v>225</v>
      </c>
      <c r="AY553" s="556">
        <v>0</v>
      </c>
      <c r="AZ553" s="564"/>
      <c r="BA553" s="565"/>
      <c r="BB553" s="565"/>
      <c r="BC553" s="565"/>
      <c r="BD553" s="566"/>
    </row>
    <row r="554" spans="1:56" ht="21.6" x14ac:dyDescent="0.65">
      <c r="A554" s="578">
        <v>707522</v>
      </c>
      <c r="B554" s="550" t="s">
        <v>246</v>
      </c>
      <c r="C554" s="579" t="s">
        <v>177</v>
      </c>
      <c r="D554" s="579" t="s">
        <v>177</v>
      </c>
      <c r="E554" s="579" t="s">
        <v>177</v>
      </c>
      <c r="F554" s="579" t="s">
        <v>177</v>
      </c>
      <c r="G554" s="579" t="s">
        <v>177</v>
      </c>
      <c r="H554" s="579" t="s">
        <v>177</v>
      </c>
      <c r="I554" s="579" t="s">
        <v>177</v>
      </c>
      <c r="J554" s="579" t="s">
        <v>177</v>
      </c>
      <c r="K554" s="579" t="s">
        <v>177</v>
      </c>
      <c r="L554" s="579" t="s">
        <v>177</v>
      </c>
      <c r="M554" s="579" t="s">
        <v>177</v>
      </c>
      <c r="N554" s="579" t="s">
        <v>175</v>
      </c>
      <c r="O554" s="579" t="s">
        <v>177</v>
      </c>
      <c r="P554" s="579" t="s">
        <v>177</v>
      </c>
      <c r="Q554" s="579" t="s">
        <v>177</v>
      </c>
      <c r="R554" s="579" t="s">
        <v>176</v>
      </c>
      <c r="S554" s="579" t="s">
        <v>177</v>
      </c>
      <c r="T554" s="579" t="s">
        <v>177</v>
      </c>
      <c r="U554" s="579" t="s">
        <v>177</v>
      </c>
      <c r="V554" s="579" t="s">
        <v>177</v>
      </c>
      <c r="W554" s="579" t="s">
        <v>177</v>
      </c>
      <c r="X554" s="579" t="s">
        <v>176</v>
      </c>
      <c r="Y554" s="579" t="s">
        <v>177</v>
      </c>
      <c r="Z554" s="579" t="s">
        <v>177</v>
      </c>
      <c r="AA554" s="579"/>
      <c r="AB554" s="579"/>
      <c r="AC554" s="579"/>
      <c r="AD554" s="579"/>
      <c r="AE554" s="579"/>
      <c r="AF554" s="579"/>
      <c r="AG554" s="579"/>
      <c r="AH554" s="579"/>
      <c r="AI554" s="579"/>
      <c r="AJ554" s="579"/>
      <c r="AK554" s="579"/>
      <c r="AL554" s="579"/>
      <c r="AM554" s="579"/>
      <c r="AN554" s="579"/>
      <c r="AO554" s="579"/>
      <c r="AP554" s="579"/>
      <c r="AQ554" s="579"/>
      <c r="AR554" s="579"/>
      <c r="AS554" s="579"/>
      <c r="AT554" s="579"/>
      <c r="AU554" s="579"/>
      <c r="AV554" s="579"/>
      <c r="AW554" s="579"/>
      <c r="AX554" s="579"/>
      <c r="AY554" s="556">
        <v>0</v>
      </c>
      <c r="AZ554" s="564"/>
      <c r="BA554" s="565"/>
      <c r="BB554" s="565"/>
      <c r="BC554" s="565"/>
      <c r="BD554" s="566"/>
    </row>
    <row r="555" spans="1:56" ht="21.6" x14ac:dyDescent="0.65">
      <c r="A555" s="578">
        <v>707523</v>
      </c>
      <c r="B555" s="550" t="s">
        <v>245</v>
      </c>
      <c r="C555" s="579" t="s">
        <v>175</v>
      </c>
      <c r="D555" s="579" t="s">
        <v>177</v>
      </c>
      <c r="E555" s="579" t="s">
        <v>176</v>
      </c>
      <c r="F555" s="579" t="s">
        <v>177</v>
      </c>
      <c r="G555" s="579" t="s">
        <v>176</v>
      </c>
      <c r="H555" s="579" t="s">
        <v>177</v>
      </c>
      <c r="I555" s="579" t="s">
        <v>176</v>
      </c>
      <c r="J555" s="579" t="s">
        <v>175</v>
      </c>
      <c r="K555" s="579" t="s">
        <v>176</v>
      </c>
      <c r="L555" s="579" t="s">
        <v>176</v>
      </c>
      <c r="M555" s="579" t="s">
        <v>177</v>
      </c>
      <c r="N555" s="579" t="s">
        <v>175</v>
      </c>
      <c r="O555" s="579" t="s">
        <v>225</v>
      </c>
      <c r="P555" s="579" t="s">
        <v>225</v>
      </c>
      <c r="Q555" s="579" t="s">
        <v>225</v>
      </c>
      <c r="R555" s="579" t="s">
        <v>225</v>
      </c>
      <c r="S555" s="579" t="s">
        <v>225</v>
      </c>
      <c r="T555" s="579" t="s">
        <v>225</v>
      </c>
      <c r="U555" s="579" t="s">
        <v>225</v>
      </c>
      <c r="V555" s="579" t="s">
        <v>225</v>
      </c>
      <c r="W555" s="579" t="s">
        <v>225</v>
      </c>
      <c r="X555" s="579" t="s">
        <v>225</v>
      </c>
      <c r="Y555" s="579" t="s">
        <v>225</v>
      </c>
      <c r="Z555" s="579" t="s">
        <v>225</v>
      </c>
      <c r="AA555" s="579" t="s">
        <v>225</v>
      </c>
      <c r="AB555" s="579" t="s">
        <v>225</v>
      </c>
      <c r="AC555" s="579" t="s">
        <v>225</v>
      </c>
      <c r="AD555" s="579" t="s">
        <v>225</v>
      </c>
      <c r="AE555" s="579" t="s">
        <v>225</v>
      </c>
      <c r="AF555" s="579" t="s">
        <v>225</v>
      </c>
      <c r="AG555" s="579" t="s">
        <v>225</v>
      </c>
      <c r="AH555" s="579" t="s">
        <v>225</v>
      </c>
      <c r="AI555" s="579" t="s">
        <v>225</v>
      </c>
      <c r="AJ555" s="579" t="s">
        <v>225</v>
      </c>
      <c r="AK555" s="579" t="s">
        <v>225</v>
      </c>
      <c r="AL555" s="579" t="s">
        <v>225</v>
      </c>
      <c r="AM555" s="579" t="s">
        <v>225</v>
      </c>
      <c r="AN555" s="579" t="s">
        <v>225</v>
      </c>
      <c r="AO555" s="579" t="s">
        <v>225</v>
      </c>
      <c r="AP555" s="579" t="s">
        <v>225</v>
      </c>
      <c r="AQ555" s="579" t="s">
        <v>225</v>
      </c>
      <c r="AR555" s="579" t="s">
        <v>225</v>
      </c>
      <c r="AS555" s="579" t="s">
        <v>225</v>
      </c>
      <c r="AT555" s="579" t="s">
        <v>225</v>
      </c>
      <c r="AU555" s="579" t="s">
        <v>225</v>
      </c>
      <c r="AV555" s="579" t="s">
        <v>225</v>
      </c>
      <c r="AW555" s="579" t="s">
        <v>225</v>
      </c>
      <c r="AX555" s="579" t="s">
        <v>225</v>
      </c>
      <c r="AY555" s="556">
        <v>0</v>
      </c>
      <c r="AZ555" s="564"/>
      <c r="BA555" s="565"/>
      <c r="BB555" s="565"/>
      <c r="BC555" s="565"/>
      <c r="BD555" s="566"/>
    </row>
    <row r="556" spans="1:56" ht="14.4" x14ac:dyDescent="0.3">
      <c r="A556" s="576">
        <v>707524</v>
      </c>
      <c r="B556" s="549" t="s">
        <v>245</v>
      </c>
      <c r="C556" s="555" t="s">
        <v>177</v>
      </c>
      <c r="D556" s="555" t="s">
        <v>177</v>
      </c>
      <c r="E556" s="555" t="s">
        <v>177</v>
      </c>
      <c r="F556" s="555" t="s">
        <v>177</v>
      </c>
      <c r="G556" s="555" t="s">
        <v>177</v>
      </c>
      <c r="H556" s="555" t="s">
        <v>177</v>
      </c>
      <c r="I556" s="555" t="s">
        <v>176</v>
      </c>
      <c r="J556" s="555" t="s">
        <v>176</v>
      </c>
      <c r="K556" s="555" t="s">
        <v>176</v>
      </c>
      <c r="L556" s="555" t="s">
        <v>176</v>
      </c>
      <c r="M556" s="555" t="s">
        <v>175</v>
      </c>
      <c r="N556" s="555" t="s">
        <v>175</v>
      </c>
      <c r="O556" s="555" t="s">
        <v>225</v>
      </c>
      <c r="P556" s="555" t="s">
        <v>225</v>
      </c>
      <c r="Q556" s="555" t="s">
        <v>225</v>
      </c>
      <c r="R556" s="555" t="s">
        <v>225</v>
      </c>
      <c r="S556" s="555" t="s">
        <v>225</v>
      </c>
      <c r="T556" s="555" t="s">
        <v>225</v>
      </c>
      <c r="U556" s="555" t="s">
        <v>225</v>
      </c>
      <c r="V556" s="555" t="s">
        <v>225</v>
      </c>
      <c r="W556" s="555" t="s">
        <v>225</v>
      </c>
      <c r="X556" s="555" t="s">
        <v>225</v>
      </c>
      <c r="Y556" s="555" t="s">
        <v>225</v>
      </c>
      <c r="Z556" s="555" t="s">
        <v>225</v>
      </c>
      <c r="AA556" s="555" t="s">
        <v>225</v>
      </c>
      <c r="AB556" s="555" t="s">
        <v>225</v>
      </c>
      <c r="AC556" s="555" t="s">
        <v>225</v>
      </c>
      <c r="AD556" s="555" t="s">
        <v>225</v>
      </c>
      <c r="AE556" s="555" t="s">
        <v>225</v>
      </c>
      <c r="AF556" s="555" t="s">
        <v>225</v>
      </c>
      <c r="AG556" s="555" t="s">
        <v>225</v>
      </c>
      <c r="AH556" s="555" t="s">
        <v>225</v>
      </c>
      <c r="AI556" s="555" t="s">
        <v>225</v>
      </c>
      <c r="AJ556" s="555" t="s">
        <v>225</v>
      </c>
      <c r="AK556" s="555" t="s">
        <v>225</v>
      </c>
      <c r="AL556" s="555" t="s">
        <v>225</v>
      </c>
      <c r="AM556" s="555" t="s">
        <v>225</v>
      </c>
      <c r="AN556" s="555" t="s">
        <v>225</v>
      </c>
      <c r="AO556" s="555" t="s">
        <v>225</v>
      </c>
      <c r="AP556" s="555" t="s">
        <v>225</v>
      </c>
      <c r="AQ556" s="555" t="s">
        <v>225</v>
      </c>
      <c r="AR556" s="555" t="s">
        <v>225</v>
      </c>
      <c r="AS556" s="555" t="s">
        <v>225</v>
      </c>
      <c r="AT556" s="555" t="s">
        <v>225</v>
      </c>
      <c r="AU556" s="555" t="s">
        <v>225</v>
      </c>
      <c r="AV556" s="555" t="s">
        <v>225</v>
      </c>
      <c r="AW556" s="555" t="s">
        <v>225</v>
      </c>
      <c r="AX556" s="555" t="s">
        <v>225</v>
      </c>
      <c r="AY556" s="556">
        <v>0</v>
      </c>
      <c r="AZ556" s="559"/>
      <c r="BA556" s="562"/>
      <c r="BB556" s="559"/>
    </row>
    <row r="557" spans="1:56" ht="14.4" x14ac:dyDescent="0.3">
      <c r="A557" s="576">
        <v>707525</v>
      </c>
      <c r="B557" s="549" t="s">
        <v>245</v>
      </c>
      <c r="C557" s="555" t="s">
        <v>175</v>
      </c>
      <c r="D557" s="555" t="s">
        <v>177</v>
      </c>
      <c r="E557" s="555" t="s">
        <v>176</v>
      </c>
      <c r="F557" s="555" t="s">
        <v>175</v>
      </c>
      <c r="G557" s="555" t="s">
        <v>177</v>
      </c>
      <c r="H557" s="555" t="s">
        <v>176</v>
      </c>
      <c r="I557" s="555" t="s">
        <v>176</v>
      </c>
      <c r="J557" s="555" t="s">
        <v>176</v>
      </c>
      <c r="K557" s="555" t="s">
        <v>176</v>
      </c>
      <c r="L557" s="555" t="s">
        <v>176</v>
      </c>
      <c r="M557" s="555" t="s">
        <v>176</v>
      </c>
      <c r="N557" s="555" t="s">
        <v>176</v>
      </c>
      <c r="O557" s="555"/>
      <c r="P557" s="555"/>
      <c r="Q557" s="555"/>
      <c r="R557" s="555"/>
      <c r="S557" s="555"/>
      <c r="T557" s="555"/>
      <c r="U557" s="555"/>
      <c r="V557" s="555"/>
      <c r="W557" s="555"/>
      <c r="X557" s="555"/>
      <c r="Y557" s="555"/>
      <c r="Z557" s="555"/>
      <c r="AA557" s="555"/>
      <c r="AB557" s="555"/>
      <c r="AC557" s="555"/>
      <c r="AD557" s="555"/>
      <c r="AE557" s="555"/>
      <c r="AF557" s="555"/>
      <c r="AG557" s="555"/>
      <c r="AH557" s="555"/>
      <c r="AI557" s="555"/>
      <c r="AJ557" s="555"/>
      <c r="AK557" s="555"/>
      <c r="AL557" s="555"/>
      <c r="AM557" s="555"/>
      <c r="AN557" s="555"/>
      <c r="AO557" s="555"/>
      <c r="AP557" s="555"/>
      <c r="AQ557" s="555"/>
      <c r="AR557" s="555"/>
      <c r="AS557" s="555"/>
      <c r="AT557" s="555"/>
      <c r="AU557" s="555"/>
      <c r="AV557" s="555"/>
      <c r="AW557" s="555"/>
      <c r="AX557" s="555"/>
      <c r="AY557" s="556">
        <v>0</v>
      </c>
      <c r="AZ557" s="559"/>
      <c r="BA557" s="562"/>
      <c r="BB557" s="559"/>
    </row>
    <row r="558" spans="1:56" ht="21.6" x14ac:dyDescent="0.65">
      <c r="A558" s="578">
        <v>707526</v>
      </c>
      <c r="B558" s="550" t="s">
        <v>246</v>
      </c>
      <c r="C558" s="579" t="s">
        <v>177</v>
      </c>
      <c r="D558" s="579" t="s">
        <v>177</v>
      </c>
      <c r="E558" s="579" t="s">
        <v>177</v>
      </c>
      <c r="F558" s="579" t="s">
        <v>177</v>
      </c>
      <c r="G558" s="579" t="s">
        <v>177</v>
      </c>
      <c r="H558" s="579" t="s">
        <v>177</v>
      </c>
      <c r="I558" s="579" t="s">
        <v>177</v>
      </c>
      <c r="J558" s="579" t="s">
        <v>177</v>
      </c>
      <c r="K558" s="579" t="s">
        <v>175</v>
      </c>
      <c r="L558" s="579" t="s">
        <v>177</v>
      </c>
      <c r="M558" s="579" t="s">
        <v>177</v>
      </c>
      <c r="N558" s="579" t="s">
        <v>177</v>
      </c>
      <c r="O558" s="579" t="s">
        <v>177</v>
      </c>
      <c r="P558" s="579" t="s">
        <v>177</v>
      </c>
      <c r="Q558" s="579" t="s">
        <v>177</v>
      </c>
      <c r="R558" s="579" t="s">
        <v>177</v>
      </c>
      <c r="S558" s="579" t="s">
        <v>177</v>
      </c>
      <c r="T558" s="579" t="s">
        <v>177</v>
      </c>
      <c r="U558" s="579" t="s">
        <v>176</v>
      </c>
      <c r="V558" s="579" t="s">
        <v>176</v>
      </c>
      <c r="W558" s="579" t="s">
        <v>176</v>
      </c>
      <c r="X558" s="579" t="s">
        <v>176</v>
      </c>
      <c r="Y558" s="579" t="s">
        <v>176</v>
      </c>
      <c r="Z558" s="579" t="s">
        <v>176</v>
      </c>
      <c r="AA558" s="579" t="s">
        <v>225</v>
      </c>
      <c r="AB558" s="579" t="s">
        <v>225</v>
      </c>
      <c r="AC558" s="579" t="s">
        <v>225</v>
      </c>
      <c r="AD558" s="579" t="s">
        <v>225</v>
      </c>
      <c r="AE558" s="579" t="s">
        <v>225</v>
      </c>
      <c r="AF558" s="579" t="s">
        <v>225</v>
      </c>
      <c r="AG558" s="579" t="s">
        <v>225</v>
      </c>
      <c r="AH558" s="579" t="s">
        <v>225</v>
      </c>
      <c r="AI558" s="579" t="s">
        <v>225</v>
      </c>
      <c r="AJ558" s="579" t="s">
        <v>225</v>
      </c>
      <c r="AK558" s="579" t="s">
        <v>225</v>
      </c>
      <c r="AL558" s="579" t="s">
        <v>225</v>
      </c>
      <c r="AM558" s="579" t="s">
        <v>225</v>
      </c>
      <c r="AN558" s="579" t="s">
        <v>225</v>
      </c>
      <c r="AO558" s="579" t="s">
        <v>225</v>
      </c>
      <c r="AP558" s="579" t="s">
        <v>225</v>
      </c>
      <c r="AQ558" s="579" t="s">
        <v>225</v>
      </c>
      <c r="AR558" s="579" t="s">
        <v>225</v>
      </c>
      <c r="AS558" s="579" t="s">
        <v>225</v>
      </c>
      <c r="AT558" s="579" t="s">
        <v>225</v>
      </c>
      <c r="AU558" s="579" t="s">
        <v>225</v>
      </c>
      <c r="AV558" s="579" t="s">
        <v>225</v>
      </c>
      <c r="AW558" s="579" t="s">
        <v>225</v>
      </c>
      <c r="AX558" s="579" t="s">
        <v>225</v>
      </c>
      <c r="AY558" s="556">
        <v>0</v>
      </c>
      <c r="AZ558" s="559"/>
      <c r="BA558" s="562"/>
      <c r="BB558" s="559"/>
    </row>
    <row r="559" spans="1:56" ht="14.4" x14ac:dyDescent="0.3">
      <c r="A559" s="576">
        <v>707527</v>
      </c>
      <c r="B559" s="549" t="s">
        <v>247</v>
      </c>
      <c r="C559" s="555" t="s">
        <v>1437</v>
      </c>
      <c r="D559" s="555" t="s">
        <v>1437</v>
      </c>
      <c r="E559" s="555" t="s">
        <v>1437</v>
      </c>
      <c r="F559" s="555" t="s">
        <v>1437</v>
      </c>
      <c r="G559" s="555" t="s">
        <v>1437</v>
      </c>
      <c r="H559" s="555" t="s">
        <v>1437</v>
      </c>
      <c r="I559" s="555" t="s">
        <v>1437</v>
      </c>
      <c r="J559" s="555" t="s">
        <v>1437</v>
      </c>
      <c r="K559" s="555" t="s">
        <v>1437</v>
      </c>
      <c r="L559" s="555" t="s">
        <v>1437</v>
      </c>
      <c r="M559" s="555" t="s">
        <v>1437</v>
      </c>
      <c r="N559" s="555" t="s">
        <v>1437</v>
      </c>
      <c r="O559" s="555" t="s">
        <v>1437</v>
      </c>
      <c r="P559" s="555" t="s">
        <v>1437</v>
      </c>
      <c r="Q559" s="555" t="s">
        <v>1437</v>
      </c>
      <c r="R559" s="555" t="s">
        <v>1437</v>
      </c>
      <c r="S559" s="555" t="s">
        <v>1437</v>
      </c>
      <c r="T559" s="555" t="s">
        <v>1437</v>
      </c>
      <c r="U559" s="555" t="s">
        <v>1437</v>
      </c>
      <c r="V559" s="555" t="s">
        <v>1437</v>
      </c>
      <c r="W559" s="555" t="s">
        <v>1437</v>
      </c>
      <c r="X559" s="555" t="s">
        <v>1437</v>
      </c>
      <c r="Y559" s="555" t="s">
        <v>1437</v>
      </c>
      <c r="Z559" s="555" t="s">
        <v>1437</v>
      </c>
      <c r="AA559" s="555" t="s">
        <v>1437</v>
      </c>
      <c r="AB559" s="555" t="s">
        <v>1437</v>
      </c>
      <c r="AC559" s="555" t="s">
        <v>1437</v>
      </c>
      <c r="AD559" s="555" t="s">
        <v>1437</v>
      </c>
      <c r="AE559" s="555" t="s">
        <v>1437</v>
      </c>
      <c r="AF559" s="555" t="s">
        <v>1437</v>
      </c>
      <c r="AG559" s="555"/>
      <c r="AH559" s="555"/>
      <c r="AI559" s="555"/>
      <c r="AJ559" s="555"/>
      <c r="AK559" s="555"/>
      <c r="AL559" s="555"/>
      <c r="AM559" s="555"/>
      <c r="AN559" s="555"/>
      <c r="AO559" s="555"/>
      <c r="AP559" s="555"/>
      <c r="AQ559" s="555"/>
      <c r="AR559" s="555"/>
      <c r="AS559" s="555"/>
      <c r="AT559" s="555"/>
      <c r="AU559" s="555"/>
      <c r="AV559" s="555"/>
      <c r="AW559" s="555"/>
      <c r="AX559" s="555"/>
      <c r="AY559" s="556" t="s">
        <v>3778</v>
      </c>
      <c r="AZ559" s="559"/>
      <c r="BA559" s="562"/>
      <c r="BB559" s="559"/>
    </row>
    <row r="560" spans="1:56" ht="21.6" x14ac:dyDescent="0.65">
      <c r="A560" s="578">
        <v>707528</v>
      </c>
      <c r="B560" s="550" t="s">
        <v>245</v>
      </c>
      <c r="C560" s="579" t="s">
        <v>177</v>
      </c>
      <c r="D560" s="579" t="s">
        <v>177</v>
      </c>
      <c r="E560" s="579" t="s">
        <v>177</v>
      </c>
      <c r="F560" s="579" t="s">
        <v>177</v>
      </c>
      <c r="G560" s="579" t="s">
        <v>177</v>
      </c>
      <c r="H560" s="579" t="s">
        <v>177</v>
      </c>
      <c r="I560" s="579" t="s">
        <v>176</v>
      </c>
      <c r="J560" s="579" t="s">
        <v>176</v>
      </c>
      <c r="K560" s="579" t="s">
        <v>176</v>
      </c>
      <c r="L560" s="579" t="s">
        <v>176</v>
      </c>
      <c r="M560" s="579" t="s">
        <v>175</v>
      </c>
      <c r="N560" s="579" t="s">
        <v>175</v>
      </c>
      <c r="O560" s="579" t="s">
        <v>225</v>
      </c>
      <c r="P560" s="579" t="s">
        <v>225</v>
      </c>
      <c r="Q560" s="579" t="s">
        <v>225</v>
      </c>
      <c r="R560" s="579" t="s">
        <v>225</v>
      </c>
      <c r="S560" s="579" t="s">
        <v>225</v>
      </c>
      <c r="T560" s="579" t="s">
        <v>225</v>
      </c>
      <c r="U560" s="579" t="s">
        <v>225</v>
      </c>
      <c r="V560" s="579" t="s">
        <v>225</v>
      </c>
      <c r="W560" s="579" t="s">
        <v>225</v>
      </c>
      <c r="X560" s="579" t="s">
        <v>225</v>
      </c>
      <c r="Y560" s="579" t="s">
        <v>225</v>
      </c>
      <c r="Z560" s="579" t="s">
        <v>225</v>
      </c>
      <c r="AA560" s="579" t="s">
        <v>225</v>
      </c>
      <c r="AB560" s="579" t="s">
        <v>225</v>
      </c>
      <c r="AC560" s="579" t="s">
        <v>225</v>
      </c>
      <c r="AD560" s="579" t="s">
        <v>225</v>
      </c>
      <c r="AE560" s="579" t="s">
        <v>225</v>
      </c>
      <c r="AF560" s="579" t="s">
        <v>225</v>
      </c>
      <c r="AG560" s="579" t="s">
        <v>225</v>
      </c>
      <c r="AH560" s="579" t="s">
        <v>225</v>
      </c>
      <c r="AI560" s="579" t="s">
        <v>225</v>
      </c>
      <c r="AJ560" s="579" t="s">
        <v>225</v>
      </c>
      <c r="AK560" s="579" t="s">
        <v>225</v>
      </c>
      <c r="AL560" s="579" t="s">
        <v>225</v>
      </c>
      <c r="AM560" s="579" t="s">
        <v>225</v>
      </c>
      <c r="AN560" s="579" t="s">
        <v>225</v>
      </c>
      <c r="AO560" s="579" t="s">
        <v>225</v>
      </c>
      <c r="AP560" s="579" t="s">
        <v>225</v>
      </c>
      <c r="AQ560" s="579" t="s">
        <v>225</v>
      </c>
      <c r="AR560" s="579" t="s">
        <v>225</v>
      </c>
      <c r="AS560" s="579" t="s">
        <v>225</v>
      </c>
      <c r="AT560" s="579" t="s">
        <v>225</v>
      </c>
      <c r="AU560" s="579" t="s">
        <v>225</v>
      </c>
      <c r="AV560" s="579" t="s">
        <v>225</v>
      </c>
      <c r="AW560" s="579" t="s">
        <v>225</v>
      </c>
      <c r="AX560" s="579" t="s">
        <v>225</v>
      </c>
      <c r="AY560" s="556">
        <v>0</v>
      </c>
      <c r="AZ560" s="564"/>
      <c r="BA560" s="565"/>
      <c r="BB560" s="565"/>
      <c r="BC560" s="565"/>
      <c r="BD560" s="566"/>
    </row>
    <row r="561" spans="1:56" ht="21.6" x14ac:dyDescent="0.65">
      <c r="A561" s="578">
        <v>707529</v>
      </c>
      <c r="B561" s="550" t="s">
        <v>245</v>
      </c>
      <c r="C561" s="579" t="s">
        <v>175</v>
      </c>
      <c r="D561" s="579" t="s">
        <v>177</v>
      </c>
      <c r="E561" s="579" t="s">
        <v>176</v>
      </c>
      <c r="F561" s="579" t="s">
        <v>176</v>
      </c>
      <c r="G561" s="579" t="s">
        <v>176</v>
      </c>
      <c r="H561" s="579" t="s">
        <v>177</v>
      </c>
      <c r="I561" s="579" t="s">
        <v>176</v>
      </c>
      <c r="J561" s="579" t="s">
        <v>176</v>
      </c>
      <c r="K561" s="579" t="s">
        <v>176</v>
      </c>
      <c r="L561" s="579" t="s">
        <v>176</v>
      </c>
      <c r="M561" s="579" t="s">
        <v>176</v>
      </c>
      <c r="N561" s="579" t="s">
        <v>176</v>
      </c>
      <c r="O561" s="579" t="s">
        <v>225</v>
      </c>
      <c r="P561" s="579" t="s">
        <v>225</v>
      </c>
      <c r="Q561" s="579" t="s">
        <v>225</v>
      </c>
      <c r="R561" s="579" t="s">
        <v>225</v>
      </c>
      <c r="S561" s="579" t="s">
        <v>225</v>
      </c>
      <c r="T561" s="579" t="s">
        <v>225</v>
      </c>
      <c r="U561" s="579" t="s">
        <v>225</v>
      </c>
      <c r="V561" s="579" t="s">
        <v>225</v>
      </c>
      <c r="W561" s="579" t="s">
        <v>225</v>
      </c>
      <c r="X561" s="579" t="s">
        <v>225</v>
      </c>
      <c r="Y561" s="579" t="s">
        <v>225</v>
      </c>
      <c r="Z561" s="579" t="s">
        <v>225</v>
      </c>
      <c r="AA561" s="579" t="s">
        <v>225</v>
      </c>
      <c r="AB561" s="579" t="s">
        <v>225</v>
      </c>
      <c r="AC561" s="579" t="s">
        <v>225</v>
      </c>
      <c r="AD561" s="579" t="s">
        <v>225</v>
      </c>
      <c r="AE561" s="579" t="s">
        <v>225</v>
      </c>
      <c r="AF561" s="579" t="s">
        <v>225</v>
      </c>
      <c r="AG561" s="579" t="s">
        <v>225</v>
      </c>
      <c r="AH561" s="579" t="s">
        <v>225</v>
      </c>
      <c r="AI561" s="579" t="s">
        <v>225</v>
      </c>
      <c r="AJ561" s="579" t="s">
        <v>225</v>
      </c>
      <c r="AK561" s="579" t="s">
        <v>225</v>
      </c>
      <c r="AL561" s="579" t="s">
        <v>225</v>
      </c>
      <c r="AM561" s="579" t="s">
        <v>225</v>
      </c>
      <c r="AN561" s="579" t="s">
        <v>225</v>
      </c>
      <c r="AO561" s="579" t="s">
        <v>225</v>
      </c>
      <c r="AP561" s="579" t="s">
        <v>225</v>
      </c>
      <c r="AQ561" s="579" t="s">
        <v>225</v>
      </c>
      <c r="AR561" s="579" t="s">
        <v>225</v>
      </c>
      <c r="AS561" s="579" t="s">
        <v>225</v>
      </c>
      <c r="AT561" s="579" t="s">
        <v>225</v>
      </c>
      <c r="AU561" s="579" t="s">
        <v>225</v>
      </c>
      <c r="AV561" s="579" t="s">
        <v>225</v>
      </c>
      <c r="AW561" s="579" t="s">
        <v>225</v>
      </c>
      <c r="AX561" s="579" t="s">
        <v>225</v>
      </c>
      <c r="AY561" s="556">
        <v>0</v>
      </c>
      <c r="AZ561" s="559"/>
      <c r="BA561" s="562"/>
      <c r="BB561" s="559"/>
    </row>
    <row r="562" spans="1:56" ht="14.4" x14ac:dyDescent="0.3">
      <c r="A562" s="576">
        <v>707530</v>
      </c>
      <c r="B562" s="549" t="s">
        <v>245</v>
      </c>
      <c r="C562" s="555" t="s">
        <v>177</v>
      </c>
      <c r="D562" s="555" t="s">
        <v>177</v>
      </c>
      <c r="E562" s="555" t="s">
        <v>175</v>
      </c>
      <c r="F562" s="555" t="s">
        <v>177</v>
      </c>
      <c r="G562" s="555" t="s">
        <v>177</v>
      </c>
      <c r="H562" s="555" t="s">
        <v>176</v>
      </c>
      <c r="I562" s="555" t="s">
        <v>176</v>
      </c>
      <c r="J562" s="555" t="s">
        <v>176</v>
      </c>
      <c r="K562" s="555" t="s">
        <v>176</v>
      </c>
      <c r="L562" s="555" t="s">
        <v>176</v>
      </c>
      <c r="M562" s="555" t="s">
        <v>176</v>
      </c>
      <c r="N562" s="555" t="s">
        <v>176</v>
      </c>
      <c r="O562" s="555" t="s">
        <v>225</v>
      </c>
      <c r="P562" s="555" t="s">
        <v>225</v>
      </c>
      <c r="Q562" s="555" t="s">
        <v>225</v>
      </c>
      <c r="R562" s="555" t="s">
        <v>225</v>
      </c>
      <c r="S562" s="555" t="s">
        <v>225</v>
      </c>
      <c r="T562" s="555" t="s">
        <v>225</v>
      </c>
      <c r="U562" s="555" t="s">
        <v>225</v>
      </c>
      <c r="V562" s="555" t="s">
        <v>225</v>
      </c>
      <c r="W562" s="555" t="s">
        <v>225</v>
      </c>
      <c r="X562" s="555" t="s">
        <v>225</v>
      </c>
      <c r="Y562" s="555" t="s">
        <v>225</v>
      </c>
      <c r="Z562" s="555" t="s">
        <v>225</v>
      </c>
      <c r="AA562" s="555" t="s">
        <v>225</v>
      </c>
      <c r="AB562" s="555" t="s">
        <v>225</v>
      </c>
      <c r="AC562" s="555" t="s">
        <v>225</v>
      </c>
      <c r="AD562" s="555" t="s">
        <v>225</v>
      </c>
      <c r="AE562" s="555" t="s">
        <v>225</v>
      </c>
      <c r="AF562" s="555" t="s">
        <v>225</v>
      </c>
      <c r="AG562" s="555" t="s">
        <v>225</v>
      </c>
      <c r="AH562" s="555" t="s">
        <v>225</v>
      </c>
      <c r="AI562" s="555" t="s">
        <v>225</v>
      </c>
      <c r="AJ562" s="555" t="s">
        <v>225</v>
      </c>
      <c r="AK562" s="555" t="s">
        <v>225</v>
      </c>
      <c r="AL562" s="555" t="s">
        <v>225</v>
      </c>
      <c r="AM562" s="555" t="s">
        <v>225</v>
      </c>
      <c r="AN562" s="555" t="s">
        <v>225</v>
      </c>
      <c r="AO562" s="555" t="s">
        <v>225</v>
      </c>
      <c r="AP562" s="555" t="s">
        <v>225</v>
      </c>
      <c r="AQ562" s="555" t="s">
        <v>225</v>
      </c>
      <c r="AR562" s="555" t="s">
        <v>225</v>
      </c>
      <c r="AS562" s="555" t="s">
        <v>225</v>
      </c>
      <c r="AT562" s="555" t="s">
        <v>225</v>
      </c>
      <c r="AU562" s="555" t="s">
        <v>225</v>
      </c>
      <c r="AV562" s="555" t="s">
        <v>225</v>
      </c>
      <c r="AW562" s="555" t="s">
        <v>225</v>
      </c>
      <c r="AX562" s="555" t="s">
        <v>225</v>
      </c>
      <c r="AY562" s="556">
        <v>0</v>
      </c>
      <c r="AZ562" s="564"/>
      <c r="BA562" s="565"/>
      <c r="BB562" s="565"/>
      <c r="BC562" s="565"/>
      <c r="BD562" s="566"/>
    </row>
    <row r="563" spans="1:56" ht="14.4" x14ac:dyDescent="0.3">
      <c r="A563" s="576">
        <v>707531</v>
      </c>
      <c r="B563" s="549" t="s">
        <v>245</v>
      </c>
      <c r="C563" s="555" t="s">
        <v>177</v>
      </c>
      <c r="D563" s="555" t="s">
        <v>176</v>
      </c>
      <c r="E563" s="555" t="s">
        <v>177</v>
      </c>
      <c r="F563" s="555" t="s">
        <v>176</v>
      </c>
      <c r="G563" s="555" t="s">
        <v>177</v>
      </c>
      <c r="H563" s="555" t="s">
        <v>177</v>
      </c>
      <c r="I563" s="555" t="s">
        <v>176</v>
      </c>
      <c r="J563" s="555" t="s">
        <v>176</v>
      </c>
      <c r="K563" s="555" t="s">
        <v>176</v>
      </c>
      <c r="L563" s="555" t="s">
        <v>176</v>
      </c>
      <c r="M563" s="555" t="s">
        <v>176</v>
      </c>
      <c r="N563" s="555" t="s">
        <v>176</v>
      </c>
      <c r="O563" s="555" t="s">
        <v>225</v>
      </c>
      <c r="P563" s="555" t="s">
        <v>225</v>
      </c>
      <c r="Q563" s="555" t="s">
        <v>225</v>
      </c>
      <c r="R563" s="555" t="s">
        <v>225</v>
      </c>
      <c r="S563" s="555" t="s">
        <v>225</v>
      </c>
      <c r="T563" s="555" t="s">
        <v>225</v>
      </c>
      <c r="U563" s="555" t="s">
        <v>225</v>
      </c>
      <c r="V563" s="555" t="s">
        <v>225</v>
      </c>
      <c r="W563" s="555" t="s">
        <v>225</v>
      </c>
      <c r="X563" s="555" t="s">
        <v>225</v>
      </c>
      <c r="Y563" s="555" t="s">
        <v>225</v>
      </c>
      <c r="Z563" s="555" t="s">
        <v>225</v>
      </c>
      <c r="AA563" s="555" t="s">
        <v>225</v>
      </c>
      <c r="AB563" s="555" t="s">
        <v>225</v>
      </c>
      <c r="AC563" s="555" t="s">
        <v>225</v>
      </c>
      <c r="AD563" s="555" t="s">
        <v>225</v>
      </c>
      <c r="AE563" s="555" t="s">
        <v>225</v>
      </c>
      <c r="AF563" s="555" t="s">
        <v>225</v>
      </c>
      <c r="AG563" s="555" t="s">
        <v>225</v>
      </c>
      <c r="AH563" s="555" t="s">
        <v>225</v>
      </c>
      <c r="AI563" s="555" t="s">
        <v>225</v>
      </c>
      <c r="AJ563" s="555" t="s">
        <v>225</v>
      </c>
      <c r="AK563" s="555" t="s">
        <v>225</v>
      </c>
      <c r="AL563" s="555" t="s">
        <v>225</v>
      </c>
      <c r="AM563" s="555" t="s">
        <v>225</v>
      </c>
      <c r="AN563" s="555" t="s">
        <v>225</v>
      </c>
      <c r="AO563" s="555" t="s">
        <v>225</v>
      </c>
      <c r="AP563" s="555" t="s">
        <v>225</v>
      </c>
      <c r="AQ563" s="555" t="s">
        <v>225</v>
      </c>
      <c r="AR563" s="555" t="s">
        <v>225</v>
      </c>
      <c r="AS563" s="555" t="s">
        <v>225</v>
      </c>
      <c r="AT563" s="555" t="s">
        <v>225</v>
      </c>
      <c r="AU563" s="555" t="s">
        <v>225</v>
      </c>
      <c r="AV563" s="555" t="s">
        <v>225</v>
      </c>
      <c r="AW563" s="555" t="s">
        <v>225</v>
      </c>
      <c r="AX563" s="555" t="s">
        <v>225</v>
      </c>
      <c r="AY563" s="556">
        <v>0</v>
      </c>
      <c r="AZ563" s="564"/>
      <c r="BA563" s="565"/>
      <c r="BB563" s="565"/>
      <c r="BC563" s="565"/>
      <c r="BD563" s="566"/>
    </row>
    <row r="564" spans="1:56" ht="21.6" x14ac:dyDescent="0.65">
      <c r="A564" s="578">
        <v>707532</v>
      </c>
      <c r="B564" s="550" t="s">
        <v>245</v>
      </c>
      <c r="C564" s="579" t="s">
        <v>176</v>
      </c>
      <c r="D564" s="579" t="s">
        <v>176</v>
      </c>
      <c r="E564" s="579" t="s">
        <v>177</v>
      </c>
      <c r="F564" s="579" t="s">
        <v>176</v>
      </c>
      <c r="G564" s="579" t="s">
        <v>176</v>
      </c>
      <c r="H564" s="579" t="s">
        <v>177</v>
      </c>
      <c r="I564" s="579" t="s">
        <v>176</v>
      </c>
      <c r="J564" s="579" t="s">
        <v>176</v>
      </c>
      <c r="K564" s="579" t="s">
        <v>176</v>
      </c>
      <c r="L564" s="579" t="s">
        <v>176</v>
      </c>
      <c r="M564" s="579" t="s">
        <v>175</v>
      </c>
      <c r="N564" s="579" t="s">
        <v>175</v>
      </c>
      <c r="O564" s="579" t="s">
        <v>225</v>
      </c>
      <c r="P564" s="579" t="s">
        <v>225</v>
      </c>
      <c r="Q564" s="579" t="s">
        <v>225</v>
      </c>
      <c r="R564" s="579" t="s">
        <v>225</v>
      </c>
      <c r="S564" s="579" t="s">
        <v>225</v>
      </c>
      <c r="T564" s="579" t="s">
        <v>225</v>
      </c>
      <c r="U564" s="579" t="s">
        <v>225</v>
      </c>
      <c r="V564" s="579" t="s">
        <v>225</v>
      </c>
      <c r="W564" s="579" t="s">
        <v>225</v>
      </c>
      <c r="X564" s="579" t="s">
        <v>225</v>
      </c>
      <c r="Y564" s="579" t="s">
        <v>225</v>
      </c>
      <c r="Z564" s="579" t="s">
        <v>225</v>
      </c>
      <c r="AA564" s="579" t="s">
        <v>225</v>
      </c>
      <c r="AB564" s="579" t="s">
        <v>225</v>
      </c>
      <c r="AC564" s="579" t="s">
        <v>225</v>
      </c>
      <c r="AD564" s="579" t="s">
        <v>225</v>
      </c>
      <c r="AE564" s="579" t="s">
        <v>225</v>
      </c>
      <c r="AF564" s="579" t="s">
        <v>225</v>
      </c>
      <c r="AG564" s="579" t="s">
        <v>225</v>
      </c>
      <c r="AH564" s="579" t="s">
        <v>225</v>
      </c>
      <c r="AI564" s="579" t="s">
        <v>225</v>
      </c>
      <c r="AJ564" s="579" t="s">
        <v>225</v>
      </c>
      <c r="AK564" s="579" t="s">
        <v>225</v>
      </c>
      <c r="AL564" s="579" t="s">
        <v>225</v>
      </c>
      <c r="AM564" s="579" t="s">
        <v>225</v>
      </c>
      <c r="AN564" s="579" t="s">
        <v>225</v>
      </c>
      <c r="AO564" s="579" t="s">
        <v>225</v>
      </c>
      <c r="AP564" s="579" t="s">
        <v>225</v>
      </c>
      <c r="AQ564" s="579" t="s">
        <v>225</v>
      </c>
      <c r="AR564" s="579" t="s">
        <v>225</v>
      </c>
      <c r="AS564" s="579" t="s">
        <v>225</v>
      </c>
      <c r="AT564" s="579" t="s">
        <v>225</v>
      </c>
      <c r="AU564" s="579" t="s">
        <v>225</v>
      </c>
      <c r="AV564" s="579" t="s">
        <v>225</v>
      </c>
      <c r="AW564" s="579" t="s">
        <v>225</v>
      </c>
      <c r="AX564" s="579" t="s">
        <v>225</v>
      </c>
      <c r="AY564" s="556">
        <v>0</v>
      </c>
      <c r="AZ564" s="559"/>
      <c r="BA564" s="562"/>
      <c r="BB564" s="559"/>
    </row>
    <row r="565" spans="1:56" ht="21.6" x14ac:dyDescent="0.65">
      <c r="A565" s="578">
        <v>707533</v>
      </c>
      <c r="B565" s="550" t="s">
        <v>245</v>
      </c>
      <c r="C565" s="579" t="s">
        <v>177</v>
      </c>
      <c r="D565" s="579" t="s">
        <v>177</v>
      </c>
      <c r="E565" s="579" t="s">
        <v>176</v>
      </c>
      <c r="F565" s="579" t="s">
        <v>176</v>
      </c>
      <c r="G565" s="579" t="s">
        <v>177</v>
      </c>
      <c r="H565" s="579" t="s">
        <v>176</v>
      </c>
      <c r="I565" s="579" t="s">
        <v>176</v>
      </c>
      <c r="J565" s="579" t="s">
        <v>176</v>
      </c>
      <c r="K565" s="579" t="s">
        <v>176</v>
      </c>
      <c r="L565" s="579" t="s">
        <v>176</v>
      </c>
      <c r="M565" s="579" t="s">
        <v>175</v>
      </c>
      <c r="N565" s="579" t="s">
        <v>175</v>
      </c>
      <c r="O565" s="579" t="s">
        <v>225</v>
      </c>
      <c r="P565" s="579" t="s">
        <v>225</v>
      </c>
      <c r="Q565" s="579" t="s">
        <v>225</v>
      </c>
      <c r="R565" s="579" t="s">
        <v>225</v>
      </c>
      <c r="S565" s="579" t="s">
        <v>225</v>
      </c>
      <c r="T565" s="579" t="s">
        <v>225</v>
      </c>
      <c r="U565" s="579" t="s">
        <v>225</v>
      </c>
      <c r="V565" s="579" t="s">
        <v>225</v>
      </c>
      <c r="W565" s="579" t="s">
        <v>225</v>
      </c>
      <c r="X565" s="579" t="s">
        <v>225</v>
      </c>
      <c r="Y565" s="579" t="s">
        <v>225</v>
      </c>
      <c r="Z565" s="579" t="s">
        <v>225</v>
      </c>
      <c r="AA565" s="579" t="s">
        <v>225</v>
      </c>
      <c r="AB565" s="579" t="s">
        <v>225</v>
      </c>
      <c r="AC565" s="579" t="s">
        <v>225</v>
      </c>
      <c r="AD565" s="579" t="s">
        <v>225</v>
      </c>
      <c r="AE565" s="579" t="s">
        <v>225</v>
      </c>
      <c r="AF565" s="579" t="s">
        <v>225</v>
      </c>
      <c r="AG565" s="579" t="s">
        <v>225</v>
      </c>
      <c r="AH565" s="579" t="s">
        <v>225</v>
      </c>
      <c r="AI565" s="579" t="s">
        <v>225</v>
      </c>
      <c r="AJ565" s="579" t="s">
        <v>225</v>
      </c>
      <c r="AK565" s="579" t="s">
        <v>225</v>
      </c>
      <c r="AL565" s="579" t="s">
        <v>225</v>
      </c>
      <c r="AM565" s="579" t="s">
        <v>225</v>
      </c>
      <c r="AN565" s="579" t="s">
        <v>225</v>
      </c>
      <c r="AO565" s="579" t="s">
        <v>225</v>
      </c>
      <c r="AP565" s="579" t="s">
        <v>225</v>
      </c>
      <c r="AQ565" s="579" t="s">
        <v>225</v>
      </c>
      <c r="AR565" s="579" t="s">
        <v>225</v>
      </c>
      <c r="AS565" s="579" t="s">
        <v>225</v>
      </c>
      <c r="AT565" s="579" t="s">
        <v>225</v>
      </c>
      <c r="AU565" s="579" t="s">
        <v>225</v>
      </c>
      <c r="AV565" s="579" t="s">
        <v>225</v>
      </c>
      <c r="AW565" s="579" t="s">
        <v>225</v>
      </c>
      <c r="AX565" s="579" t="s">
        <v>225</v>
      </c>
      <c r="AY565" s="556">
        <v>0</v>
      </c>
      <c r="AZ565" s="564"/>
      <c r="BA565" s="565"/>
      <c r="BB565" s="565"/>
      <c r="BC565" s="565"/>
      <c r="BD565" s="566"/>
    </row>
    <row r="566" spans="1:56" ht="21.6" x14ac:dyDescent="0.65">
      <c r="A566" s="578">
        <v>707534</v>
      </c>
      <c r="B566" s="550" t="s">
        <v>245</v>
      </c>
      <c r="C566" s="579" t="s">
        <v>175</v>
      </c>
      <c r="D566" s="579" t="s">
        <v>175</v>
      </c>
      <c r="E566" s="579" t="s">
        <v>175</v>
      </c>
      <c r="F566" s="579" t="s">
        <v>176</v>
      </c>
      <c r="G566" s="579" t="s">
        <v>176</v>
      </c>
      <c r="H566" s="579" t="s">
        <v>175</v>
      </c>
      <c r="I566" s="579" t="s">
        <v>177</v>
      </c>
      <c r="J566" s="579" t="s">
        <v>177</v>
      </c>
      <c r="K566" s="579" t="s">
        <v>177</v>
      </c>
      <c r="L566" s="579" t="s">
        <v>177</v>
      </c>
      <c r="M566" s="579" t="s">
        <v>177</v>
      </c>
      <c r="N566" s="579" t="s">
        <v>177</v>
      </c>
      <c r="O566" s="579" t="s">
        <v>225</v>
      </c>
      <c r="P566" s="579" t="s">
        <v>225</v>
      </c>
      <c r="Q566" s="579" t="s">
        <v>225</v>
      </c>
      <c r="R566" s="579" t="s">
        <v>225</v>
      </c>
      <c r="S566" s="579" t="s">
        <v>225</v>
      </c>
      <c r="T566" s="579" t="s">
        <v>225</v>
      </c>
      <c r="U566" s="579" t="s">
        <v>225</v>
      </c>
      <c r="V566" s="579" t="s">
        <v>225</v>
      </c>
      <c r="W566" s="579" t="s">
        <v>225</v>
      </c>
      <c r="X566" s="579" t="s">
        <v>225</v>
      </c>
      <c r="Y566" s="579" t="s">
        <v>225</v>
      </c>
      <c r="Z566" s="579" t="s">
        <v>225</v>
      </c>
      <c r="AA566" s="579" t="s">
        <v>225</v>
      </c>
      <c r="AB566" s="579" t="s">
        <v>225</v>
      </c>
      <c r="AC566" s="579" t="s">
        <v>225</v>
      </c>
      <c r="AD566" s="579" t="s">
        <v>225</v>
      </c>
      <c r="AE566" s="579" t="s">
        <v>225</v>
      </c>
      <c r="AF566" s="579" t="s">
        <v>225</v>
      </c>
      <c r="AG566" s="579" t="s">
        <v>225</v>
      </c>
      <c r="AH566" s="579" t="s">
        <v>225</v>
      </c>
      <c r="AI566" s="579" t="s">
        <v>225</v>
      </c>
      <c r="AJ566" s="579" t="s">
        <v>225</v>
      </c>
      <c r="AK566" s="579" t="s">
        <v>225</v>
      </c>
      <c r="AL566" s="579" t="s">
        <v>225</v>
      </c>
      <c r="AM566" s="579" t="s">
        <v>225</v>
      </c>
      <c r="AN566" s="579" t="s">
        <v>225</v>
      </c>
      <c r="AO566" s="579" t="s">
        <v>225</v>
      </c>
      <c r="AP566" s="579" t="s">
        <v>225</v>
      </c>
      <c r="AQ566" s="579" t="s">
        <v>225</v>
      </c>
      <c r="AR566" s="579" t="s">
        <v>225</v>
      </c>
      <c r="AS566" s="579" t="s">
        <v>225</v>
      </c>
      <c r="AT566" s="579" t="s">
        <v>225</v>
      </c>
      <c r="AU566" s="579" t="s">
        <v>225</v>
      </c>
      <c r="AV566" s="579" t="s">
        <v>225</v>
      </c>
      <c r="AW566" s="579" t="s">
        <v>225</v>
      </c>
      <c r="AX566" s="579" t="s">
        <v>225</v>
      </c>
      <c r="AY566" s="556">
        <v>0</v>
      </c>
      <c r="AZ566" s="564"/>
      <c r="BA566" s="565"/>
      <c r="BB566" s="565"/>
      <c r="BC566" s="565"/>
      <c r="BD566" s="566"/>
    </row>
    <row r="567" spans="1:56" ht="21.6" x14ac:dyDescent="0.65">
      <c r="A567" s="578">
        <v>707535</v>
      </c>
      <c r="B567" s="550" t="s">
        <v>245</v>
      </c>
      <c r="C567" s="579" t="s">
        <v>175</v>
      </c>
      <c r="D567" s="579" t="s">
        <v>176</v>
      </c>
      <c r="E567" s="579" t="s">
        <v>175</v>
      </c>
      <c r="F567" s="579" t="s">
        <v>176</v>
      </c>
      <c r="G567" s="579" t="s">
        <v>176</v>
      </c>
      <c r="H567" s="579" t="s">
        <v>176</v>
      </c>
      <c r="I567" s="579" t="s">
        <v>176</v>
      </c>
      <c r="J567" s="579" t="s">
        <v>176</v>
      </c>
      <c r="K567" s="579" t="s">
        <v>176</v>
      </c>
      <c r="L567" s="579" t="s">
        <v>176</v>
      </c>
      <c r="M567" s="579" t="s">
        <v>176</v>
      </c>
      <c r="N567" s="579" t="s">
        <v>176</v>
      </c>
      <c r="O567" s="579" t="s">
        <v>225</v>
      </c>
      <c r="P567" s="579" t="s">
        <v>225</v>
      </c>
      <c r="Q567" s="579" t="s">
        <v>225</v>
      </c>
      <c r="R567" s="579" t="s">
        <v>225</v>
      </c>
      <c r="S567" s="579" t="s">
        <v>225</v>
      </c>
      <c r="T567" s="579" t="s">
        <v>225</v>
      </c>
      <c r="U567" s="579" t="s">
        <v>225</v>
      </c>
      <c r="V567" s="579" t="s">
        <v>225</v>
      </c>
      <c r="W567" s="579" t="s">
        <v>225</v>
      </c>
      <c r="X567" s="579" t="s">
        <v>225</v>
      </c>
      <c r="Y567" s="579" t="s">
        <v>225</v>
      </c>
      <c r="Z567" s="579" t="s">
        <v>225</v>
      </c>
      <c r="AA567" s="579" t="s">
        <v>225</v>
      </c>
      <c r="AB567" s="579" t="s">
        <v>225</v>
      </c>
      <c r="AC567" s="579" t="s">
        <v>225</v>
      </c>
      <c r="AD567" s="579" t="s">
        <v>225</v>
      </c>
      <c r="AE567" s="579" t="s">
        <v>225</v>
      </c>
      <c r="AF567" s="579" t="s">
        <v>225</v>
      </c>
      <c r="AG567" s="579" t="s">
        <v>225</v>
      </c>
      <c r="AH567" s="579" t="s">
        <v>225</v>
      </c>
      <c r="AI567" s="579" t="s">
        <v>225</v>
      </c>
      <c r="AJ567" s="579" t="s">
        <v>225</v>
      </c>
      <c r="AK567" s="579" t="s">
        <v>225</v>
      </c>
      <c r="AL567" s="579" t="s">
        <v>225</v>
      </c>
      <c r="AM567" s="579" t="s">
        <v>225</v>
      </c>
      <c r="AN567" s="579" t="s">
        <v>225</v>
      </c>
      <c r="AO567" s="579" t="s">
        <v>225</v>
      </c>
      <c r="AP567" s="579" t="s">
        <v>225</v>
      </c>
      <c r="AQ567" s="579" t="s">
        <v>225</v>
      </c>
      <c r="AR567" s="579" t="s">
        <v>225</v>
      </c>
      <c r="AS567" s="579" t="s">
        <v>225</v>
      </c>
      <c r="AT567" s="579" t="s">
        <v>225</v>
      </c>
      <c r="AU567" s="579" t="s">
        <v>225</v>
      </c>
      <c r="AV567" s="579" t="s">
        <v>225</v>
      </c>
      <c r="AW567" s="579" t="s">
        <v>225</v>
      </c>
      <c r="AX567" s="579" t="s">
        <v>225</v>
      </c>
      <c r="AY567" s="556">
        <v>0</v>
      </c>
      <c r="AZ567" s="564"/>
      <c r="BA567" s="565"/>
      <c r="BB567" s="565"/>
      <c r="BC567" s="565"/>
      <c r="BD567" s="566"/>
    </row>
    <row r="568" spans="1:56" ht="21.6" x14ac:dyDescent="0.65">
      <c r="A568" s="578">
        <v>707536</v>
      </c>
      <c r="B568" s="550" t="s">
        <v>245</v>
      </c>
      <c r="C568" s="579" t="s">
        <v>177</v>
      </c>
      <c r="D568" s="579" t="s">
        <v>177</v>
      </c>
      <c r="E568" s="579" t="s">
        <v>177</v>
      </c>
      <c r="F568" s="579" t="s">
        <v>177</v>
      </c>
      <c r="G568" s="579" t="s">
        <v>177</v>
      </c>
      <c r="H568" s="579" t="s">
        <v>177</v>
      </c>
      <c r="I568" s="579" t="s">
        <v>176</v>
      </c>
      <c r="J568" s="579" t="s">
        <v>176</v>
      </c>
      <c r="K568" s="579" t="s">
        <v>176</v>
      </c>
      <c r="L568" s="579" t="s">
        <v>176</v>
      </c>
      <c r="M568" s="579" t="s">
        <v>176</v>
      </c>
      <c r="N568" s="579" t="s">
        <v>176</v>
      </c>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79"/>
      <c r="AL568" s="579"/>
      <c r="AM568" s="579"/>
      <c r="AN568" s="579"/>
      <c r="AO568" s="579"/>
      <c r="AP568" s="579"/>
      <c r="AQ568" s="579"/>
      <c r="AR568" s="579"/>
      <c r="AS568" s="579"/>
      <c r="AT568" s="579"/>
      <c r="AU568" s="579"/>
      <c r="AV568" s="579"/>
      <c r="AW568" s="579"/>
      <c r="AX568" s="579"/>
      <c r="AY568" s="556">
        <v>0</v>
      </c>
      <c r="AZ568" s="564"/>
      <c r="BA568" s="565"/>
      <c r="BB568" s="565"/>
      <c r="BC568" s="565"/>
      <c r="BD568" s="566"/>
    </row>
    <row r="569" spans="1:56" ht="21.6" x14ac:dyDescent="0.65">
      <c r="A569" s="578">
        <v>707537</v>
      </c>
      <c r="B569" s="550" t="s">
        <v>245</v>
      </c>
      <c r="C569" s="579" t="s">
        <v>177</v>
      </c>
      <c r="D569" s="579" t="s">
        <v>177</v>
      </c>
      <c r="E569" s="579" t="s">
        <v>177</v>
      </c>
      <c r="F569" s="579" t="s">
        <v>177</v>
      </c>
      <c r="G569" s="579" t="s">
        <v>176</v>
      </c>
      <c r="H569" s="579" t="s">
        <v>176</v>
      </c>
      <c r="I569" s="579" t="s">
        <v>176</v>
      </c>
      <c r="J569" s="579" t="s">
        <v>176</v>
      </c>
      <c r="K569" s="579" t="s">
        <v>176</v>
      </c>
      <c r="L569" s="579" t="s">
        <v>176</v>
      </c>
      <c r="M569" s="579" t="s">
        <v>176</v>
      </c>
      <c r="N569" s="579" t="s">
        <v>176</v>
      </c>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79"/>
      <c r="AL569" s="579"/>
      <c r="AM569" s="579"/>
      <c r="AN569" s="579"/>
      <c r="AO569" s="579"/>
      <c r="AP569" s="579"/>
      <c r="AQ569" s="579"/>
      <c r="AR569" s="579"/>
      <c r="AS569" s="579"/>
      <c r="AT569" s="579"/>
      <c r="AU569" s="579"/>
      <c r="AV569" s="579"/>
      <c r="AW569" s="579"/>
      <c r="AX569" s="579"/>
      <c r="AY569" s="556">
        <v>0</v>
      </c>
      <c r="AZ569" s="564"/>
      <c r="BA569" s="565"/>
      <c r="BB569" s="565"/>
      <c r="BC569" s="565"/>
      <c r="BD569" s="566"/>
    </row>
    <row r="570" spans="1:56" ht="21.6" x14ac:dyDescent="0.65">
      <c r="A570" s="578">
        <v>707538</v>
      </c>
      <c r="B570" s="550" t="s">
        <v>245</v>
      </c>
      <c r="C570" s="579" t="s">
        <v>177</v>
      </c>
      <c r="D570" s="579" t="s">
        <v>177</v>
      </c>
      <c r="E570" s="579" t="s">
        <v>177</v>
      </c>
      <c r="F570" s="579" t="s">
        <v>177</v>
      </c>
      <c r="G570" s="579" t="s">
        <v>176</v>
      </c>
      <c r="H570" s="579" t="s">
        <v>177</v>
      </c>
      <c r="I570" s="579" t="s">
        <v>176</v>
      </c>
      <c r="J570" s="579" t="s">
        <v>176</v>
      </c>
      <c r="K570" s="579" t="s">
        <v>176</v>
      </c>
      <c r="L570" s="579" t="s">
        <v>176</v>
      </c>
      <c r="M570" s="579" t="s">
        <v>176</v>
      </c>
      <c r="N570" s="579" t="s">
        <v>176</v>
      </c>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79"/>
      <c r="AL570" s="579"/>
      <c r="AM570" s="579"/>
      <c r="AN570" s="579"/>
      <c r="AO570" s="579"/>
      <c r="AP570" s="579"/>
      <c r="AQ570" s="579"/>
      <c r="AR570" s="579"/>
      <c r="AS570" s="579"/>
      <c r="AT570" s="579"/>
      <c r="AU570" s="579"/>
      <c r="AV570" s="579"/>
      <c r="AW570" s="579"/>
      <c r="AX570" s="579"/>
      <c r="AY570" s="556">
        <v>0</v>
      </c>
      <c r="AZ570" s="564"/>
      <c r="BA570" s="565"/>
      <c r="BB570" s="565"/>
      <c r="BC570" s="565"/>
      <c r="BD570" s="566"/>
    </row>
    <row r="571" spans="1:56" ht="14.4" x14ac:dyDescent="0.3">
      <c r="A571" s="576">
        <v>707539</v>
      </c>
      <c r="B571" s="549" t="s">
        <v>246</v>
      </c>
      <c r="C571" s="555" t="s">
        <v>177</v>
      </c>
      <c r="D571" s="555" t="s">
        <v>177</v>
      </c>
      <c r="E571" s="555" t="s">
        <v>177</v>
      </c>
      <c r="F571" s="555" t="s">
        <v>175</v>
      </c>
      <c r="G571" s="555" t="s">
        <v>175</v>
      </c>
      <c r="H571" s="555" t="s">
        <v>177</v>
      </c>
      <c r="I571" s="555" t="s">
        <v>177</v>
      </c>
      <c r="J571" s="555" t="s">
        <v>177</v>
      </c>
      <c r="K571" s="555" t="s">
        <v>177</v>
      </c>
      <c r="L571" s="555" t="s">
        <v>177</v>
      </c>
      <c r="M571" s="555" t="s">
        <v>177</v>
      </c>
      <c r="N571" s="555" t="s">
        <v>177</v>
      </c>
      <c r="O571" s="555" t="s">
        <v>177</v>
      </c>
      <c r="P571" s="555" t="s">
        <v>177</v>
      </c>
      <c r="Q571" s="555" t="s">
        <v>177</v>
      </c>
      <c r="R571" s="555" t="s">
        <v>177</v>
      </c>
      <c r="S571" s="555" t="s">
        <v>177</v>
      </c>
      <c r="T571" s="555" t="s">
        <v>177</v>
      </c>
      <c r="U571" s="555"/>
      <c r="V571" s="555"/>
      <c r="W571" s="555"/>
      <c r="X571" s="555"/>
      <c r="Y571" s="555"/>
      <c r="Z571" s="555"/>
      <c r="AA571" s="555"/>
      <c r="AB571" s="555"/>
      <c r="AC571" s="555"/>
      <c r="AD571" s="555"/>
      <c r="AE571" s="555"/>
      <c r="AF571" s="555"/>
      <c r="AG571" s="555"/>
      <c r="AH571" s="555"/>
      <c r="AI571" s="555"/>
      <c r="AJ571" s="555"/>
      <c r="AK571" s="555"/>
      <c r="AL571" s="555"/>
      <c r="AM571" s="555"/>
      <c r="AN571" s="555"/>
      <c r="AO571" s="555"/>
      <c r="AP571" s="555"/>
      <c r="AQ571" s="555"/>
      <c r="AR571" s="555"/>
      <c r="AS571" s="555"/>
      <c r="AT571" s="555"/>
      <c r="AU571" s="555"/>
      <c r="AV571" s="555"/>
      <c r="AW571" s="555"/>
      <c r="AX571" s="555"/>
      <c r="AY571" s="556">
        <v>0</v>
      </c>
      <c r="AZ571" s="559"/>
      <c r="BA571" s="562"/>
      <c r="BB571" s="559"/>
    </row>
    <row r="572" spans="1:56" ht="14.4" x14ac:dyDescent="0.3">
      <c r="A572" s="576">
        <v>707540</v>
      </c>
      <c r="B572" s="549" t="s">
        <v>246</v>
      </c>
      <c r="C572" s="555" t="s">
        <v>177</v>
      </c>
      <c r="D572" s="555" t="s">
        <v>177</v>
      </c>
      <c r="E572" s="555" t="s">
        <v>177</v>
      </c>
      <c r="F572" s="555" t="s">
        <v>177</v>
      </c>
      <c r="G572" s="555" t="s">
        <v>177</v>
      </c>
      <c r="H572" s="555" t="s">
        <v>175</v>
      </c>
      <c r="I572" s="555" t="s">
        <v>177</v>
      </c>
      <c r="J572" s="555" t="s">
        <v>177</v>
      </c>
      <c r="K572" s="555" t="s">
        <v>177</v>
      </c>
      <c r="L572" s="555" t="s">
        <v>177</v>
      </c>
      <c r="M572" s="555" t="s">
        <v>177</v>
      </c>
      <c r="N572" s="555" t="s">
        <v>177</v>
      </c>
      <c r="O572" s="555" t="s">
        <v>177</v>
      </c>
      <c r="P572" s="555" t="s">
        <v>177</v>
      </c>
      <c r="Q572" s="555" t="s">
        <v>177</v>
      </c>
      <c r="R572" s="555" t="s">
        <v>176</v>
      </c>
      <c r="S572" s="555" t="s">
        <v>177</v>
      </c>
      <c r="T572" s="555" t="s">
        <v>177</v>
      </c>
      <c r="U572" s="555"/>
      <c r="V572" s="555"/>
      <c r="W572" s="555"/>
      <c r="X572" s="555"/>
      <c r="Y572" s="555"/>
      <c r="Z572" s="555"/>
      <c r="AA572" s="555"/>
      <c r="AB572" s="555"/>
      <c r="AC572" s="555"/>
      <c r="AD572" s="555"/>
      <c r="AE572" s="555"/>
      <c r="AF572" s="555"/>
      <c r="AG572" s="555"/>
      <c r="AH572" s="555"/>
      <c r="AI572" s="555"/>
      <c r="AJ572" s="555"/>
      <c r="AK572" s="555"/>
      <c r="AL572" s="555"/>
      <c r="AM572" s="555"/>
      <c r="AN572" s="555"/>
      <c r="AO572" s="555"/>
      <c r="AP572" s="555"/>
      <c r="AQ572" s="555"/>
      <c r="AR572" s="555"/>
      <c r="AS572" s="555"/>
      <c r="AT572" s="555"/>
      <c r="AU572" s="555"/>
      <c r="AV572" s="555"/>
      <c r="AW572" s="555"/>
      <c r="AX572" s="555"/>
      <c r="AY572" s="556">
        <v>0</v>
      </c>
      <c r="AZ572" s="559"/>
      <c r="BA572" s="562"/>
      <c r="BB572" s="559"/>
    </row>
    <row r="573" spans="1:56" ht="14.4" x14ac:dyDescent="0.3">
      <c r="A573" s="576">
        <v>707541</v>
      </c>
      <c r="B573" s="549" t="s">
        <v>245</v>
      </c>
      <c r="C573" s="555" t="s">
        <v>175</v>
      </c>
      <c r="D573" s="555" t="s">
        <v>175</v>
      </c>
      <c r="E573" s="555" t="s">
        <v>177</v>
      </c>
      <c r="F573" s="555" t="s">
        <v>177</v>
      </c>
      <c r="G573" s="555" t="s">
        <v>175</v>
      </c>
      <c r="H573" s="555" t="s">
        <v>175</v>
      </c>
      <c r="I573" s="555" t="s">
        <v>177</v>
      </c>
      <c r="J573" s="555" t="s">
        <v>177</v>
      </c>
      <c r="K573" s="555" t="s">
        <v>177</v>
      </c>
      <c r="L573" s="555" t="s">
        <v>177</v>
      </c>
      <c r="M573" s="555" t="s">
        <v>177</v>
      </c>
      <c r="N573" s="555" t="s">
        <v>176</v>
      </c>
      <c r="O573" s="555"/>
      <c r="P573" s="555"/>
      <c r="Q573" s="555"/>
      <c r="R573" s="555"/>
      <c r="S573" s="555"/>
      <c r="T573" s="555"/>
      <c r="U573" s="555"/>
      <c r="V573" s="555"/>
      <c r="W573" s="555"/>
      <c r="X573" s="555"/>
      <c r="Y573" s="555"/>
      <c r="Z573" s="555"/>
      <c r="AA573" s="555"/>
      <c r="AB573" s="555"/>
      <c r="AC573" s="555"/>
      <c r="AD573" s="555"/>
      <c r="AE573" s="555"/>
      <c r="AF573" s="555"/>
      <c r="AG573" s="555"/>
      <c r="AH573" s="555"/>
      <c r="AI573" s="555"/>
      <c r="AJ573" s="555"/>
      <c r="AK573" s="555"/>
      <c r="AL573" s="555"/>
      <c r="AM573" s="555"/>
      <c r="AN573" s="555"/>
      <c r="AO573" s="555"/>
      <c r="AP573" s="555"/>
      <c r="AQ573" s="555"/>
      <c r="AR573" s="555"/>
      <c r="AS573" s="555"/>
      <c r="AT573" s="555"/>
      <c r="AU573" s="555"/>
      <c r="AV573" s="555"/>
      <c r="AW573" s="555"/>
      <c r="AX573" s="555"/>
      <c r="AY573" s="556">
        <v>0</v>
      </c>
      <c r="AZ573" s="559"/>
      <c r="BA573" s="562"/>
      <c r="BB573" s="559"/>
    </row>
    <row r="574" spans="1:56" ht="14.4" x14ac:dyDescent="0.3">
      <c r="A574" s="576">
        <v>707542</v>
      </c>
      <c r="B574" s="549" t="s">
        <v>246</v>
      </c>
      <c r="C574" s="555" t="s">
        <v>177</v>
      </c>
      <c r="D574" s="555" t="s">
        <v>177</v>
      </c>
      <c r="E574" s="555" t="s">
        <v>177</v>
      </c>
      <c r="F574" s="555" t="s">
        <v>175</v>
      </c>
      <c r="G574" s="555" t="s">
        <v>175</v>
      </c>
      <c r="H574" s="555" t="s">
        <v>177</v>
      </c>
      <c r="I574" s="555" t="s">
        <v>177</v>
      </c>
      <c r="J574" s="555" t="s">
        <v>177</v>
      </c>
      <c r="K574" s="555" t="s">
        <v>175</v>
      </c>
      <c r="L574" s="555" t="s">
        <v>177</v>
      </c>
      <c r="M574" s="555" t="s">
        <v>177</v>
      </c>
      <c r="N574" s="555" t="s">
        <v>177</v>
      </c>
      <c r="O574" s="555" t="s">
        <v>177</v>
      </c>
      <c r="P574" s="555" t="s">
        <v>177</v>
      </c>
      <c r="Q574" s="555" t="s">
        <v>177</v>
      </c>
      <c r="R574" s="555" t="s">
        <v>177</v>
      </c>
      <c r="S574" s="555" t="s">
        <v>177</v>
      </c>
      <c r="T574" s="555" t="s">
        <v>177</v>
      </c>
      <c r="U574" s="555"/>
      <c r="V574" s="555"/>
      <c r="W574" s="555"/>
      <c r="X574" s="555"/>
      <c r="Y574" s="555"/>
      <c r="Z574" s="555"/>
      <c r="AA574" s="555"/>
      <c r="AB574" s="555"/>
      <c r="AC574" s="555"/>
      <c r="AD574" s="555"/>
      <c r="AE574" s="555"/>
      <c r="AF574" s="555"/>
      <c r="AG574" s="555"/>
      <c r="AH574" s="555"/>
      <c r="AI574" s="555"/>
      <c r="AJ574" s="555"/>
      <c r="AK574" s="555"/>
      <c r="AL574" s="555"/>
      <c r="AM574" s="555"/>
      <c r="AN574" s="555"/>
      <c r="AO574" s="555"/>
      <c r="AP574" s="555"/>
      <c r="AQ574" s="555"/>
      <c r="AR574" s="555"/>
      <c r="AS574" s="555"/>
      <c r="AT574" s="555"/>
      <c r="AU574" s="555"/>
      <c r="AV574" s="555"/>
      <c r="AW574" s="555"/>
      <c r="AX574" s="555"/>
      <c r="AY574" s="556">
        <v>0</v>
      </c>
      <c r="AZ574" s="559"/>
      <c r="BA574" s="562"/>
    </row>
    <row r="575" spans="1:56" ht="14.4" x14ac:dyDescent="0.3">
      <c r="A575" s="576">
        <v>707543</v>
      </c>
      <c r="B575" s="549" t="s">
        <v>245</v>
      </c>
      <c r="C575" s="555" t="s">
        <v>177</v>
      </c>
      <c r="D575" s="555" t="s">
        <v>177</v>
      </c>
      <c r="E575" s="555" t="s">
        <v>177</v>
      </c>
      <c r="F575" s="555" t="s">
        <v>177</v>
      </c>
      <c r="G575" s="555" t="s">
        <v>177</v>
      </c>
      <c r="H575" s="555" t="s">
        <v>177</v>
      </c>
      <c r="I575" s="555" t="s">
        <v>176</v>
      </c>
      <c r="J575" s="555" t="s">
        <v>176</v>
      </c>
      <c r="K575" s="555" t="s">
        <v>176</v>
      </c>
      <c r="L575" s="555" t="s">
        <v>176</v>
      </c>
      <c r="M575" s="555" t="s">
        <v>176</v>
      </c>
      <c r="N575" s="555" t="s">
        <v>176</v>
      </c>
      <c r="O575" s="555"/>
      <c r="P575" s="555"/>
      <c r="Q575" s="555"/>
      <c r="R575" s="555"/>
      <c r="S575" s="555"/>
      <c r="T575" s="555"/>
      <c r="U575" s="555"/>
      <c r="V575" s="555"/>
      <c r="W575" s="555"/>
      <c r="X575" s="555"/>
      <c r="Y575" s="555"/>
      <c r="Z575" s="555"/>
      <c r="AA575" s="555"/>
      <c r="AB575" s="555"/>
      <c r="AC575" s="555"/>
      <c r="AD575" s="555"/>
      <c r="AE575" s="555"/>
      <c r="AF575" s="555"/>
      <c r="AG575" s="555"/>
      <c r="AH575" s="555"/>
      <c r="AI575" s="555"/>
      <c r="AJ575" s="555"/>
      <c r="AK575" s="555"/>
      <c r="AL575" s="555"/>
      <c r="AM575" s="555"/>
      <c r="AN575" s="555"/>
      <c r="AO575" s="555"/>
      <c r="AP575" s="555"/>
      <c r="AQ575" s="555"/>
      <c r="AR575" s="555"/>
      <c r="AS575" s="555"/>
      <c r="AT575" s="555"/>
      <c r="AU575" s="555"/>
      <c r="AV575" s="555"/>
      <c r="AW575" s="555"/>
      <c r="AX575" s="555"/>
      <c r="AY575" s="556">
        <v>0</v>
      </c>
      <c r="AZ575" s="564"/>
      <c r="BA575" s="565"/>
      <c r="BB575" s="565"/>
      <c r="BC575" s="565"/>
      <c r="BD575" s="566"/>
    </row>
    <row r="576" spans="1:56" ht="21.6" x14ac:dyDescent="0.65">
      <c r="A576" s="578">
        <v>707544</v>
      </c>
      <c r="B576" s="550" t="s">
        <v>245</v>
      </c>
      <c r="C576" s="579" t="s">
        <v>175</v>
      </c>
      <c r="D576" s="579" t="s">
        <v>175</v>
      </c>
      <c r="E576" s="579" t="s">
        <v>175</v>
      </c>
      <c r="F576" s="579" t="s">
        <v>177</v>
      </c>
      <c r="G576" s="579" t="s">
        <v>175</v>
      </c>
      <c r="H576" s="579" t="s">
        <v>177</v>
      </c>
      <c r="I576" s="579" t="s">
        <v>176</v>
      </c>
      <c r="J576" s="579" t="s">
        <v>176</v>
      </c>
      <c r="K576" s="579" t="s">
        <v>176</v>
      </c>
      <c r="L576" s="579" t="s">
        <v>176</v>
      </c>
      <c r="M576" s="579" t="s">
        <v>177</v>
      </c>
      <c r="N576" s="579" t="s">
        <v>177</v>
      </c>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79"/>
      <c r="AL576" s="579"/>
      <c r="AM576" s="579"/>
      <c r="AN576" s="579"/>
      <c r="AO576" s="579"/>
      <c r="AP576" s="579"/>
      <c r="AQ576" s="579"/>
      <c r="AR576" s="579"/>
      <c r="AS576" s="579"/>
      <c r="AT576" s="579"/>
      <c r="AU576" s="579"/>
      <c r="AV576" s="579"/>
      <c r="AW576" s="579"/>
      <c r="AX576" s="579"/>
      <c r="AY576" s="556">
        <v>0</v>
      </c>
      <c r="AZ576" s="559"/>
      <c r="BA576" s="562"/>
      <c r="BB576" s="559"/>
    </row>
    <row r="577" spans="1:56" ht="21.6" x14ac:dyDescent="0.65">
      <c r="A577" s="578">
        <v>707545</v>
      </c>
      <c r="B577" s="550" t="s">
        <v>245</v>
      </c>
      <c r="C577" s="579" t="s">
        <v>175</v>
      </c>
      <c r="D577" s="579" t="s">
        <v>175</v>
      </c>
      <c r="E577" s="579" t="s">
        <v>175</v>
      </c>
      <c r="F577" s="579" t="s">
        <v>177</v>
      </c>
      <c r="G577" s="579" t="s">
        <v>175</v>
      </c>
      <c r="H577" s="579" t="s">
        <v>175</v>
      </c>
      <c r="I577" s="579" t="s">
        <v>176</v>
      </c>
      <c r="J577" s="579" t="s">
        <v>176</v>
      </c>
      <c r="K577" s="579" t="s">
        <v>176</v>
      </c>
      <c r="L577" s="579" t="s">
        <v>176</v>
      </c>
      <c r="M577" s="579" t="s">
        <v>176</v>
      </c>
      <c r="N577" s="579" t="s">
        <v>177</v>
      </c>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79"/>
      <c r="AL577" s="579"/>
      <c r="AM577" s="579"/>
      <c r="AN577" s="579"/>
      <c r="AO577" s="579"/>
      <c r="AP577" s="579"/>
      <c r="AQ577" s="579"/>
      <c r="AR577" s="579"/>
      <c r="AS577" s="579"/>
      <c r="AT577" s="579"/>
      <c r="AU577" s="579"/>
      <c r="AV577" s="579"/>
      <c r="AW577" s="579"/>
      <c r="AX577" s="579"/>
      <c r="AY577" s="556">
        <v>0</v>
      </c>
      <c r="AZ577" s="564"/>
      <c r="BA577" s="565"/>
      <c r="BB577" s="565"/>
      <c r="BC577" s="565"/>
      <c r="BD577" s="566"/>
    </row>
    <row r="578" spans="1:56" ht="14.4" x14ac:dyDescent="0.3">
      <c r="A578" s="576">
        <v>707546</v>
      </c>
      <c r="B578" s="549" t="s">
        <v>399</v>
      </c>
      <c r="C578" s="555" t="s">
        <v>175</v>
      </c>
      <c r="D578" s="555" t="s">
        <v>177</v>
      </c>
      <c r="E578" s="555" t="s">
        <v>175</v>
      </c>
      <c r="F578" s="555" t="s">
        <v>175</v>
      </c>
      <c r="G578" s="555" t="s">
        <v>177</v>
      </c>
      <c r="H578" s="555" t="s">
        <v>175</v>
      </c>
      <c r="I578" s="555" t="s">
        <v>175</v>
      </c>
      <c r="J578" s="555" t="s">
        <v>176</v>
      </c>
      <c r="K578" s="555" t="s">
        <v>177</v>
      </c>
      <c r="L578" s="555" t="s">
        <v>177</v>
      </c>
      <c r="M578" s="555" t="s">
        <v>175</v>
      </c>
      <c r="N578" s="555" t="s">
        <v>177</v>
      </c>
      <c r="O578" s="555" t="s">
        <v>176</v>
      </c>
      <c r="P578" s="555" t="s">
        <v>176</v>
      </c>
      <c r="Q578" s="555" t="s">
        <v>176</v>
      </c>
      <c r="R578" s="555" t="s">
        <v>176</v>
      </c>
      <c r="S578" s="555" t="s">
        <v>176</v>
      </c>
      <c r="T578" s="555" t="s">
        <v>176</v>
      </c>
      <c r="U578" s="555"/>
      <c r="V578" s="555"/>
      <c r="W578" s="555"/>
      <c r="X578" s="555"/>
      <c r="Y578" s="555"/>
      <c r="Z578" s="555"/>
      <c r="AA578" s="555"/>
      <c r="AB578" s="555"/>
      <c r="AC578" s="555"/>
      <c r="AD578" s="555"/>
      <c r="AE578" s="555"/>
      <c r="AF578" s="555"/>
      <c r="AG578" s="555"/>
      <c r="AH578" s="555"/>
      <c r="AI578" s="555"/>
      <c r="AJ578" s="555"/>
      <c r="AK578" s="555"/>
      <c r="AL578" s="555"/>
      <c r="AM578" s="555"/>
      <c r="AN578" s="555"/>
      <c r="AO578" s="555"/>
      <c r="AP578" s="555"/>
      <c r="AQ578" s="555"/>
      <c r="AR578" s="555"/>
      <c r="AS578" s="555"/>
      <c r="AT578" s="555"/>
      <c r="AU578" s="555"/>
      <c r="AV578" s="555"/>
      <c r="AW578" s="555"/>
      <c r="AX578" s="555"/>
      <c r="AY578" s="556">
        <v>0</v>
      </c>
      <c r="AZ578" s="559"/>
      <c r="BA578" s="562"/>
      <c r="BB578" s="559"/>
    </row>
    <row r="579" spans="1:56" ht="21.6" x14ac:dyDescent="0.65">
      <c r="A579" s="578">
        <v>707547</v>
      </c>
      <c r="B579" s="550" t="s">
        <v>245</v>
      </c>
      <c r="C579" s="579" t="s">
        <v>177</v>
      </c>
      <c r="D579" s="579" t="s">
        <v>177</v>
      </c>
      <c r="E579" s="579" t="s">
        <v>177</v>
      </c>
      <c r="F579" s="579" t="s">
        <v>177</v>
      </c>
      <c r="G579" s="579" t="s">
        <v>177</v>
      </c>
      <c r="H579" s="579" t="s">
        <v>177</v>
      </c>
      <c r="I579" s="579" t="s">
        <v>176</v>
      </c>
      <c r="J579" s="579" t="s">
        <v>176</v>
      </c>
      <c r="K579" s="579" t="s">
        <v>176</v>
      </c>
      <c r="L579" s="579" t="s">
        <v>176</v>
      </c>
      <c r="M579" s="579" t="s">
        <v>176</v>
      </c>
      <c r="N579" s="579" t="s">
        <v>176</v>
      </c>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79"/>
      <c r="AL579" s="579"/>
      <c r="AM579" s="579"/>
      <c r="AN579" s="579"/>
      <c r="AO579" s="579"/>
      <c r="AP579" s="579"/>
      <c r="AQ579" s="579"/>
      <c r="AR579" s="579"/>
      <c r="AS579" s="579"/>
      <c r="AT579" s="579"/>
      <c r="AU579" s="579"/>
      <c r="AV579" s="579"/>
      <c r="AW579" s="579"/>
      <c r="AX579" s="579"/>
      <c r="AY579" s="556">
        <v>0</v>
      </c>
      <c r="AZ579" s="564"/>
      <c r="BA579" s="565"/>
      <c r="BB579" s="565"/>
      <c r="BC579" s="565"/>
      <c r="BD579" s="566"/>
    </row>
    <row r="580" spans="1:56" ht="21.6" x14ac:dyDescent="0.65">
      <c r="A580" s="578">
        <v>707548</v>
      </c>
      <c r="B580" s="550" t="s">
        <v>245</v>
      </c>
      <c r="C580" s="579" t="s">
        <v>175</v>
      </c>
      <c r="D580" s="579" t="s">
        <v>175</v>
      </c>
      <c r="E580" s="579" t="s">
        <v>175</v>
      </c>
      <c r="F580" s="579" t="s">
        <v>175</v>
      </c>
      <c r="G580" s="579" t="s">
        <v>177</v>
      </c>
      <c r="H580" s="579" t="s">
        <v>177</v>
      </c>
      <c r="I580" s="579" t="s">
        <v>177</v>
      </c>
      <c r="J580" s="579" t="s">
        <v>177</v>
      </c>
      <c r="K580" s="579" t="s">
        <v>176</v>
      </c>
      <c r="L580" s="579" t="s">
        <v>175</v>
      </c>
      <c r="M580" s="579" t="s">
        <v>177</v>
      </c>
      <c r="N580" s="579" t="s">
        <v>177</v>
      </c>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79"/>
      <c r="AL580" s="579"/>
      <c r="AM580" s="579"/>
      <c r="AN580" s="579"/>
      <c r="AO580" s="579"/>
      <c r="AP580" s="579"/>
      <c r="AQ580" s="579"/>
      <c r="AR580" s="579"/>
      <c r="AS580" s="579"/>
      <c r="AT580" s="579"/>
      <c r="AU580" s="579"/>
      <c r="AV580" s="579"/>
      <c r="AW580" s="579"/>
      <c r="AX580" s="579"/>
      <c r="AY580" s="556">
        <v>0</v>
      </c>
      <c r="AZ580" s="559"/>
      <c r="BA580" s="562"/>
      <c r="BB580" s="559"/>
    </row>
    <row r="581" spans="1:56" ht="14.4" x14ac:dyDescent="0.3">
      <c r="A581" s="576">
        <v>707549</v>
      </c>
      <c r="B581" s="549" t="s">
        <v>245</v>
      </c>
      <c r="C581" s="555" t="s">
        <v>177</v>
      </c>
      <c r="D581" s="555" t="s">
        <v>177</v>
      </c>
      <c r="E581" s="555" t="s">
        <v>177</v>
      </c>
      <c r="F581" s="555" t="s">
        <v>176</v>
      </c>
      <c r="G581" s="555" t="s">
        <v>176</v>
      </c>
      <c r="H581" s="555" t="s">
        <v>176</v>
      </c>
      <c r="I581" s="555" t="s">
        <v>176</v>
      </c>
      <c r="J581" s="555" t="s">
        <v>176</v>
      </c>
      <c r="K581" s="555" t="s">
        <v>176</v>
      </c>
      <c r="L581" s="555" t="s">
        <v>176</v>
      </c>
      <c r="M581" s="555" t="s">
        <v>176</v>
      </c>
      <c r="N581" s="555" t="s">
        <v>176</v>
      </c>
      <c r="O581" s="555"/>
      <c r="P581" s="555"/>
      <c r="Q581" s="555"/>
      <c r="R581" s="555"/>
      <c r="S581" s="555"/>
      <c r="T581" s="555"/>
      <c r="U581" s="555"/>
      <c r="V581" s="555"/>
      <c r="W581" s="555"/>
      <c r="X581" s="555"/>
      <c r="Y581" s="555"/>
      <c r="Z581" s="555"/>
      <c r="AA581" s="555"/>
      <c r="AB581" s="555"/>
      <c r="AC581" s="555"/>
      <c r="AD581" s="555"/>
      <c r="AE581" s="555"/>
      <c r="AF581" s="555"/>
      <c r="AG581" s="555"/>
      <c r="AH581" s="555"/>
      <c r="AI581" s="555"/>
      <c r="AJ581" s="555"/>
      <c r="AK581" s="555"/>
      <c r="AL581" s="555"/>
      <c r="AM581" s="555"/>
      <c r="AN581" s="555"/>
      <c r="AO581" s="555"/>
      <c r="AP581" s="555"/>
      <c r="AQ581" s="555"/>
      <c r="AR581" s="555"/>
      <c r="AS581" s="555"/>
      <c r="AT581" s="555"/>
      <c r="AU581" s="555"/>
      <c r="AV581" s="555"/>
      <c r="AW581" s="555"/>
      <c r="AX581" s="555"/>
      <c r="AY581" s="556">
        <v>0</v>
      </c>
      <c r="AZ581" s="559"/>
      <c r="BA581" s="562"/>
      <c r="BB581" s="559"/>
    </row>
    <row r="582" spans="1:56" ht="21.6" x14ac:dyDescent="0.65">
      <c r="A582" s="578">
        <v>707550</v>
      </c>
      <c r="B582" s="550" t="s">
        <v>245</v>
      </c>
      <c r="C582" s="579" t="s">
        <v>175</v>
      </c>
      <c r="D582" s="579" t="s">
        <v>175</v>
      </c>
      <c r="E582" s="579" t="s">
        <v>175</v>
      </c>
      <c r="F582" s="579" t="s">
        <v>175</v>
      </c>
      <c r="G582" s="579" t="s">
        <v>177</v>
      </c>
      <c r="H582" s="579" t="s">
        <v>177</v>
      </c>
      <c r="I582" s="579" t="s">
        <v>177</v>
      </c>
      <c r="J582" s="579" t="s">
        <v>177</v>
      </c>
      <c r="K582" s="579" t="s">
        <v>175</v>
      </c>
      <c r="L582" s="579" t="s">
        <v>177</v>
      </c>
      <c r="M582" s="579" t="s">
        <v>177</v>
      </c>
      <c r="N582" s="579" t="s">
        <v>177</v>
      </c>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79"/>
      <c r="AL582" s="579"/>
      <c r="AM582" s="579"/>
      <c r="AN582" s="579"/>
      <c r="AO582" s="579"/>
      <c r="AP582" s="579"/>
      <c r="AQ582" s="579"/>
      <c r="AR582" s="579"/>
      <c r="AS582" s="579"/>
      <c r="AT582" s="579"/>
      <c r="AU582" s="579"/>
      <c r="AV582" s="579"/>
      <c r="AW582" s="579"/>
      <c r="AX582" s="579"/>
      <c r="AY582" s="556">
        <v>0</v>
      </c>
      <c r="AZ582" s="564"/>
      <c r="BA582" s="565"/>
      <c r="BB582" s="565"/>
      <c r="BC582" s="565"/>
      <c r="BD582" s="566"/>
    </row>
    <row r="583" spans="1:56" ht="14.4" x14ac:dyDescent="0.3">
      <c r="A583" s="576">
        <v>707551</v>
      </c>
      <c r="B583" s="549" t="s">
        <v>246</v>
      </c>
      <c r="C583" s="555" t="s">
        <v>177</v>
      </c>
      <c r="D583" s="555" t="s">
        <v>177</v>
      </c>
      <c r="E583" s="555" t="s">
        <v>177</v>
      </c>
      <c r="F583" s="555" t="s">
        <v>177</v>
      </c>
      <c r="G583" s="555" t="s">
        <v>177</v>
      </c>
      <c r="H583" s="555" t="s">
        <v>177</v>
      </c>
      <c r="I583" s="555" t="s">
        <v>177</v>
      </c>
      <c r="J583" s="555" t="s">
        <v>177</v>
      </c>
      <c r="K583" s="555" t="s">
        <v>177</v>
      </c>
      <c r="L583" s="555" t="s">
        <v>177</v>
      </c>
      <c r="M583" s="555" t="s">
        <v>177</v>
      </c>
      <c r="N583" s="555" t="s">
        <v>177</v>
      </c>
      <c r="O583" s="555" t="s">
        <v>177</v>
      </c>
      <c r="P583" s="555" t="s">
        <v>177</v>
      </c>
      <c r="Q583" s="555" t="s">
        <v>177</v>
      </c>
      <c r="R583" s="555" t="s">
        <v>177</v>
      </c>
      <c r="S583" s="555" t="s">
        <v>177</v>
      </c>
      <c r="T583" s="555" t="s">
        <v>177</v>
      </c>
      <c r="U583" s="555"/>
      <c r="V583" s="555"/>
      <c r="W583" s="555"/>
      <c r="X583" s="555"/>
      <c r="Y583" s="555"/>
      <c r="Z583" s="555"/>
      <c r="AA583" s="555"/>
      <c r="AB583" s="555"/>
      <c r="AC583" s="555"/>
      <c r="AD583" s="555"/>
      <c r="AE583" s="555"/>
      <c r="AF583" s="555"/>
      <c r="AG583" s="555"/>
      <c r="AH583" s="555"/>
      <c r="AI583" s="555"/>
      <c r="AJ583" s="555"/>
      <c r="AK583" s="555"/>
      <c r="AL583" s="555"/>
      <c r="AM583" s="555"/>
      <c r="AN583" s="555"/>
      <c r="AO583" s="555"/>
      <c r="AP583" s="555"/>
      <c r="AQ583" s="555"/>
      <c r="AR583" s="555"/>
      <c r="AS583" s="555"/>
      <c r="AT583" s="555"/>
      <c r="AU583" s="555"/>
      <c r="AV583" s="555"/>
      <c r="AW583" s="555"/>
      <c r="AX583" s="555"/>
      <c r="AY583" s="556">
        <v>0</v>
      </c>
      <c r="AZ583" s="559"/>
      <c r="BA583" s="562"/>
      <c r="BB583" s="559"/>
    </row>
    <row r="584" spans="1:56" ht="14.4" x14ac:dyDescent="0.3">
      <c r="A584" s="576">
        <v>707552</v>
      </c>
      <c r="B584" s="549" t="s">
        <v>245</v>
      </c>
      <c r="C584" s="555" t="s">
        <v>175</v>
      </c>
      <c r="D584" s="555" t="s">
        <v>175</v>
      </c>
      <c r="E584" s="555" t="s">
        <v>176</v>
      </c>
      <c r="F584" s="555" t="s">
        <v>177</v>
      </c>
      <c r="G584" s="555" t="s">
        <v>175</v>
      </c>
      <c r="H584" s="555" t="s">
        <v>177</v>
      </c>
      <c r="I584" s="555" t="s">
        <v>177</v>
      </c>
      <c r="J584" s="555" t="s">
        <v>177</v>
      </c>
      <c r="K584" s="555" t="s">
        <v>176</v>
      </c>
      <c r="L584" s="555" t="s">
        <v>176</v>
      </c>
      <c r="M584" s="555" t="s">
        <v>175</v>
      </c>
      <c r="N584" s="555" t="s">
        <v>177</v>
      </c>
      <c r="O584" s="555"/>
      <c r="P584" s="555"/>
      <c r="Q584" s="555"/>
      <c r="R584" s="555"/>
      <c r="S584" s="555"/>
      <c r="T584" s="555"/>
      <c r="U584" s="555"/>
      <c r="V584" s="555"/>
      <c r="W584" s="555"/>
      <c r="X584" s="555"/>
      <c r="Y584" s="555"/>
      <c r="Z584" s="555"/>
      <c r="AA584" s="555"/>
      <c r="AB584" s="555"/>
      <c r="AC584" s="555"/>
      <c r="AD584" s="555"/>
      <c r="AE584" s="555"/>
      <c r="AF584" s="555"/>
      <c r="AG584" s="555"/>
      <c r="AH584" s="555"/>
      <c r="AI584" s="555"/>
      <c r="AJ584" s="555"/>
      <c r="AK584" s="555"/>
      <c r="AL584" s="555"/>
      <c r="AM584" s="555"/>
      <c r="AN584" s="555"/>
      <c r="AO584" s="555"/>
      <c r="AP584" s="555"/>
      <c r="AQ584" s="555"/>
      <c r="AR584" s="555"/>
      <c r="AS584" s="555"/>
      <c r="AT584" s="555"/>
      <c r="AU584" s="555"/>
      <c r="AV584" s="555"/>
      <c r="AW584" s="555"/>
      <c r="AX584" s="555"/>
      <c r="AY584" s="556">
        <v>0</v>
      </c>
      <c r="AZ584" s="559"/>
      <c r="BA584" s="562"/>
      <c r="BB584" s="559"/>
    </row>
    <row r="585" spans="1:56" ht="14.4" x14ac:dyDescent="0.3">
      <c r="A585" s="576">
        <v>707553</v>
      </c>
      <c r="B585" s="549" t="s">
        <v>246</v>
      </c>
      <c r="C585" s="555" t="s">
        <v>175</v>
      </c>
      <c r="D585" s="555" t="s">
        <v>175</v>
      </c>
      <c r="E585" s="555" t="s">
        <v>177</v>
      </c>
      <c r="F585" s="555" t="s">
        <v>177</v>
      </c>
      <c r="G585" s="555" t="s">
        <v>175</v>
      </c>
      <c r="H585" s="555" t="s">
        <v>177</v>
      </c>
      <c r="I585" s="555" t="s">
        <v>177</v>
      </c>
      <c r="J585" s="555" t="s">
        <v>175</v>
      </c>
      <c r="K585" s="555" t="s">
        <v>175</v>
      </c>
      <c r="L585" s="555" t="s">
        <v>177</v>
      </c>
      <c r="M585" s="555" t="s">
        <v>175</v>
      </c>
      <c r="N585" s="555" t="s">
        <v>177</v>
      </c>
      <c r="O585" s="555" t="s">
        <v>177</v>
      </c>
      <c r="P585" s="555" t="s">
        <v>177</v>
      </c>
      <c r="Q585" s="555" t="s">
        <v>177</v>
      </c>
      <c r="R585" s="555" t="s">
        <v>177</v>
      </c>
      <c r="S585" s="555" t="s">
        <v>177</v>
      </c>
      <c r="T585" s="555" t="s">
        <v>177</v>
      </c>
      <c r="U585" s="555"/>
      <c r="V585" s="555"/>
      <c r="W585" s="555"/>
      <c r="X585" s="555"/>
      <c r="Y585" s="555"/>
      <c r="Z585" s="555"/>
      <c r="AA585" s="555"/>
      <c r="AB585" s="555"/>
      <c r="AC585" s="555"/>
      <c r="AD585" s="555"/>
      <c r="AE585" s="555"/>
      <c r="AF585" s="555"/>
      <c r="AG585" s="555"/>
      <c r="AH585" s="555"/>
      <c r="AI585" s="555"/>
      <c r="AJ585" s="555"/>
      <c r="AK585" s="555"/>
      <c r="AL585" s="555"/>
      <c r="AM585" s="555"/>
      <c r="AN585" s="555"/>
      <c r="AO585" s="555"/>
      <c r="AP585" s="555"/>
      <c r="AQ585" s="555"/>
      <c r="AR585" s="555"/>
      <c r="AS585" s="555"/>
      <c r="AT585" s="555"/>
      <c r="AU585" s="555"/>
      <c r="AV585" s="555"/>
      <c r="AW585" s="555"/>
      <c r="AX585" s="555"/>
      <c r="AY585" s="556">
        <v>0</v>
      </c>
      <c r="AZ585" s="559"/>
      <c r="BA585" s="562"/>
      <c r="BB585" s="559"/>
    </row>
    <row r="586" spans="1:56" ht="21.6" x14ac:dyDescent="0.65">
      <c r="A586" s="578">
        <v>707554</v>
      </c>
      <c r="B586" s="550" t="s">
        <v>245</v>
      </c>
      <c r="C586" s="579" t="s">
        <v>175</v>
      </c>
      <c r="D586" s="579" t="s">
        <v>175</v>
      </c>
      <c r="E586" s="579" t="s">
        <v>175</v>
      </c>
      <c r="F586" s="579" t="s">
        <v>175</v>
      </c>
      <c r="G586" s="579" t="s">
        <v>177</v>
      </c>
      <c r="H586" s="579" t="s">
        <v>176</v>
      </c>
      <c r="I586" s="579" t="s">
        <v>177</v>
      </c>
      <c r="J586" s="579" t="s">
        <v>177</v>
      </c>
      <c r="K586" s="579" t="s">
        <v>177</v>
      </c>
      <c r="L586" s="579" t="s">
        <v>177</v>
      </c>
      <c r="M586" s="579" t="s">
        <v>176</v>
      </c>
      <c r="N586" s="579" t="s">
        <v>176</v>
      </c>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79"/>
      <c r="AL586" s="579"/>
      <c r="AM586" s="579"/>
      <c r="AN586" s="579"/>
      <c r="AO586" s="579"/>
      <c r="AP586" s="579"/>
      <c r="AQ586" s="579"/>
      <c r="AR586" s="579"/>
      <c r="AS586" s="579"/>
      <c r="AT586" s="579"/>
      <c r="AU586" s="579"/>
      <c r="AV586" s="579"/>
      <c r="AW586" s="579"/>
      <c r="AX586" s="579"/>
      <c r="AY586" s="556">
        <v>0</v>
      </c>
      <c r="AZ586" s="559"/>
      <c r="BA586" s="562"/>
      <c r="BB586" s="559"/>
    </row>
    <row r="587" spans="1:56" ht="21.6" x14ac:dyDescent="0.65">
      <c r="A587" s="578">
        <v>707555</v>
      </c>
      <c r="B587" s="550" t="s">
        <v>245</v>
      </c>
      <c r="C587" s="579" t="s">
        <v>177</v>
      </c>
      <c r="D587" s="579" t="s">
        <v>177</v>
      </c>
      <c r="E587" s="579" t="s">
        <v>177</v>
      </c>
      <c r="F587" s="579" t="s">
        <v>176</v>
      </c>
      <c r="G587" s="579" t="s">
        <v>176</v>
      </c>
      <c r="H587" s="579" t="s">
        <v>176</v>
      </c>
      <c r="I587" s="579" t="s">
        <v>176</v>
      </c>
      <c r="J587" s="579" t="s">
        <v>176</v>
      </c>
      <c r="K587" s="579" t="s">
        <v>176</v>
      </c>
      <c r="L587" s="579" t="s">
        <v>176</v>
      </c>
      <c r="M587" s="579" t="s">
        <v>176</v>
      </c>
      <c r="N587" s="579" t="s">
        <v>176</v>
      </c>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79"/>
      <c r="AL587" s="579"/>
      <c r="AM587" s="579"/>
      <c r="AN587" s="579"/>
      <c r="AO587" s="579"/>
      <c r="AP587" s="579"/>
      <c r="AQ587" s="579"/>
      <c r="AR587" s="579"/>
      <c r="AS587" s="579"/>
      <c r="AT587" s="579"/>
      <c r="AU587" s="579"/>
      <c r="AV587" s="579"/>
      <c r="AW587" s="579"/>
      <c r="AX587" s="579"/>
      <c r="AY587" s="556">
        <v>0</v>
      </c>
      <c r="AZ587" s="564"/>
      <c r="BA587" s="565"/>
      <c r="BB587" s="565"/>
      <c r="BC587" s="565"/>
      <c r="BD587" s="566"/>
    </row>
    <row r="588" spans="1:56" ht="21.6" x14ac:dyDescent="0.65">
      <c r="A588" s="578">
        <v>707556</v>
      </c>
      <c r="B588" s="550" t="s">
        <v>245</v>
      </c>
      <c r="C588" s="579" t="s">
        <v>177</v>
      </c>
      <c r="D588" s="579" t="s">
        <v>177</v>
      </c>
      <c r="E588" s="579" t="s">
        <v>177</v>
      </c>
      <c r="F588" s="579" t="s">
        <v>177</v>
      </c>
      <c r="G588" s="579" t="s">
        <v>177</v>
      </c>
      <c r="H588" s="579" t="s">
        <v>177</v>
      </c>
      <c r="I588" s="579" t="s">
        <v>176</v>
      </c>
      <c r="J588" s="579" t="s">
        <v>176</v>
      </c>
      <c r="K588" s="579" t="s">
        <v>176</v>
      </c>
      <c r="L588" s="579" t="s">
        <v>176</v>
      </c>
      <c r="M588" s="579" t="s">
        <v>176</v>
      </c>
      <c r="N588" s="579" t="s">
        <v>176</v>
      </c>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79"/>
      <c r="AL588" s="579"/>
      <c r="AM588" s="579"/>
      <c r="AN588" s="579"/>
      <c r="AO588" s="579"/>
      <c r="AP588" s="579"/>
      <c r="AQ588" s="579"/>
      <c r="AR588" s="579"/>
      <c r="AS588" s="579"/>
      <c r="AT588" s="579"/>
      <c r="AU588" s="579"/>
      <c r="AV588" s="579"/>
      <c r="AW588" s="579"/>
      <c r="AX588" s="579"/>
      <c r="AY588" s="556">
        <v>0</v>
      </c>
      <c r="AZ588" s="559"/>
      <c r="BA588" s="562"/>
      <c r="BB588" s="559"/>
    </row>
    <row r="589" spans="1:56" ht="21.6" x14ac:dyDescent="0.65">
      <c r="A589" s="578">
        <v>707557</v>
      </c>
      <c r="B589" s="550" t="s">
        <v>245</v>
      </c>
      <c r="C589" s="579" t="s">
        <v>176</v>
      </c>
      <c r="D589" s="579" t="s">
        <v>177</v>
      </c>
      <c r="E589" s="579" t="s">
        <v>176</v>
      </c>
      <c r="F589" s="579" t="s">
        <v>177</v>
      </c>
      <c r="G589" s="579" t="s">
        <v>177</v>
      </c>
      <c r="H589" s="579" t="s">
        <v>176</v>
      </c>
      <c r="I589" s="579" t="s">
        <v>176</v>
      </c>
      <c r="J589" s="579" t="s">
        <v>176</v>
      </c>
      <c r="K589" s="579" t="s">
        <v>176</v>
      </c>
      <c r="L589" s="579" t="s">
        <v>176</v>
      </c>
      <c r="M589" s="579" t="s">
        <v>176</v>
      </c>
      <c r="N589" s="579" t="s">
        <v>176</v>
      </c>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79"/>
      <c r="AL589" s="579"/>
      <c r="AM589" s="579"/>
      <c r="AN589" s="579"/>
      <c r="AO589" s="579"/>
      <c r="AP589" s="579"/>
      <c r="AQ589" s="579"/>
      <c r="AR589" s="579"/>
      <c r="AS589" s="579"/>
      <c r="AT589" s="579"/>
      <c r="AU589" s="579"/>
      <c r="AV589" s="579"/>
      <c r="AW589" s="579"/>
      <c r="AX589" s="579"/>
      <c r="AY589" s="556">
        <v>0</v>
      </c>
      <c r="AZ589" s="564"/>
      <c r="BA589" s="565"/>
      <c r="BB589" s="565"/>
      <c r="BC589" s="565"/>
      <c r="BD589" s="566"/>
    </row>
    <row r="590" spans="1:56" ht="21.6" x14ac:dyDescent="0.65">
      <c r="A590" s="578">
        <v>707558</v>
      </c>
      <c r="B590" s="550" t="s">
        <v>245</v>
      </c>
      <c r="C590" s="579" t="s">
        <v>177</v>
      </c>
      <c r="D590" s="579" t="s">
        <v>175</v>
      </c>
      <c r="E590" s="579" t="s">
        <v>175</v>
      </c>
      <c r="F590" s="579" t="s">
        <v>177</v>
      </c>
      <c r="G590" s="579" t="s">
        <v>175</v>
      </c>
      <c r="H590" s="579" t="s">
        <v>177</v>
      </c>
      <c r="I590" s="579" t="s">
        <v>177</v>
      </c>
      <c r="J590" s="579" t="s">
        <v>177</v>
      </c>
      <c r="K590" s="579" t="s">
        <v>177</v>
      </c>
      <c r="L590" s="579" t="s">
        <v>177</v>
      </c>
      <c r="M590" s="579" t="s">
        <v>177</v>
      </c>
      <c r="N590" s="579" t="s">
        <v>177</v>
      </c>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79"/>
      <c r="AL590" s="579"/>
      <c r="AM590" s="579"/>
      <c r="AN590" s="579"/>
      <c r="AO590" s="579"/>
      <c r="AP590" s="579"/>
      <c r="AQ590" s="579"/>
      <c r="AR590" s="579"/>
      <c r="AS590" s="579"/>
      <c r="AT590" s="579"/>
      <c r="AU590" s="579"/>
      <c r="AV590" s="579"/>
      <c r="AW590" s="579"/>
      <c r="AX590" s="579"/>
      <c r="AY590" s="556">
        <v>0</v>
      </c>
      <c r="AZ590" s="559"/>
      <c r="BA590" s="562"/>
      <c r="BB590" s="559"/>
    </row>
    <row r="591" spans="1:56" ht="14.4" x14ac:dyDescent="0.3">
      <c r="A591" s="576">
        <v>707559</v>
      </c>
      <c r="B591" s="549" t="s">
        <v>245</v>
      </c>
      <c r="C591" s="555" t="s">
        <v>177</v>
      </c>
      <c r="D591" s="555" t="s">
        <v>177</v>
      </c>
      <c r="E591" s="555" t="s">
        <v>176</v>
      </c>
      <c r="F591" s="555" t="s">
        <v>177</v>
      </c>
      <c r="G591" s="555" t="s">
        <v>176</v>
      </c>
      <c r="H591" s="555" t="s">
        <v>176</v>
      </c>
      <c r="I591" s="555" t="s">
        <v>176</v>
      </c>
      <c r="J591" s="555" t="s">
        <v>176</v>
      </c>
      <c r="K591" s="555" t="s">
        <v>176</v>
      </c>
      <c r="L591" s="555" t="s">
        <v>176</v>
      </c>
      <c r="M591" s="555" t="s">
        <v>176</v>
      </c>
      <c r="N591" s="555" t="s">
        <v>176</v>
      </c>
      <c r="O591" s="555"/>
      <c r="P591" s="555"/>
      <c r="Q591" s="555"/>
      <c r="R591" s="555"/>
      <c r="S591" s="555"/>
      <c r="T591" s="555"/>
      <c r="U591" s="555"/>
      <c r="V591" s="555"/>
      <c r="W591" s="555"/>
      <c r="X591" s="555"/>
      <c r="Y591" s="555"/>
      <c r="Z591" s="555"/>
      <c r="AA591" s="555"/>
      <c r="AB591" s="555"/>
      <c r="AC591" s="555"/>
      <c r="AD591" s="555"/>
      <c r="AE591" s="555"/>
      <c r="AF591" s="555"/>
      <c r="AG591" s="555"/>
      <c r="AH591" s="555"/>
      <c r="AI591" s="555"/>
      <c r="AJ591" s="555"/>
      <c r="AK591" s="555"/>
      <c r="AL591" s="555"/>
      <c r="AM591" s="555"/>
      <c r="AN591" s="555"/>
      <c r="AO591" s="555"/>
      <c r="AP591" s="555"/>
      <c r="AQ591" s="555"/>
      <c r="AR591" s="555"/>
      <c r="AS591" s="555"/>
      <c r="AT591" s="555"/>
      <c r="AU591" s="555"/>
      <c r="AV591" s="555"/>
      <c r="AW591" s="555"/>
      <c r="AX591" s="555"/>
      <c r="AY591" s="556">
        <v>0</v>
      </c>
      <c r="AZ591" s="559"/>
      <c r="BA591" s="562"/>
    </row>
    <row r="592" spans="1:56" ht="21.6" x14ac:dyDescent="0.65">
      <c r="A592" s="578">
        <v>707560</v>
      </c>
      <c r="B592" s="550" t="s">
        <v>245</v>
      </c>
      <c r="C592" s="579" t="s">
        <v>177</v>
      </c>
      <c r="D592" s="579" t="s">
        <v>177</v>
      </c>
      <c r="E592" s="579" t="s">
        <v>177</v>
      </c>
      <c r="F592" s="579" t="s">
        <v>176</v>
      </c>
      <c r="G592" s="579" t="s">
        <v>177</v>
      </c>
      <c r="H592" s="579" t="s">
        <v>176</v>
      </c>
      <c r="I592" s="579" t="s">
        <v>176</v>
      </c>
      <c r="J592" s="579" t="s">
        <v>176</v>
      </c>
      <c r="K592" s="579" t="s">
        <v>176</v>
      </c>
      <c r="L592" s="579" t="s">
        <v>176</v>
      </c>
      <c r="M592" s="579" t="s">
        <v>176</v>
      </c>
      <c r="N592" s="579" t="s">
        <v>176</v>
      </c>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579"/>
      <c r="AY592" s="556">
        <v>0</v>
      </c>
      <c r="AZ592" s="564"/>
      <c r="BA592" s="565"/>
      <c r="BB592" s="565"/>
      <c r="BC592" s="565"/>
      <c r="BD592" s="566"/>
    </row>
    <row r="593" spans="1:56" ht="21.6" x14ac:dyDescent="0.65">
      <c r="A593" s="578">
        <v>707561</v>
      </c>
      <c r="B593" s="550" t="s">
        <v>245</v>
      </c>
      <c r="C593" s="579" t="s">
        <v>177</v>
      </c>
      <c r="D593" s="579" t="s">
        <v>177</v>
      </c>
      <c r="E593" s="579" t="s">
        <v>177</v>
      </c>
      <c r="F593" s="579" t="s">
        <v>177</v>
      </c>
      <c r="G593" s="579" t="s">
        <v>177</v>
      </c>
      <c r="H593" s="579" t="s">
        <v>177</v>
      </c>
      <c r="I593" s="579" t="s">
        <v>176</v>
      </c>
      <c r="J593" s="579" t="s">
        <v>176</v>
      </c>
      <c r="K593" s="579" t="s">
        <v>176</v>
      </c>
      <c r="L593" s="579" t="s">
        <v>176</v>
      </c>
      <c r="M593" s="579" t="s">
        <v>176</v>
      </c>
      <c r="N593" s="579" t="s">
        <v>176</v>
      </c>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79"/>
      <c r="AL593" s="579"/>
      <c r="AM593" s="579"/>
      <c r="AN593" s="579"/>
      <c r="AO593" s="579"/>
      <c r="AP593" s="579"/>
      <c r="AQ593" s="579"/>
      <c r="AR593" s="579"/>
      <c r="AS593" s="579"/>
      <c r="AT593" s="579"/>
      <c r="AU593" s="579"/>
      <c r="AV593" s="579"/>
      <c r="AW593" s="579"/>
      <c r="AX593" s="579"/>
      <c r="AY593" s="556">
        <v>0</v>
      </c>
      <c r="AZ593" s="559"/>
      <c r="BA593" s="562"/>
      <c r="BB593" s="559"/>
    </row>
    <row r="594" spans="1:56" ht="21.6" x14ac:dyDescent="0.65">
      <c r="A594" s="578">
        <v>707562</v>
      </c>
      <c r="B594" s="550" t="s">
        <v>245</v>
      </c>
      <c r="C594" s="579" t="s">
        <v>177</v>
      </c>
      <c r="D594" s="579" t="s">
        <v>177</v>
      </c>
      <c r="E594" s="579" t="s">
        <v>177</v>
      </c>
      <c r="F594" s="579" t="s">
        <v>175</v>
      </c>
      <c r="G594" s="579" t="s">
        <v>175</v>
      </c>
      <c r="H594" s="579" t="s">
        <v>177</v>
      </c>
      <c r="I594" s="579" t="s">
        <v>177</v>
      </c>
      <c r="J594" s="579" t="s">
        <v>175</v>
      </c>
      <c r="K594" s="579" t="s">
        <v>175</v>
      </c>
      <c r="L594" s="579" t="s">
        <v>176</v>
      </c>
      <c r="M594" s="579" t="s">
        <v>175</v>
      </c>
      <c r="N594" s="579" t="s">
        <v>177</v>
      </c>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79"/>
      <c r="AL594" s="579"/>
      <c r="AM594" s="579"/>
      <c r="AN594" s="579"/>
      <c r="AO594" s="579"/>
      <c r="AP594" s="579"/>
      <c r="AQ594" s="579"/>
      <c r="AR594" s="579"/>
      <c r="AS594" s="579"/>
      <c r="AT594" s="579"/>
      <c r="AU594" s="579"/>
      <c r="AV594" s="579"/>
      <c r="AW594" s="579"/>
      <c r="AX594" s="579"/>
      <c r="AY594" s="556">
        <v>0</v>
      </c>
      <c r="AZ594" s="559"/>
      <c r="BA594" s="562"/>
      <c r="BB594" s="559"/>
    </row>
    <row r="595" spans="1:56" ht="14.4" x14ac:dyDescent="0.3">
      <c r="A595" s="576">
        <v>707563</v>
      </c>
      <c r="B595" s="549" t="s">
        <v>246</v>
      </c>
      <c r="C595" s="555" t="s">
        <v>177</v>
      </c>
      <c r="D595" s="555" t="s">
        <v>177</v>
      </c>
      <c r="E595" s="555" t="s">
        <v>175</v>
      </c>
      <c r="F595" s="555" t="s">
        <v>177</v>
      </c>
      <c r="G595" s="555" t="s">
        <v>175</v>
      </c>
      <c r="H595" s="555" t="s">
        <v>177</v>
      </c>
      <c r="I595" s="555" t="s">
        <v>177</v>
      </c>
      <c r="J595" s="555" t="s">
        <v>177</v>
      </c>
      <c r="K595" s="555" t="s">
        <v>175</v>
      </c>
      <c r="L595" s="555" t="s">
        <v>177</v>
      </c>
      <c r="M595" s="555" t="s">
        <v>175</v>
      </c>
      <c r="N595" s="555" t="s">
        <v>177</v>
      </c>
      <c r="O595" s="555" t="s">
        <v>177</v>
      </c>
      <c r="P595" s="555" t="s">
        <v>176</v>
      </c>
      <c r="Q595" s="555" t="s">
        <v>177</v>
      </c>
      <c r="R595" s="555" t="s">
        <v>177</v>
      </c>
      <c r="S595" s="555" t="s">
        <v>177</v>
      </c>
      <c r="T595" s="555" t="s">
        <v>177</v>
      </c>
      <c r="U595" s="555"/>
      <c r="V595" s="555"/>
      <c r="W595" s="555"/>
      <c r="X595" s="555"/>
      <c r="Y595" s="555"/>
      <c r="Z595" s="555"/>
      <c r="AA595" s="555"/>
      <c r="AB595" s="555"/>
      <c r="AC595" s="555"/>
      <c r="AD595" s="555"/>
      <c r="AE595" s="555"/>
      <c r="AF595" s="555"/>
      <c r="AG595" s="555"/>
      <c r="AH595" s="555"/>
      <c r="AI595" s="555"/>
      <c r="AJ595" s="555"/>
      <c r="AK595" s="555"/>
      <c r="AL595" s="555"/>
      <c r="AM595" s="555"/>
      <c r="AN595" s="555"/>
      <c r="AO595" s="555"/>
      <c r="AP595" s="555"/>
      <c r="AQ595" s="555"/>
      <c r="AR595" s="555"/>
      <c r="AS595" s="555"/>
      <c r="AT595" s="555"/>
      <c r="AU595" s="555"/>
      <c r="AV595" s="555"/>
      <c r="AW595" s="555"/>
      <c r="AX595" s="555"/>
      <c r="AY595" s="556">
        <v>0</v>
      </c>
      <c r="AZ595" s="564"/>
      <c r="BA595" s="565"/>
      <c r="BB595" s="565"/>
      <c r="BC595" s="565"/>
      <c r="BD595" s="566"/>
    </row>
    <row r="596" spans="1:56" ht="21.6" x14ac:dyDescent="0.65">
      <c r="A596" s="578">
        <v>707564</v>
      </c>
      <c r="B596" s="550" t="s">
        <v>245</v>
      </c>
      <c r="C596" s="579" t="s">
        <v>177</v>
      </c>
      <c r="D596" s="579" t="s">
        <v>177</v>
      </c>
      <c r="E596" s="579" t="s">
        <v>177</v>
      </c>
      <c r="F596" s="579" t="s">
        <v>177</v>
      </c>
      <c r="G596" s="579" t="s">
        <v>177</v>
      </c>
      <c r="H596" s="579" t="s">
        <v>177</v>
      </c>
      <c r="I596" s="579" t="s">
        <v>176</v>
      </c>
      <c r="J596" s="579" t="s">
        <v>176</v>
      </c>
      <c r="K596" s="579" t="s">
        <v>176</v>
      </c>
      <c r="L596" s="579" t="s">
        <v>176</v>
      </c>
      <c r="M596" s="579" t="s">
        <v>176</v>
      </c>
      <c r="N596" s="579" t="s">
        <v>176</v>
      </c>
      <c r="O596" s="579"/>
      <c r="P596" s="579"/>
      <c r="Q596" s="579"/>
      <c r="R596" s="579"/>
      <c r="S596" s="579"/>
      <c r="T596" s="579"/>
      <c r="U596" s="579"/>
      <c r="V596" s="579"/>
      <c r="W596" s="579"/>
      <c r="X596" s="579"/>
      <c r="Y596" s="579"/>
      <c r="Z596" s="579"/>
      <c r="AA596" s="579"/>
      <c r="AB596" s="579"/>
      <c r="AC596" s="579"/>
      <c r="AD596" s="579"/>
      <c r="AE596" s="579"/>
      <c r="AF596" s="579"/>
      <c r="AG596" s="579"/>
      <c r="AH596" s="579"/>
      <c r="AI596" s="579"/>
      <c r="AJ596" s="579"/>
      <c r="AK596" s="579"/>
      <c r="AL596" s="579"/>
      <c r="AM596" s="579"/>
      <c r="AN596" s="579"/>
      <c r="AO596" s="579"/>
      <c r="AP596" s="579"/>
      <c r="AQ596" s="579"/>
      <c r="AR596" s="579"/>
      <c r="AS596" s="579"/>
      <c r="AT596" s="579"/>
      <c r="AU596" s="579"/>
      <c r="AV596" s="579"/>
      <c r="AW596" s="579"/>
      <c r="AX596" s="579"/>
      <c r="AY596" s="556">
        <v>0</v>
      </c>
      <c r="AZ596" s="559"/>
      <c r="BA596" s="562"/>
      <c r="BB596" s="559"/>
    </row>
    <row r="597" spans="1:56" ht="21.6" x14ac:dyDescent="0.65">
      <c r="A597" s="578">
        <v>707565</v>
      </c>
      <c r="B597" s="550" t="s">
        <v>245</v>
      </c>
      <c r="C597" s="579" t="s">
        <v>176</v>
      </c>
      <c r="D597" s="579" t="s">
        <v>177</v>
      </c>
      <c r="E597" s="579" t="s">
        <v>177</v>
      </c>
      <c r="F597" s="579" t="s">
        <v>176</v>
      </c>
      <c r="G597" s="579" t="s">
        <v>177</v>
      </c>
      <c r="H597" s="579" t="s">
        <v>176</v>
      </c>
      <c r="I597" s="579" t="s">
        <v>176</v>
      </c>
      <c r="J597" s="579" t="s">
        <v>176</v>
      </c>
      <c r="K597" s="579" t="s">
        <v>176</v>
      </c>
      <c r="L597" s="579" t="s">
        <v>176</v>
      </c>
      <c r="M597" s="579" t="s">
        <v>176</v>
      </c>
      <c r="N597" s="579" t="s">
        <v>176</v>
      </c>
      <c r="O597" s="579"/>
      <c r="P597" s="579"/>
      <c r="Q597" s="579"/>
      <c r="R597" s="579"/>
      <c r="S597" s="579"/>
      <c r="T597" s="579"/>
      <c r="U597" s="579"/>
      <c r="V597" s="579"/>
      <c r="W597" s="579"/>
      <c r="X597" s="579"/>
      <c r="Y597" s="579"/>
      <c r="Z597" s="579"/>
      <c r="AA597" s="579"/>
      <c r="AB597" s="579"/>
      <c r="AC597" s="579"/>
      <c r="AD597" s="579"/>
      <c r="AE597" s="579"/>
      <c r="AF597" s="579"/>
      <c r="AG597" s="579"/>
      <c r="AH597" s="579"/>
      <c r="AI597" s="579"/>
      <c r="AJ597" s="579"/>
      <c r="AK597" s="579"/>
      <c r="AL597" s="579"/>
      <c r="AM597" s="579"/>
      <c r="AN597" s="579"/>
      <c r="AO597" s="579"/>
      <c r="AP597" s="579"/>
      <c r="AQ597" s="579"/>
      <c r="AR597" s="579"/>
      <c r="AS597" s="579"/>
      <c r="AT597" s="579"/>
      <c r="AU597" s="579"/>
      <c r="AV597" s="579"/>
      <c r="AW597" s="579"/>
      <c r="AX597" s="579"/>
      <c r="AY597" s="556">
        <v>0</v>
      </c>
      <c r="AZ597" s="564"/>
      <c r="BA597" s="565"/>
      <c r="BB597" s="565"/>
      <c r="BC597" s="565"/>
      <c r="BD597" s="566"/>
    </row>
    <row r="598" spans="1:56" ht="21.6" x14ac:dyDescent="0.65">
      <c r="A598" s="578">
        <v>707566</v>
      </c>
      <c r="B598" s="550" t="s">
        <v>245</v>
      </c>
      <c r="C598" s="579" t="s">
        <v>177</v>
      </c>
      <c r="D598" s="579" t="s">
        <v>177</v>
      </c>
      <c r="E598" s="579" t="s">
        <v>177</v>
      </c>
      <c r="F598" s="579" t="s">
        <v>177</v>
      </c>
      <c r="G598" s="579" t="s">
        <v>176</v>
      </c>
      <c r="H598" s="579" t="s">
        <v>176</v>
      </c>
      <c r="I598" s="579" t="s">
        <v>176</v>
      </c>
      <c r="J598" s="579" t="s">
        <v>176</v>
      </c>
      <c r="K598" s="579" t="s">
        <v>176</v>
      </c>
      <c r="L598" s="579" t="s">
        <v>176</v>
      </c>
      <c r="M598" s="579" t="s">
        <v>176</v>
      </c>
      <c r="N598" s="579" t="s">
        <v>176</v>
      </c>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79"/>
      <c r="AL598" s="579"/>
      <c r="AM598" s="579"/>
      <c r="AN598" s="579"/>
      <c r="AO598" s="579"/>
      <c r="AP598" s="579"/>
      <c r="AQ598" s="579"/>
      <c r="AR598" s="579"/>
      <c r="AS598" s="579"/>
      <c r="AT598" s="579"/>
      <c r="AU598" s="579"/>
      <c r="AV598" s="579"/>
      <c r="AW598" s="579"/>
      <c r="AX598" s="579"/>
      <c r="AY598" s="556">
        <v>0</v>
      </c>
      <c r="AZ598" s="564"/>
      <c r="BA598" s="565"/>
      <c r="BB598" s="565"/>
      <c r="BC598" s="565"/>
      <c r="BD598" s="566"/>
    </row>
    <row r="599" spans="1:56" ht="21.6" x14ac:dyDescent="0.65">
      <c r="A599" s="578">
        <v>707567</v>
      </c>
      <c r="B599" s="550" t="s">
        <v>245</v>
      </c>
      <c r="C599" s="579" t="s">
        <v>176</v>
      </c>
      <c r="D599" s="579" t="s">
        <v>177</v>
      </c>
      <c r="E599" s="579" t="s">
        <v>177</v>
      </c>
      <c r="F599" s="579" t="s">
        <v>176</v>
      </c>
      <c r="G599" s="579" t="s">
        <v>177</v>
      </c>
      <c r="H599" s="579" t="s">
        <v>177</v>
      </c>
      <c r="I599" s="579" t="s">
        <v>176</v>
      </c>
      <c r="J599" s="579" t="s">
        <v>176</v>
      </c>
      <c r="K599" s="579" t="s">
        <v>176</v>
      </c>
      <c r="L599" s="579" t="s">
        <v>176</v>
      </c>
      <c r="M599" s="579" t="s">
        <v>176</v>
      </c>
      <c r="N599" s="579" t="s">
        <v>176</v>
      </c>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79"/>
      <c r="AL599" s="579"/>
      <c r="AM599" s="579"/>
      <c r="AN599" s="579"/>
      <c r="AO599" s="579"/>
      <c r="AP599" s="579"/>
      <c r="AQ599" s="579"/>
      <c r="AR599" s="579"/>
      <c r="AS599" s="579"/>
      <c r="AT599" s="579"/>
      <c r="AU599" s="579"/>
      <c r="AV599" s="579"/>
      <c r="AW599" s="579"/>
      <c r="AX599" s="579"/>
      <c r="AY599" s="556">
        <v>0</v>
      </c>
      <c r="AZ599" s="559"/>
      <c r="BA599" s="562"/>
      <c r="BB599" s="559"/>
    </row>
    <row r="600" spans="1:56" ht="14.4" x14ac:dyDescent="0.3">
      <c r="A600" s="576">
        <v>707568</v>
      </c>
      <c r="B600" s="549" t="s">
        <v>245</v>
      </c>
      <c r="C600" s="555" t="s">
        <v>177</v>
      </c>
      <c r="D600" s="555" t="s">
        <v>176</v>
      </c>
      <c r="E600" s="555" t="s">
        <v>177</v>
      </c>
      <c r="F600" s="555" t="s">
        <v>177</v>
      </c>
      <c r="G600" s="555" t="s">
        <v>176</v>
      </c>
      <c r="H600" s="555" t="s">
        <v>177</v>
      </c>
      <c r="I600" s="555" t="s">
        <v>176</v>
      </c>
      <c r="J600" s="555" t="s">
        <v>176</v>
      </c>
      <c r="K600" s="555" t="s">
        <v>176</v>
      </c>
      <c r="L600" s="555" t="s">
        <v>176</v>
      </c>
      <c r="M600" s="555" t="s">
        <v>176</v>
      </c>
      <c r="N600" s="555" t="s">
        <v>176</v>
      </c>
      <c r="O600" s="555"/>
      <c r="P600" s="555"/>
      <c r="Q600" s="555"/>
      <c r="R600" s="555"/>
      <c r="S600" s="555"/>
      <c r="T600" s="555"/>
      <c r="U600" s="555"/>
      <c r="V600" s="555"/>
      <c r="W600" s="555"/>
      <c r="X600" s="555"/>
      <c r="Y600" s="555"/>
      <c r="Z600" s="555"/>
      <c r="AA600" s="555"/>
      <c r="AB600" s="555"/>
      <c r="AC600" s="555"/>
      <c r="AD600" s="555"/>
      <c r="AE600" s="555"/>
      <c r="AF600" s="555"/>
      <c r="AG600" s="555"/>
      <c r="AH600" s="555"/>
      <c r="AI600" s="555"/>
      <c r="AJ600" s="555"/>
      <c r="AK600" s="555"/>
      <c r="AL600" s="555"/>
      <c r="AM600" s="555"/>
      <c r="AN600" s="555"/>
      <c r="AO600" s="555"/>
      <c r="AP600" s="555"/>
      <c r="AQ600" s="555"/>
      <c r="AR600" s="555"/>
      <c r="AS600" s="555"/>
      <c r="AT600" s="555"/>
      <c r="AU600" s="555"/>
      <c r="AV600" s="555"/>
      <c r="AW600" s="555"/>
      <c r="AX600" s="555"/>
      <c r="AY600" s="556">
        <v>0</v>
      </c>
      <c r="AZ600" s="559"/>
      <c r="BA600" s="562"/>
      <c r="BB600" s="559"/>
    </row>
    <row r="601" spans="1:56" ht="14.4" x14ac:dyDescent="0.3">
      <c r="A601" s="576">
        <v>707569</v>
      </c>
      <c r="B601" s="549" t="s">
        <v>245</v>
      </c>
      <c r="C601" s="555" t="s">
        <v>175</v>
      </c>
      <c r="D601" s="555" t="s">
        <v>177</v>
      </c>
      <c r="E601" s="555" t="s">
        <v>175</v>
      </c>
      <c r="F601" s="555" t="s">
        <v>175</v>
      </c>
      <c r="G601" s="555" t="s">
        <v>175</v>
      </c>
      <c r="H601" s="555" t="s">
        <v>177</v>
      </c>
      <c r="I601" s="555" t="s">
        <v>176</v>
      </c>
      <c r="J601" s="555" t="s">
        <v>176</v>
      </c>
      <c r="K601" s="555" t="s">
        <v>176</v>
      </c>
      <c r="L601" s="555" t="s">
        <v>176</v>
      </c>
      <c r="M601" s="555" t="s">
        <v>176</v>
      </c>
      <c r="N601" s="555" t="s">
        <v>177</v>
      </c>
      <c r="O601" s="555"/>
      <c r="P601" s="555"/>
      <c r="Q601" s="555"/>
      <c r="R601" s="555"/>
      <c r="S601" s="555"/>
      <c r="T601" s="555"/>
      <c r="U601" s="555"/>
      <c r="V601" s="555"/>
      <c r="W601" s="555"/>
      <c r="X601" s="555"/>
      <c r="Y601" s="555"/>
      <c r="Z601" s="555"/>
      <c r="AA601" s="555"/>
      <c r="AB601" s="555"/>
      <c r="AC601" s="555"/>
      <c r="AD601" s="555"/>
      <c r="AE601" s="555"/>
      <c r="AF601" s="555"/>
      <c r="AG601" s="555"/>
      <c r="AH601" s="555"/>
      <c r="AI601" s="555"/>
      <c r="AJ601" s="555"/>
      <c r="AK601" s="555"/>
      <c r="AL601" s="555"/>
      <c r="AM601" s="555"/>
      <c r="AN601" s="555"/>
      <c r="AO601" s="555"/>
      <c r="AP601" s="555"/>
      <c r="AQ601" s="555"/>
      <c r="AR601" s="555"/>
      <c r="AS601" s="555"/>
      <c r="AT601" s="555"/>
      <c r="AU601" s="555"/>
      <c r="AV601" s="555"/>
      <c r="AW601" s="555"/>
      <c r="AX601" s="555"/>
      <c r="AY601" s="556">
        <v>0</v>
      </c>
      <c r="AZ601" s="559"/>
      <c r="BA601" s="562"/>
      <c r="BB601" s="559"/>
    </row>
    <row r="602" spans="1:56" ht="14.4" x14ac:dyDescent="0.3">
      <c r="A602" s="576">
        <v>707570</v>
      </c>
      <c r="B602" s="549" t="s">
        <v>245</v>
      </c>
      <c r="C602" s="555" t="s">
        <v>177</v>
      </c>
      <c r="D602" s="555" t="s">
        <v>177</v>
      </c>
      <c r="E602" s="555" t="s">
        <v>177</v>
      </c>
      <c r="F602" s="555" t="s">
        <v>177</v>
      </c>
      <c r="G602" s="555" t="s">
        <v>176</v>
      </c>
      <c r="H602" s="555" t="s">
        <v>176</v>
      </c>
      <c r="I602" s="555" t="s">
        <v>177</v>
      </c>
      <c r="J602" s="555" t="s">
        <v>177</v>
      </c>
      <c r="K602" s="555" t="s">
        <v>177</v>
      </c>
      <c r="L602" s="555" t="s">
        <v>176</v>
      </c>
      <c r="M602" s="555" t="s">
        <v>177</v>
      </c>
      <c r="N602" s="555" t="s">
        <v>176</v>
      </c>
      <c r="O602" s="555"/>
      <c r="P602" s="555"/>
      <c r="Q602" s="555"/>
      <c r="R602" s="555"/>
      <c r="S602" s="555"/>
      <c r="T602" s="555"/>
      <c r="U602" s="555"/>
      <c r="V602" s="555"/>
      <c r="W602" s="555"/>
      <c r="X602" s="555"/>
      <c r="Y602" s="555"/>
      <c r="Z602" s="555"/>
      <c r="AA602" s="555"/>
      <c r="AB602" s="555"/>
      <c r="AC602" s="555"/>
      <c r="AD602" s="555"/>
      <c r="AE602" s="555"/>
      <c r="AF602" s="555"/>
      <c r="AG602" s="555"/>
      <c r="AH602" s="555"/>
      <c r="AI602" s="555"/>
      <c r="AJ602" s="555"/>
      <c r="AK602" s="555"/>
      <c r="AL602" s="555"/>
      <c r="AM602" s="555"/>
      <c r="AN602" s="555"/>
      <c r="AO602" s="555"/>
      <c r="AP602" s="555"/>
      <c r="AQ602" s="555"/>
      <c r="AR602" s="555"/>
      <c r="AS602" s="555"/>
      <c r="AT602" s="555"/>
      <c r="AU602" s="555"/>
      <c r="AV602" s="555"/>
      <c r="AW602" s="555"/>
      <c r="AX602" s="555"/>
      <c r="AY602" s="556">
        <v>0</v>
      </c>
      <c r="AZ602" s="564"/>
      <c r="BA602" s="565"/>
      <c r="BB602" s="565"/>
      <c r="BC602" s="565"/>
      <c r="BD602" s="566"/>
    </row>
    <row r="603" spans="1:56" ht="21.6" x14ac:dyDescent="0.65">
      <c r="A603" s="578">
        <v>707571</v>
      </c>
      <c r="B603" s="550" t="s">
        <v>245</v>
      </c>
      <c r="C603" s="579" t="s">
        <v>175</v>
      </c>
      <c r="D603" s="579" t="s">
        <v>175</v>
      </c>
      <c r="E603" s="579" t="s">
        <v>175</v>
      </c>
      <c r="F603" s="579" t="s">
        <v>175</v>
      </c>
      <c r="G603" s="579" t="s">
        <v>175</v>
      </c>
      <c r="H603" s="579" t="s">
        <v>175</v>
      </c>
      <c r="I603" s="579" t="s">
        <v>177</v>
      </c>
      <c r="J603" s="579" t="s">
        <v>177</v>
      </c>
      <c r="K603" s="579" t="s">
        <v>177</v>
      </c>
      <c r="L603" s="579" t="s">
        <v>175</v>
      </c>
      <c r="M603" s="579" t="s">
        <v>176</v>
      </c>
      <c r="N603" s="579" t="s">
        <v>176</v>
      </c>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79"/>
      <c r="AL603" s="579"/>
      <c r="AM603" s="579"/>
      <c r="AN603" s="579"/>
      <c r="AO603" s="579"/>
      <c r="AP603" s="579"/>
      <c r="AQ603" s="579"/>
      <c r="AR603" s="579"/>
      <c r="AS603" s="579"/>
      <c r="AT603" s="579"/>
      <c r="AU603" s="579"/>
      <c r="AV603" s="579"/>
      <c r="AW603" s="579"/>
      <c r="AX603" s="579"/>
      <c r="AY603" s="556">
        <v>0</v>
      </c>
      <c r="AZ603" s="559"/>
      <c r="BA603" s="562"/>
      <c r="BB603" s="559"/>
    </row>
    <row r="604" spans="1:56" ht="21.6" x14ac:dyDescent="0.65">
      <c r="A604" s="578">
        <v>707572</v>
      </c>
      <c r="B604" s="550" t="s">
        <v>245</v>
      </c>
      <c r="C604" s="579" t="s">
        <v>177</v>
      </c>
      <c r="D604" s="579" t="s">
        <v>177</v>
      </c>
      <c r="E604" s="579" t="s">
        <v>177</v>
      </c>
      <c r="F604" s="579" t="s">
        <v>177</v>
      </c>
      <c r="G604" s="579" t="s">
        <v>175</v>
      </c>
      <c r="H604" s="579" t="s">
        <v>175</v>
      </c>
      <c r="I604" s="579" t="s">
        <v>177</v>
      </c>
      <c r="J604" s="579" t="s">
        <v>176</v>
      </c>
      <c r="K604" s="579" t="s">
        <v>177</v>
      </c>
      <c r="L604" s="579" t="s">
        <v>176</v>
      </c>
      <c r="M604" s="579" t="s">
        <v>176</v>
      </c>
      <c r="N604" s="579" t="s">
        <v>176</v>
      </c>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79"/>
      <c r="AL604" s="579"/>
      <c r="AM604" s="579"/>
      <c r="AN604" s="579"/>
      <c r="AO604" s="579"/>
      <c r="AP604" s="579"/>
      <c r="AQ604" s="579"/>
      <c r="AR604" s="579"/>
      <c r="AS604" s="579"/>
      <c r="AT604" s="579"/>
      <c r="AU604" s="579"/>
      <c r="AV604" s="579"/>
      <c r="AW604" s="579"/>
      <c r="AX604" s="579"/>
      <c r="AY604" s="556">
        <v>0</v>
      </c>
      <c r="AZ604" s="564"/>
      <c r="BA604" s="565"/>
      <c r="BB604" s="565"/>
      <c r="BC604" s="565"/>
      <c r="BD604" s="566"/>
    </row>
    <row r="605" spans="1:56" ht="21.6" x14ac:dyDescent="0.65">
      <c r="A605" s="578">
        <v>707573</v>
      </c>
      <c r="B605" s="550" t="s">
        <v>246</v>
      </c>
      <c r="C605" s="579" t="s">
        <v>177</v>
      </c>
      <c r="D605" s="579" t="s">
        <v>177</v>
      </c>
      <c r="E605" s="579" t="s">
        <v>177</v>
      </c>
      <c r="F605" s="579" t="s">
        <v>177</v>
      </c>
      <c r="G605" s="579" t="s">
        <v>177</v>
      </c>
      <c r="H605" s="579" t="s">
        <v>177</v>
      </c>
      <c r="I605" s="579" t="s">
        <v>177</v>
      </c>
      <c r="J605" s="579" t="s">
        <v>177</v>
      </c>
      <c r="K605" s="579" t="s">
        <v>175</v>
      </c>
      <c r="L605" s="579" t="s">
        <v>177</v>
      </c>
      <c r="M605" s="579" t="s">
        <v>177</v>
      </c>
      <c r="N605" s="579" t="s">
        <v>177</v>
      </c>
      <c r="O605" s="579" t="s">
        <v>177</v>
      </c>
      <c r="P605" s="579" t="s">
        <v>177</v>
      </c>
      <c r="Q605" s="579" t="s">
        <v>177</v>
      </c>
      <c r="R605" s="579" t="s">
        <v>177</v>
      </c>
      <c r="S605" s="579" t="s">
        <v>177</v>
      </c>
      <c r="T605" s="579" t="s">
        <v>177</v>
      </c>
      <c r="U605" s="579"/>
      <c r="V605" s="579"/>
      <c r="W605" s="579"/>
      <c r="X605" s="579"/>
      <c r="Y605" s="579"/>
      <c r="Z605" s="579"/>
      <c r="AA605" s="579"/>
      <c r="AB605" s="579"/>
      <c r="AC605" s="579"/>
      <c r="AD605" s="579"/>
      <c r="AE605" s="579"/>
      <c r="AF605" s="579"/>
      <c r="AG605" s="579"/>
      <c r="AH605" s="579"/>
      <c r="AI605" s="579"/>
      <c r="AJ605" s="579"/>
      <c r="AK605" s="579"/>
      <c r="AL605" s="579"/>
      <c r="AM605" s="579"/>
      <c r="AN605" s="579"/>
      <c r="AO605" s="579"/>
      <c r="AP605" s="579"/>
      <c r="AQ605" s="579"/>
      <c r="AR605" s="579"/>
      <c r="AS605" s="579"/>
      <c r="AT605" s="579"/>
      <c r="AU605" s="579"/>
      <c r="AV605" s="579"/>
      <c r="AW605" s="579"/>
      <c r="AX605" s="579"/>
      <c r="AY605" s="556">
        <v>0</v>
      </c>
      <c r="AZ605" s="559"/>
      <c r="BA605" s="562"/>
    </row>
    <row r="606" spans="1:56" ht="21.6" x14ac:dyDescent="0.65">
      <c r="A606" s="578">
        <v>707574</v>
      </c>
      <c r="B606" s="550" t="s">
        <v>245</v>
      </c>
      <c r="C606" s="579" t="s">
        <v>177</v>
      </c>
      <c r="D606" s="579" t="s">
        <v>177</v>
      </c>
      <c r="E606" s="579" t="s">
        <v>177</v>
      </c>
      <c r="F606" s="579" t="s">
        <v>176</v>
      </c>
      <c r="G606" s="579" t="s">
        <v>176</v>
      </c>
      <c r="H606" s="579" t="s">
        <v>177</v>
      </c>
      <c r="I606" s="579" t="s">
        <v>176</v>
      </c>
      <c r="J606" s="579" t="s">
        <v>176</v>
      </c>
      <c r="K606" s="579" t="s">
        <v>176</v>
      </c>
      <c r="L606" s="579" t="s">
        <v>176</v>
      </c>
      <c r="M606" s="579" t="s">
        <v>176</v>
      </c>
      <c r="N606" s="579" t="s">
        <v>176</v>
      </c>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79"/>
      <c r="AL606" s="579"/>
      <c r="AM606" s="579"/>
      <c r="AN606" s="579"/>
      <c r="AO606" s="579"/>
      <c r="AP606" s="579"/>
      <c r="AQ606" s="579"/>
      <c r="AR606" s="579"/>
      <c r="AS606" s="579"/>
      <c r="AT606" s="579"/>
      <c r="AU606" s="579"/>
      <c r="AV606" s="579"/>
      <c r="AW606" s="579"/>
      <c r="AX606" s="579"/>
      <c r="AY606" s="556">
        <v>0</v>
      </c>
      <c r="AZ606" s="559"/>
      <c r="BA606" s="562"/>
      <c r="BB606" s="559"/>
    </row>
    <row r="607" spans="1:56" ht="14.4" x14ac:dyDescent="0.3">
      <c r="A607" s="576">
        <v>707575</v>
      </c>
      <c r="B607" s="549" t="s">
        <v>245</v>
      </c>
      <c r="C607" s="555" t="s">
        <v>175</v>
      </c>
      <c r="D607" s="555" t="s">
        <v>175</v>
      </c>
      <c r="E607" s="555" t="s">
        <v>175</v>
      </c>
      <c r="F607" s="555" t="s">
        <v>175</v>
      </c>
      <c r="G607" s="555" t="s">
        <v>175</v>
      </c>
      <c r="H607" s="555" t="s">
        <v>175</v>
      </c>
      <c r="I607" s="555" t="s">
        <v>177</v>
      </c>
      <c r="J607" s="555" t="s">
        <v>177</v>
      </c>
      <c r="K607" s="555" t="s">
        <v>177</v>
      </c>
      <c r="L607" s="555" t="s">
        <v>177</v>
      </c>
      <c r="M607" s="555" t="s">
        <v>177</v>
      </c>
      <c r="N607" s="555" t="s">
        <v>177</v>
      </c>
      <c r="O607" s="555"/>
      <c r="P607" s="555"/>
      <c r="Q607" s="555"/>
      <c r="R607" s="555"/>
      <c r="S607" s="555"/>
      <c r="T607" s="555"/>
      <c r="U607" s="555"/>
      <c r="V607" s="555"/>
      <c r="W607" s="555"/>
      <c r="X607" s="555"/>
      <c r="Y607" s="555"/>
      <c r="Z607" s="555"/>
      <c r="AA607" s="555"/>
      <c r="AB607" s="555"/>
      <c r="AC607" s="555"/>
      <c r="AD607" s="555"/>
      <c r="AE607" s="555"/>
      <c r="AF607" s="555"/>
      <c r="AG607" s="555"/>
      <c r="AH607" s="555"/>
      <c r="AI607" s="555"/>
      <c r="AJ607" s="555"/>
      <c r="AK607" s="555"/>
      <c r="AL607" s="555"/>
      <c r="AM607" s="555"/>
      <c r="AN607" s="555"/>
      <c r="AO607" s="555"/>
      <c r="AP607" s="555"/>
      <c r="AQ607" s="555"/>
      <c r="AR607" s="555"/>
      <c r="AS607" s="555"/>
      <c r="AT607" s="555"/>
      <c r="AU607" s="555"/>
      <c r="AV607" s="555"/>
      <c r="AW607" s="555"/>
      <c r="AX607" s="555"/>
      <c r="AY607" s="556">
        <v>0</v>
      </c>
      <c r="AZ607" s="564"/>
      <c r="BA607" s="565"/>
      <c r="BB607" s="565"/>
      <c r="BC607" s="565"/>
      <c r="BD607" s="566"/>
    </row>
    <row r="608" spans="1:56" ht="21.6" x14ac:dyDescent="0.65">
      <c r="A608" s="578">
        <v>707576</v>
      </c>
      <c r="B608" s="550" t="s">
        <v>245</v>
      </c>
      <c r="C608" s="579" t="s">
        <v>175</v>
      </c>
      <c r="D608" s="579" t="s">
        <v>175</v>
      </c>
      <c r="E608" s="579" t="s">
        <v>175</v>
      </c>
      <c r="F608" s="579" t="s">
        <v>177</v>
      </c>
      <c r="G608" s="579" t="s">
        <v>175</v>
      </c>
      <c r="H608" s="579" t="s">
        <v>175</v>
      </c>
      <c r="I608" s="579" t="s">
        <v>177</v>
      </c>
      <c r="J608" s="579" t="s">
        <v>176</v>
      </c>
      <c r="K608" s="579" t="s">
        <v>176</v>
      </c>
      <c r="L608" s="579" t="s">
        <v>177</v>
      </c>
      <c r="M608" s="579" t="s">
        <v>177</v>
      </c>
      <c r="N608" s="579" t="s">
        <v>177</v>
      </c>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79"/>
      <c r="AL608" s="579"/>
      <c r="AM608" s="579"/>
      <c r="AN608" s="579"/>
      <c r="AO608" s="579"/>
      <c r="AP608" s="579"/>
      <c r="AQ608" s="579"/>
      <c r="AR608" s="579"/>
      <c r="AS608" s="579"/>
      <c r="AT608" s="579"/>
      <c r="AU608" s="579"/>
      <c r="AV608" s="579"/>
      <c r="AW608" s="579"/>
      <c r="AX608" s="579"/>
      <c r="AY608" s="556">
        <v>0</v>
      </c>
      <c r="AZ608" s="564"/>
      <c r="BA608" s="565"/>
      <c r="BB608" s="565"/>
      <c r="BC608" s="565"/>
      <c r="BD608" s="566"/>
    </row>
    <row r="609" spans="1:56" ht="21.6" x14ac:dyDescent="0.65">
      <c r="A609" s="578">
        <v>707578</v>
      </c>
      <c r="B609" s="550" t="s">
        <v>245</v>
      </c>
      <c r="C609" s="579" t="s">
        <v>177</v>
      </c>
      <c r="D609" s="579" t="s">
        <v>177</v>
      </c>
      <c r="E609" s="579" t="s">
        <v>177</v>
      </c>
      <c r="F609" s="579" t="s">
        <v>177</v>
      </c>
      <c r="G609" s="579" t="s">
        <v>177</v>
      </c>
      <c r="H609" s="579" t="s">
        <v>177</v>
      </c>
      <c r="I609" s="579" t="s">
        <v>176</v>
      </c>
      <c r="J609" s="579" t="s">
        <v>176</v>
      </c>
      <c r="K609" s="579" t="s">
        <v>176</v>
      </c>
      <c r="L609" s="579" t="s">
        <v>176</v>
      </c>
      <c r="M609" s="579" t="s">
        <v>176</v>
      </c>
      <c r="N609" s="579" t="s">
        <v>176</v>
      </c>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79"/>
      <c r="AL609" s="579"/>
      <c r="AM609" s="579"/>
      <c r="AN609" s="579"/>
      <c r="AO609" s="579"/>
      <c r="AP609" s="579"/>
      <c r="AQ609" s="579"/>
      <c r="AR609" s="579"/>
      <c r="AS609" s="579"/>
      <c r="AT609" s="579"/>
      <c r="AU609" s="579"/>
      <c r="AV609" s="579"/>
      <c r="AW609" s="579"/>
      <c r="AX609" s="579"/>
      <c r="AY609" s="556">
        <v>0</v>
      </c>
      <c r="AZ609" s="564"/>
      <c r="BA609" s="565"/>
      <c r="BB609" s="565"/>
      <c r="BC609" s="565"/>
      <c r="BD609" s="566"/>
    </row>
    <row r="610" spans="1:56" ht="14.4" x14ac:dyDescent="0.3">
      <c r="A610" s="576">
        <v>707579</v>
      </c>
      <c r="B610" s="549" t="s">
        <v>246</v>
      </c>
      <c r="C610" s="555" t="s">
        <v>177</v>
      </c>
      <c r="D610" s="555" t="s">
        <v>177</v>
      </c>
      <c r="E610" s="555" t="s">
        <v>175</v>
      </c>
      <c r="F610" s="555" t="s">
        <v>177</v>
      </c>
      <c r="G610" s="555" t="s">
        <v>177</v>
      </c>
      <c r="H610" s="555" t="s">
        <v>177</v>
      </c>
      <c r="I610" s="555" t="s">
        <v>177</v>
      </c>
      <c r="J610" s="555" t="s">
        <v>177</v>
      </c>
      <c r="K610" s="555" t="s">
        <v>177</v>
      </c>
      <c r="L610" s="555" t="s">
        <v>177</v>
      </c>
      <c r="M610" s="555" t="s">
        <v>177</v>
      </c>
      <c r="N610" s="555" t="s">
        <v>177</v>
      </c>
      <c r="O610" s="555" t="s">
        <v>176</v>
      </c>
      <c r="P610" s="555" t="s">
        <v>176</v>
      </c>
      <c r="Q610" s="555" t="s">
        <v>176</v>
      </c>
      <c r="R610" s="555" t="s">
        <v>176</v>
      </c>
      <c r="S610" s="555" t="s">
        <v>176</v>
      </c>
      <c r="T610" s="555" t="s">
        <v>176</v>
      </c>
      <c r="U610" s="555" t="s">
        <v>176</v>
      </c>
      <c r="V610" s="555" t="s">
        <v>176</v>
      </c>
      <c r="W610" s="555" t="s">
        <v>176</v>
      </c>
      <c r="X610" s="555" t="s">
        <v>176</v>
      </c>
      <c r="Y610" s="555" t="s">
        <v>176</v>
      </c>
      <c r="Z610" s="555" t="s">
        <v>176</v>
      </c>
      <c r="AA610" s="555"/>
      <c r="AB610" s="555"/>
      <c r="AC610" s="555"/>
      <c r="AD610" s="555"/>
      <c r="AE610" s="555"/>
      <c r="AF610" s="555"/>
      <c r="AG610" s="555"/>
      <c r="AH610" s="555"/>
      <c r="AI610" s="555"/>
      <c r="AJ610" s="555"/>
      <c r="AK610" s="555"/>
      <c r="AL610" s="555"/>
      <c r="AM610" s="555"/>
      <c r="AN610" s="555"/>
      <c r="AO610" s="555"/>
      <c r="AP610" s="555"/>
      <c r="AQ610" s="555"/>
      <c r="AR610" s="555"/>
      <c r="AS610" s="555"/>
      <c r="AT610" s="555"/>
      <c r="AU610" s="555"/>
      <c r="AV610" s="555"/>
      <c r="AW610" s="555"/>
      <c r="AX610" s="555"/>
      <c r="AY610" s="556">
        <v>0</v>
      </c>
      <c r="AZ610" s="559"/>
      <c r="BA610" s="562"/>
      <c r="BB610" s="559"/>
    </row>
    <row r="611" spans="1:56" ht="21.6" x14ac:dyDescent="0.65">
      <c r="A611" s="578">
        <v>707580</v>
      </c>
      <c r="B611" s="550" t="s">
        <v>245</v>
      </c>
      <c r="C611" s="579" t="s">
        <v>175</v>
      </c>
      <c r="D611" s="579" t="s">
        <v>175</v>
      </c>
      <c r="E611" s="579" t="s">
        <v>175</v>
      </c>
      <c r="F611" s="579" t="s">
        <v>175</v>
      </c>
      <c r="G611" s="579" t="s">
        <v>175</v>
      </c>
      <c r="H611" s="579" t="s">
        <v>175</v>
      </c>
      <c r="I611" s="579" t="s">
        <v>176</v>
      </c>
      <c r="J611" s="579" t="s">
        <v>176</v>
      </c>
      <c r="K611" s="579" t="s">
        <v>177</v>
      </c>
      <c r="L611" s="579" t="s">
        <v>177</v>
      </c>
      <c r="M611" s="579" t="s">
        <v>177</v>
      </c>
      <c r="N611" s="579" t="s">
        <v>176</v>
      </c>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79"/>
      <c r="AL611" s="579"/>
      <c r="AM611" s="579"/>
      <c r="AN611" s="579"/>
      <c r="AO611" s="579"/>
      <c r="AP611" s="579"/>
      <c r="AQ611" s="579"/>
      <c r="AR611" s="579"/>
      <c r="AS611" s="579"/>
      <c r="AT611" s="579"/>
      <c r="AU611" s="579"/>
      <c r="AV611" s="579"/>
      <c r="AW611" s="579"/>
      <c r="AX611" s="579"/>
      <c r="AY611" s="556">
        <v>0</v>
      </c>
      <c r="AZ611" s="564"/>
      <c r="BA611" s="565"/>
      <c r="BB611" s="565"/>
      <c r="BC611" s="565"/>
      <c r="BD611" s="566"/>
    </row>
    <row r="612" spans="1:56" ht="14.4" x14ac:dyDescent="0.3">
      <c r="A612" s="576">
        <v>707581</v>
      </c>
      <c r="B612" s="549" t="s">
        <v>246</v>
      </c>
      <c r="C612" s="555" t="s">
        <v>177</v>
      </c>
      <c r="D612" s="555" t="s">
        <v>177</v>
      </c>
      <c r="E612" s="555" t="s">
        <v>175</v>
      </c>
      <c r="F612" s="555" t="s">
        <v>177</v>
      </c>
      <c r="G612" s="555" t="s">
        <v>175</v>
      </c>
      <c r="H612" s="555" t="s">
        <v>177</v>
      </c>
      <c r="I612" s="555" t="s">
        <v>177</v>
      </c>
      <c r="J612" s="555" t="s">
        <v>177</v>
      </c>
      <c r="K612" s="555" t="s">
        <v>177</v>
      </c>
      <c r="L612" s="555" t="s">
        <v>177</v>
      </c>
      <c r="M612" s="555" t="s">
        <v>177</v>
      </c>
      <c r="N612" s="555" t="s">
        <v>177</v>
      </c>
      <c r="O612" s="555" t="s">
        <v>176</v>
      </c>
      <c r="P612" s="555" t="s">
        <v>176</v>
      </c>
      <c r="Q612" s="555" t="s">
        <v>176</v>
      </c>
      <c r="R612" s="555" t="s">
        <v>176</v>
      </c>
      <c r="S612" s="555" t="s">
        <v>176</v>
      </c>
      <c r="T612" s="555" t="s">
        <v>176</v>
      </c>
      <c r="U612" s="555" t="s">
        <v>176</v>
      </c>
      <c r="V612" s="555" t="s">
        <v>176</v>
      </c>
      <c r="W612" s="555" t="s">
        <v>176</v>
      </c>
      <c r="X612" s="555" t="s">
        <v>176</v>
      </c>
      <c r="Y612" s="555" t="s">
        <v>176</v>
      </c>
      <c r="Z612" s="555" t="s">
        <v>176</v>
      </c>
      <c r="AA612" s="555"/>
      <c r="AB612" s="555"/>
      <c r="AC612" s="555"/>
      <c r="AD612" s="555"/>
      <c r="AE612" s="555"/>
      <c r="AF612" s="555"/>
      <c r="AG612" s="555"/>
      <c r="AH612" s="555"/>
      <c r="AI612" s="555"/>
      <c r="AJ612" s="555"/>
      <c r="AK612" s="555"/>
      <c r="AL612" s="555"/>
      <c r="AM612" s="555"/>
      <c r="AN612" s="555"/>
      <c r="AO612" s="555"/>
      <c r="AP612" s="555"/>
      <c r="AQ612" s="555"/>
      <c r="AR612" s="555"/>
      <c r="AS612" s="555"/>
      <c r="AT612" s="555"/>
      <c r="AU612" s="555"/>
      <c r="AV612" s="555"/>
      <c r="AW612" s="555"/>
      <c r="AX612" s="555"/>
      <c r="AY612" s="556">
        <v>0</v>
      </c>
      <c r="AZ612" s="559"/>
      <c r="BA612" s="562"/>
      <c r="BB612" s="559"/>
    </row>
    <row r="613" spans="1:56" ht="21.6" x14ac:dyDescent="0.65">
      <c r="A613" s="578">
        <v>707582</v>
      </c>
      <c r="B613" s="550" t="s">
        <v>245</v>
      </c>
      <c r="C613" s="579" t="s">
        <v>177</v>
      </c>
      <c r="D613" s="579" t="s">
        <v>177</v>
      </c>
      <c r="E613" s="579" t="s">
        <v>177</v>
      </c>
      <c r="F613" s="579" t="s">
        <v>177</v>
      </c>
      <c r="G613" s="579" t="s">
        <v>177</v>
      </c>
      <c r="H613" s="579" t="s">
        <v>177</v>
      </c>
      <c r="I613" s="579" t="s">
        <v>176</v>
      </c>
      <c r="J613" s="579" t="s">
        <v>176</v>
      </c>
      <c r="K613" s="579" t="s">
        <v>176</v>
      </c>
      <c r="L613" s="579" t="s">
        <v>176</v>
      </c>
      <c r="M613" s="579" t="s">
        <v>176</v>
      </c>
      <c r="N613" s="579" t="s">
        <v>176</v>
      </c>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79"/>
      <c r="AL613" s="579"/>
      <c r="AM613" s="579"/>
      <c r="AN613" s="579"/>
      <c r="AO613" s="579"/>
      <c r="AP613" s="579"/>
      <c r="AQ613" s="579"/>
      <c r="AR613" s="579"/>
      <c r="AS613" s="579"/>
      <c r="AT613" s="579"/>
      <c r="AU613" s="579"/>
      <c r="AV613" s="579"/>
      <c r="AW613" s="579"/>
      <c r="AX613" s="579"/>
      <c r="AY613" s="556">
        <v>0</v>
      </c>
      <c r="AZ613" s="564"/>
      <c r="BA613" s="565"/>
      <c r="BB613" s="565"/>
      <c r="BC613" s="565"/>
      <c r="BD613" s="566"/>
    </row>
    <row r="614" spans="1:56" ht="14.4" x14ac:dyDescent="0.3">
      <c r="A614" s="576">
        <v>707583</v>
      </c>
      <c r="B614" s="549" t="s">
        <v>246</v>
      </c>
      <c r="C614" s="555" t="s">
        <v>177</v>
      </c>
      <c r="D614" s="555" t="s">
        <v>177</v>
      </c>
      <c r="E614" s="555" t="s">
        <v>177</v>
      </c>
      <c r="F614" s="555" t="s">
        <v>175</v>
      </c>
      <c r="G614" s="555" t="s">
        <v>177</v>
      </c>
      <c r="H614" s="555" t="s">
        <v>177</v>
      </c>
      <c r="I614" s="555" t="s">
        <v>177</v>
      </c>
      <c r="J614" s="555" t="s">
        <v>177</v>
      </c>
      <c r="K614" s="555" t="s">
        <v>177</v>
      </c>
      <c r="L614" s="555" t="s">
        <v>176</v>
      </c>
      <c r="M614" s="555" t="s">
        <v>177</v>
      </c>
      <c r="N614" s="555" t="s">
        <v>177</v>
      </c>
      <c r="O614" s="555" t="s">
        <v>177</v>
      </c>
      <c r="P614" s="555" t="s">
        <v>177</v>
      </c>
      <c r="Q614" s="555" t="s">
        <v>177</v>
      </c>
      <c r="R614" s="555" t="s">
        <v>176</v>
      </c>
      <c r="S614" s="555" t="s">
        <v>177</v>
      </c>
      <c r="T614" s="555" t="s">
        <v>177</v>
      </c>
      <c r="U614" s="555"/>
      <c r="V614" s="555"/>
      <c r="W614" s="555"/>
      <c r="X614" s="555"/>
      <c r="Y614" s="555"/>
      <c r="Z614" s="555"/>
      <c r="AA614" s="555"/>
      <c r="AB614" s="555"/>
      <c r="AC614" s="555"/>
      <c r="AD614" s="555"/>
      <c r="AE614" s="555"/>
      <c r="AF614" s="555"/>
      <c r="AG614" s="555"/>
      <c r="AH614" s="555"/>
      <c r="AI614" s="555"/>
      <c r="AJ614" s="555"/>
      <c r="AK614" s="555"/>
      <c r="AL614" s="555"/>
      <c r="AM614" s="555"/>
      <c r="AN614" s="555"/>
      <c r="AO614" s="555"/>
      <c r="AP614" s="555"/>
      <c r="AQ614" s="555"/>
      <c r="AR614" s="555"/>
      <c r="AS614" s="555"/>
      <c r="AT614" s="555"/>
      <c r="AU614" s="555"/>
      <c r="AV614" s="555"/>
      <c r="AW614" s="555"/>
      <c r="AX614" s="555"/>
      <c r="AY614" s="556">
        <v>0</v>
      </c>
      <c r="AZ614" s="559"/>
      <c r="BA614" s="562"/>
      <c r="BB614" s="559"/>
    </row>
    <row r="615" spans="1:56" ht="14.4" x14ac:dyDescent="0.3">
      <c r="A615" s="576">
        <v>707584</v>
      </c>
      <c r="B615" s="549" t="s">
        <v>245</v>
      </c>
      <c r="C615" s="555" t="s">
        <v>176</v>
      </c>
      <c r="D615" s="555" t="s">
        <v>177</v>
      </c>
      <c r="E615" s="555" t="s">
        <v>175</v>
      </c>
      <c r="F615" s="555" t="s">
        <v>175</v>
      </c>
      <c r="G615" s="555" t="s">
        <v>176</v>
      </c>
      <c r="H615" s="555" t="s">
        <v>177</v>
      </c>
      <c r="I615" s="555" t="s">
        <v>176</v>
      </c>
      <c r="J615" s="555" t="s">
        <v>176</v>
      </c>
      <c r="K615" s="555" t="s">
        <v>176</v>
      </c>
      <c r="L615" s="555" t="s">
        <v>176</v>
      </c>
      <c r="M615" s="555" t="s">
        <v>176</v>
      </c>
      <c r="N615" s="555" t="s">
        <v>177</v>
      </c>
      <c r="O615" s="555"/>
      <c r="P615" s="555"/>
      <c r="Q615" s="555"/>
      <c r="R615" s="555"/>
      <c r="S615" s="555"/>
      <c r="T615" s="555"/>
      <c r="U615" s="555"/>
      <c r="V615" s="555"/>
      <c r="W615" s="555"/>
      <c r="X615" s="555"/>
      <c r="Y615" s="555"/>
      <c r="Z615" s="555"/>
      <c r="AA615" s="555"/>
      <c r="AB615" s="555"/>
      <c r="AC615" s="555"/>
      <c r="AD615" s="555"/>
      <c r="AE615" s="555"/>
      <c r="AF615" s="555"/>
      <c r="AG615" s="555"/>
      <c r="AH615" s="555"/>
      <c r="AI615" s="555"/>
      <c r="AJ615" s="555"/>
      <c r="AK615" s="555"/>
      <c r="AL615" s="555"/>
      <c r="AM615" s="555"/>
      <c r="AN615" s="555"/>
      <c r="AO615" s="555"/>
      <c r="AP615" s="555"/>
      <c r="AQ615" s="555"/>
      <c r="AR615" s="555"/>
      <c r="AS615" s="555"/>
      <c r="AT615" s="555"/>
      <c r="AU615" s="555"/>
      <c r="AV615" s="555"/>
      <c r="AW615" s="555"/>
      <c r="AX615" s="555"/>
      <c r="AY615" s="556">
        <v>0</v>
      </c>
      <c r="AZ615" s="564"/>
      <c r="BA615" s="565"/>
      <c r="BB615" s="565"/>
      <c r="BC615" s="565"/>
      <c r="BD615" s="566"/>
    </row>
    <row r="616" spans="1:56" ht="14.4" x14ac:dyDescent="0.3">
      <c r="A616" s="576">
        <v>707585</v>
      </c>
      <c r="B616" s="549" t="s">
        <v>245</v>
      </c>
      <c r="C616" s="555" t="s">
        <v>177</v>
      </c>
      <c r="D616" s="555" t="s">
        <v>177</v>
      </c>
      <c r="E616" s="555" t="s">
        <v>177</v>
      </c>
      <c r="F616" s="555" t="s">
        <v>177</v>
      </c>
      <c r="G616" s="555" t="s">
        <v>177</v>
      </c>
      <c r="H616" s="555" t="s">
        <v>177</v>
      </c>
      <c r="I616" s="555" t="s">
        <v>176</v>
      </c>
      <c r="J616" s="555" t="s">
        <v>176</v>
      </c>
      <c r="K616" s="555" t="s">
        <v>176</v>
      </c>
      <c r="L616" s="555" t="s">
        <v>176</v>
      </c>
      <c r="M616" s="555" t="s">
        <v>176</v>
      </c>
      <c r="N616" s="555" t="s">
        <v>176</v>
      </c>
      <c r="O616" s="555"/>
      <c r="P616" s="555"/>
      <c r="Q616" s="555"/>
      <c r="R616" s="555"/>
      <c r="S616" s="555"/>
      <c r="T616" s="555"/>
      <c r="U616" s="555"/>
      <c r="V616" s="555"/>
      <c r="W616" s="555"/>
      <c r="X616" s="555"/>
      <c r="Y616" s="555"/>
      <c r="Z616" s="555"/>
      <c r="AA616" s="555"/>
      <c r="AB616" s="555"/>
      <c r="AC616" s="555"/>
      <c r="AD616" s="555"/>
      <c r="AE616" s="555"/>
      <c r="AF616" s="555"/>
      <c r="AG616" s="555"/>
      <c r="AH616" s="555"/>
      <c r="AI616" s="555"/>
      <c r="AJ616" s="555"/>
      <c r="AK616" s="555"/>
      <c r="AL616" s="555"/>
      <c r="AM616" s="555"/>
      <c r="AN616" s="555"/>
      <c r="AO616" s="555"/>
      <c r="AP616" s="555"/>
      <c r="AQ616" s="555"/>
      <c r="AR616" s="555"/>
      <c r="AS616" s="555"/>
      <c r="AT616" s="555"/>
      <c r="AU616" s="555"/>
      <c r="AV616" s="555"/>
      <c r="AW616" s="555"/>
      <c r="AX616" s="555"/>
      <c r="AY616" s="556">
        <v>0</v>
      </c>
      <c r="AZ616" s="559"/>
      <c r="BA616" s="562"/>
      <c r="BB616" s="559"/>
    </row>
    <row r="617" spans="1:56" ht="21.6" x14ac:dyDescent="0.65">
      <c r="A617" s="578">
        <v>707586</v>
      </c>
      <c r="B617" s="550" t="s">
        <v>245</v>
      </c>
      <c r="C617" s="579" t="s">
        <v>177</v>
      </c>
      <c r="D617" s="579" t="s">
        <v>177</v>
      </c>
      <c r="E617" s="579" t="s">
        <v>177</v>
      </c>
      <c r="F617" s="579" t="s">
        <v>175</v>
      </c>
      <c r="G617" s="579" t="s">
        <v>177</v>
      </c>
      <c r="H617" s="579" t="s">
        <v>177</v>
      </c>
      <c r="I617" s="579" t="s">
        <v>177</v>
      </c>
      <c r="J617" s="579" t="s">
        <v>176</v>
      </c>
      <c r="K617" s="579" t="s">
        <v>176</v>
      </c>
      <c r="L617" s="579" t="s">
        <v>176</v>
      </c>
      <c r="M617" s="579" t="s">
        <v>176</v>
      </c>
      <c r="N617" s="579" t="s">
        <v>177</v>
      </c>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79"/>
      <c r="AL617" s="579"/>
      <c r="AM617" s="579"/>
      <c r="AN617" s="579"/>
      <c r="AO617" s="579"/>
      <c r="AP617" s="579"/>
      <c r="AQ617" s="579"/>
      <c r="AR617" s="579"/>
      <c r="AS617" s="579"/>
      <c r="AT617" s="579"/>
      <c r="AU617" s="579"/>
      <c r="AV617" s="579"/>
      <c r="AW617" s="579"/>
      <c r="AX617" s="579"/>
      <c r="AY617" s="556">
        <v>0</v>
      </c>
      <c r="AZ617" s="564"/>
      <c r="BA617" s="565"/>
      <c r="BB617" s="565"/>
      <c r="BC617" s="565"/>
      <c r="BD617" s="566"/>
    </row>
    <row r="618" spans="1:56" ht="21.6" x14ac:dyDescent="0.65">
      <c r="A618" s="578">
        <v>707587</v>
      </c>
      <c r="B618" s="550" t="s">
        <v>245</v>
      </c>
      <c r="C618" s="579" t="s">
        <v>177</v>
      </c>
      <c r="D618" s="579" t="s">
        <v>177</v>
      </c>
      <c r="E618" s="579" t="s">
        <v>177</v>
      </c>
      <c r="F618" s="579" t="s">
        <v>177</v>
      </c>
      <c r="G618" s="579" t="s">
        <v>177</v>
      </c>
      <c r="H618" s="579" t="s">
        <v>177</v>
      </c>
      <c r="I618" s="579" t="s">
        <v>176</v>
      </c>
      <c r="J618" s="579" t="s">
        <v>176</v>
      </c>
      <c r="K618" s="579" t="s">
        <v>176</v>
      </c>
      <c r="L618" s="579" t="s">
        <v>176</v>
      </c>
      <c r="M618" s="579" t="s">
        <v>176</v>
      </c>
      <c r="N618" s="579" t="s">
        <v>176</v>
      </c>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79"/>
      <c r="AL618" s="579"/>
      <c r="AM618" s="579"/>
      <c r="AN618" s="579"/>
      <c r="AO618" s="579"/>
      <c r="AP618" s="579"/>
      <c r="AQ618" s="579"/>
      <c r="AR618" s="579"/>
      <c r="AS618" s="579"/>
      <c r="AT618" s="579"/>
      <c r="AU618" s="579"/>
      <c r="AV618" s="579"/>
      <c r="AW618" s="579"/>
      <c r="AX618" s="579"/>
      <c r="AY618" s="556">
        <v>0</v>
      </c>
      <c r="AZ618" s="559"/>
      <c r="BA618" s="562"/>
      <c r="BB618" s="559"/>
    </row>
    <row r="619" spans="1:56" ht="14.4" x14ac:dyDescent="0.3">
      <c r="A619" s="576">
        <v>707588</v>
      </c>
      <c r="B619" s="549" t="s">
        <v>245</v>
      </c>
      <c r="C619" s="555" t="s">
        <v>177</v>
      </c>
      <c r="D619" s="555" t="s">
        <v>176</v>
      </c>
      <c r="E619" s="555" t="s">
        <v>176</v>
      </c>
      <c r="F619" s="555" t="s">
        <v>176</v>
      </c>
      <c r="G619" s="555" t="s">
        <v>176</v>
      </c>
      <c r="H619" s="555" t="s">
        <v>177</v>
      </c>
      <c r="I619" s="555" t="s">
        <v>176</v>
      </c>
      <c r="J619" s="555" t="s">
        <v>176</v>
      </c>
      <c r="K619" s="555" t="s">
        <v>176</v>
      </c>
      <c r="L619" s="555" t="s">
        <v>176</v>
      </c>
      <c r="M619" s="555" t="s">
        <v>176</v>
      </c>
      <c r="N619" s="555" t="s">
        <v>176</v>
      </c>
      <c r="O619" s="555"/>
      <c r="P619" s="555"/>
      <c r="Q619" s="555"/>
      <c r="R619" s="555"/>
      <c r="S619" s="555"/>
      <c r="T619" s="555"/>
      <c r="U619" s="555"/>
      <c r="V619" s="555"/>
      <c r="W619" s="555"/>
      <c r="X619" s="555"/>
      <c r="Y619" s="555"/>
      <c r="Z619" s="555"/>
      <c r="AA619" s="555"/>
      <c r="AB619" s="555"/>
      <c r="AC619" s="555"/>
      <c r="AD619" s="555"/>
      <c r="AE619" s="555"/>
      <c r="AF619" s="555"/>
      <c r="AG619" s="555"/>
      <c r="AH619" s="555"/>
      <c r="AI619" s="555"/>
      <c r="AJ619" s="555"/>
      <c r="AK619" s="555"/>
      <c r="AL619" s="555"/>
      <c r="AM619" s="555"/>
      <c r="AN619" s="555"/>
      <c r="AO619" s="555"/>
      <c r="AP619" s="555"/>
      <c r="AQ619" s="555"/>
      <c r="AR619" s="555"/>
      <c r="AS619" s="555"/>
      <c r="AT619" s="555"/>
      <c r="AU619" s="555"/>
      <c r="AV619" s="555"/>
      <c r="AW619" s="555"/>
      <c r="AX619" s="555"/>
      <c r="AY619" s="556" t="s">
        <v>3852</v>
      </c>
      <c r="AZ619" s="559"/>
      <c r="BA619" s="562"/>
      <c r="BB619" s="559"/>
    </row>
    <row r="620" spans="1:56" ht="14.4" x14ac:dyDescent="0.3">
      <c r="A620" s="576">
        <v>707589</v>
      </c>
      <c r="B620" s="549" t="s">
        <v>245</v>
      </c>
      <c r="C620" s="555" t="s">
        <v>175</v>
      </c>
      <c r="D620" s="555" t="s">
        <v>177</v>
      </c>
      <c r="E620" s="555" t="s">
        <v>175</v>
      </c>
      <c r="F620" s="555" t="s">
        <v>176</v>
      </c>
      <c r="G620" s="555" t="s">
        <v>176</v>
      </c>
      <c r="H620" s="555" t="s">
        <v>177</v>
      </c>
      <c r="I620" s="555" t="s">
        <v>176</v>
      </c>
      <c r="J620" s="555" t="s">
        <v>176</v>
      </c>
      <c r="K620" s="555" t="s">
        <v>177</v>
      </c>
      <c r="L620" s="555" t="s">
        <v>177</v>
      </c>
      <c r="M620" s="555" t="s">
        <v>176</v>
      </c>
      <c r="N620" s="555" t="s">
        <v>177</v>
      </c>
      <c r="O620" s="555"/>
      <c r="P620" s="555"/>
      <c r="Q620" s="555"/>
      <c r="R620" s="555"/>
      <c r="S620" s="555"/>
      <c r="T620" s="555"/>
      <c r="U620" s="555"/>
      <c r="V620" s="555"/>
      <c r="W620" s="555"/>
      <c r="X620" s="555"/>
      <c r="Y620" s="555"/>
      <c r="Z620" s="555"/>
      <c r="AA620" s="555"/>
      <c r="AB620" s="555"/>
      <c r="AC620" s="555"/>
      <c r="AD620" s="555"/>
      <c r="AE620" s="555"/>
      <c r="AF620" s="555"/>
      <c r="AG620" s="555"/>
      <c r="AH620" s="555"/>
      <c r="AI620" s="555"/>
      <c r="AJ620" s="555"/>
      <c r="AK620" s="555"/>
      <c r="AL620" s="555"/>
      <c r="AM620" s="555"/>
      <c r="AN620" s="555"/>
      <c r="AO620" s="555"/>
      <c r="AP620" s="555"/>
      <c r="AQ620" s="555"/>
      <c r="AR620" s="555"/>
      <c r="AS620" s="555"/>
      <c r="AT620" s="555"/>
      <c r="AU620" s="555"/>
      <c r="AV620" s="555"/>
      <c r="AW620" s="555"/>
      <c r="AX620" s="555"/>
      <c r="AY620" s="556">
        <v>0</v>
      </c>
      <c r="AZ620" s="559"/>
      <c r="BA620" s="562"/>
      <c r="BB620" s="559"/>
    </row>
    <row r="621" spans="1:56" ht="14.4" x14ac:dyDescent="0.3">
      <c r="A621" s="576">
        <v>707590</v>
      </c>
      <c r="B621" s="549" t="s">
        <v>245</v>
      </c>
      <c r="C621" s="555" t="s">
        <v>175</v>
      </c>
      <c r="D621" s="555" t="s">
        <v>175</v>
      </c>
      <c r="E621" s="555" t="s">
        <v>176</v>
      </c>
      <c r="F621" s="555" t="s">
        <v>177</v>
      </c>
      <c r="G621" s="555" t="s">
        <v>175</v>
      </c>
      <c r="H621" s="555" t="s">
        <v>177</v>
      </c>
      <c r="I621" s="555" t="s">
        <v>177</v>
      </c>
      <c r="J621" s="555" t="s">
        <v>176</v>
      </c>
      <c r="K621" s="555" t="s">
        <v>176</v>
      </c>
      <c r="L621" s="555" t="s">
        <v>176</v>
      </c>
      <c r="M621" s="555" t="s">
        <v>176</v>
      </c>
      <c r="N621" s="555" t="s">
        <v>176</v>
      </c>
      <c r="O621" s="555"/>
      <c r="P621" s="555"/>
      <c r="Q621" s="555"/>
      <c r="R621" s="555"/>
      <c r="S621" s="555"/>
      <c r="T621" s="555"/>
      <c r="U621" s="555"/>
      <c r="V621" s="555"/>
      <c r="W621" s="555"/>
      <c r="X621" s="555"/>
      <c r="Y621" s="555"/>
      <c r="Z621" s="555"/>
      <c r="AA621" s="555"/>
      <c r="AB621" s="555"/>
      <c r="AC621" s="555"/>
      <c r="AD621" s="555"/>
      <c r="AE621" s="555"/>
      <c r="AF621" s="555"/>
      <c r="AG621" s="555"/>
      <c r="AH621" s="555"/>
      <c r="AI621" s="555"/>
      <c r="AJ621" s="555"/>
      <c r="AK621" s="555"/>
      <c r="AL621" s="555"/>
      <c r="AM621" s="555"/>
      <c r="AN621" s="555"/>
      <c r="AO621" s="555"/>
      <c r="AP621" s="555"/>
      <c r="AQ621" s="555"/>
      <c r="AR621" s="555"/>
      <c r="AS621" s="555"/>
      <c r="AT621" s="555"/>
      <c r="AU621" s="555"/>
      <c r="AV621" s="555"/>
      <c r="AW621" s="555"/>
      <c r="AX621" s="555"/>
      <c r="AY621" s="556">
        <v>0</v>
      </c>
      <c r="AZ621" s="559"/>
      <c r="BA621" s="562"/>
      <c r="BB621" s="559"/>
    </row>
    <row r="622" spans="1:56" ht="14.4" x14ac:dyDescent="0.3">
      <c r="A622" s="576">
        <v>707591</v>
      </c>
      <c r="B622" s="549" t="s">
        <v>246</v>
      </c>
      <c r="C622" s="555" t="s">
        <v>177</v>
      </c>
      <c r="D622" s="555" t="s">
        <v>177</v>
      </c>
      <c r="E622" s="555" t="s">
        <v>175</v>
      </c>
      <c r="F622" s="555" t="s">
        <v>177</v>
      </c>
      <c r="G622" s="555" t="s">
        <v>177</v>
      </c>
      <c r="H622" s="555" t="s">
        <v>177</v>
      </c>
      <c r="I622" s="555" t="s">
        <v>177</v>
      </c>
      <c r="J622" s="555" t="s">
        <v>177</v>
      </c>
      <c r="K622" s="555" t="s">
        <v>177</v>
      </c>
      <c r="L622" s="555" t="s">
        <v>177</v>
      </c>
      <c r="M622" s="555" t="s">
        <v>177</v>
      </c>
      <c r="N622" s="555" t="s">
        <v>177</v>
      </c>
      <c r="O622" s="555" t="s">
        <v>177</v>
      </c>
      <c r="P622" s="555" t="s">
        <v>177</v>
      </c>
      <c r="Q622" s="555" t="s">
        <v>177</v>
      </c>
      <c r="R622" s="555" t="s">
        <v>177</v>
      </c>
      <c r="S622" s="555" t="s">
        <v>177</v>
      </c>
      <c r="T622" s="555" t="s">
        <v>177</v>
      </c>
      <c r="U622" s="555"/>
      <c r="V622" s="555"/>
      <c r="W622" s="555"/>
      <c r="X622" s="555"/>
      <c r="Y622" s="555"/>
      <c r="Z622" s="555"/>
      <c r="AA622" s="555"/>
      <c r="AB622" s="555"/>
      <c r="AC622" s="555"/>
      <c r="AD622" s="555"/>
      <c r="AE622" s="555"/>
      <c r="AF622" s="555"/>
      <c r="AG622" s="555"/>
      <c r="AH622" s="555"/>
      <c r="AI622" s="555"/>
      <c r="AJ622" s="555"/>
      <c r="AK622" s="555"/>
      <c r="AL622" s="555"/>
      <c r="AM622" s="555"/>
      <c r="AN622" s="555"/>
      <c r="AO622" s="555"/>
      <c r="AP622" s="555"/>
      <c r="AQ622" s="555"/>
      <c r="AR622" s="555"/>
      <c r="AS622" s="555"/>
      <c r="AT622" s="555"/>
      <c r="AU622" s="555"/>
      <c r="AV622" s="555"/>
      <c r="AW622" s="555"/>
      <c r="AX622" s="555"/>
      <c r="AY622" s="556">
        <v>0</v>
      </c>
      <c r="AZ622" s="559"/>
      <c r="BA622" s="562"/>
    </row>
    <row r="623" spans="1:56" ht="21.6" x14ac:dyDescent="0.65">
      <c r="A623" s="578">
        <v>707592</v>
      </c>
      <c r="B623" s="550" t="s">
        <v>245</v>
      </c>
      <c r="C623" s="579" t="s">
        <v>177</v>
      </c>
      <c r="D623" s="579" t="s">
        <v>177</v>
      </c>
      <c r="E623" s="579" t="s">
        <v>177</v>
      </c>
      <c r="F623" s="579" t="s">
        <v>175</v>
      </c>
      <c r="G623" s="579" t="s">
        <v>175</v>
      </c>
      <c r="H623" s="579" t="s">
        <v>175</v>
      </c>
      <c r="I623" s="579" t="s">
        <v>177</v>
      </c>
      <c r="J623" s="579" t="s">
        <v>177</v>
      </c>
      <c r="K623" s="579" t="s">
        <v>177</v>
      </c>
      <c r="L623" s="579" t="s">
        <v>177</v>
      </c>
      <c r="M623" s="579" t="s">
        <v>177</v>
      </c>
      <c r="N623" s="579" t="s">
        <v>177</v>
      </c>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79"/>
      <c r="AL623" s="579"/>
      <c r="AM623" s="579"/>
      <c r="AN623" s="579"/>
      <c r="AO623" s="579"/>
      <c r="AP623" s="579"/>
      <c r="AQ623" s="579"/>
      <c r="AR623" s="579"/>
      <c r="AS623" s="579"/>
      <c r="AT623" s="579"/>
      <c r="AU623" s="579"/>
      <c r="AV623" s="579"/>
      <c r="AW623" s="579"/>
      <c r="AX623" s="579"/>
      <c r="AY623" s="556">
        <v>0</v>
      </c>
      <c r="AZ623" s="564"/>
      <c r="BA623" s="565"/>
      <c r="BB623" s="565"/>
      <c r="BC623" s="565"/>
      <c r="BD623" s="566"/>
    </row>
    <row r="624" spans="1:56" ht="21.6" x14ac:dyDescent="0.65">
      <c r="A624" s="578">
        <v>707593</v>
      </c>
      <c r="B624" s="550" t="s">
        <v>245</v>
      </c>
      <c r="C624" s="579" t="s">
        <v>177</v>
      </c>
      <c r="D624" s="579" t="s">
        <v>177</v>
      </c>
      <c r="E624" s="579" t="s">
        <v>177</v>
      </c>
      <c r="F624" s="579" t="s">
        <v>177</v>
      </c>
      <c r="G624" s="579" t="s">
        <v>177</v>
      </c>
      <c r="H624" s="579" t="s">
        <v>177</v>
      </c>
      <c r="I624" s="579" t="s">
        <v>176</v>
      </c>
      <c r="J624" s="579" t="s">
        <v>176</v>
      </c>
      <c r="K624" s="579" t="s">
        <v>176</v>
      </c>
      <c r="L624" s="579" t="s">
        <v>176</v>
      </c>
      <c r="M624" s="579" t="s">
        <v>176</v>
      </c>
      <c r="N624" s="579" t="s">
        <v>176</v>
      </c>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79"/>
      <c r="AL624" s="579"/>
      <c r="AM624" s="579"/>
      <c r="AN624" s="579"/>
      <c r="AO624" s="579"/>
      <c r="AP624" s="579"/>
      <c r="AQ624" s="579"/>
      <c r="AR624" s="579"/>
      <c r="AS624" s="579"/>
      <c r="AT624" s="579"/>
      <c r="AU624" s="579"/>
      <c r="AV624" s="579"/>
      <c r="AW624" s="579"/>
      <c r="AX624" s="579"/>
      <c r="AY624" s="556">
        <v>0</v>
      </c>
      <c r="AZ624" s="559"/>
      <c r="BA624" s="562"/>
      <c r="BB624" s="559"/>
    </row>
    <row r="625" spans="1:56" ht="21.6" x14ac:dyDescent="0.65">
      <c r="A625" s="578">
        <v>707594</v>
      </c>
      <c r="B625" s="550" t="s">
        <v>245</v>
      </c>
      <c r="C625" s="579" t="s">
        <v>177</v>
      </c>
      <c r="D625" s="579" t="s">
        <v>175</v>
      </c>
      <c r="E625" s="579" t="s">
        <v>175</v>
      </c>
      <c r="F625" s="579" t="s">
        <v>177</v>
      </c>
      <c r="G625" s="579" t="s">
        <v>175</v>
      </c>
      <c r="H625" s="579" t="s">
        <v>177</v>
      </c>
      <c r="I625" s="579" t="s">
        <v>176</v>
      </c>
      <c r="J625" s="579" t="s">
        <v>177</v>
      </c>
      <c r="K625" s="579" t="s">
        <v>177</v>
      </c>
      <c r="L625" s="579" t="s">
        <v>176</v>
      </c>
      <c r="M625" s="579" t="s">
        <v>176</v>
      </c>
      <c r="N625" s="579" t="s">
        <v>177</v>
      </c>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79"/>
      <c r="AL625" s="579"/>
      <c r="AM625" s="579"/>
      <c r="AN625" s="579"/>
      <c r="AO625" s="579"/>
      <c r="AP625" s="579"/>
      <c r="AQ625" s="579"/>
      <c r="AR625" s="579"/>
      <c r="AS625" s="579"/>
      <c r="AT625" s="579"/>
      <c r="AU625" s="579"/>
      <c r="AV625" s="579"/>
      <c r="AW625" s="579"/>
      <c r="AX625" s="579"/>
      <c r="AY625" s="556">
        <v>0</v>
      </c>
      <c r="AZ625" s="564"/>
      <c r="BA625" s="565"/>
      <c r="BB625" s="565"/>
      <c r="BC625" s="565"/>
      <c r="BD625" s="566"/>
    </row>
    <row r="626" spans="1:56" ht="21.6" x14ac:dyDescent="0.65">
      <c r="A626" s="578">
        <v>707595</v>
      </c>
      <c r="B626" s="550" t="s">
        <v>245</v>
      </c>
      <c r="C626" s="579" t="s">
        <v>177</v>
      </c>
      <c r="D626" s="579" t="s">
        <v>176</v>
      </c>
      <c r="E626" s="579" t="s">
        <v>176</v>
      </c>
      <c r="F626" s="579" t="s">
        <v>177</v>
      </c>
      <c r="G626" s="579" t="s">
        <v>177</v>
      </c>
      <c r="H626" s="579" t="s">
        <v>176</v>
      </c>
      <c r="I626" s="579" t="s">
        <v>176</v>
      </c>
      <c r="J626" s="579" t="s">
        <v>176</v>
      </c>
      <c r="K626" s="579" t="s">
        <v>176</v>
      </c>
      <c r="L626" s="579" t="s">
        <v>176</v>
      </c>
      <c r="M626" s="579" t="s">
        <v>176</v>
      </c>
      <c r="N626" s="579" t="s">
        <v>176</v>
      </c>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79"/>
      <c r="AL626" s="579"/>
      <c r="AM626" s="579"/>
      <c r="AN626" s="579"/>
      <c r="AO626" s="579"/>
      <c r="AP626" s="579"/>
      <c r="AQ626" s="579"/>
      <c r="AR626" s="579"/>
      <c r="AS626" s="579"/>
      <c r="AT626" s="579"/>
      <c r="AU626" s="579"/>
      <c r="AV626" s="579"/>
      <c r="AW626" s="579"/>
      <c r="AX626" s="579"/>
      <c r="AY626" s="556">
        <v>0</v>
      </c>
      <c r="AZ626" s="559"/>
      <c r="BA626" s="562"/>
      <c r="BB626" s="559"/>
    </row>
    <row r="627" spans="1:56" ht="14.4" x14ac:dyDescent="0.3">
      <c r="A627" s="576">
        <v>707596</v>
      </c>
      <c r="B627" s="549" t="s">
        <v>245</v>
      </c>
      <c r="C627" s="555" t="s">
        <v>176</v>
      </c>
      <c r="D627" s="555" t="s">
        <v>177</v>
      </c>
      <c r="E627" s="555" t="s">
        <v>177</v>
      </c>
      <c r="F627" s="555" t="s">
        <v>177</v>
      </c>
      <c r="G627" s="555" t="s">
        <v>176</v>
      </c>
      <c r="H627" s="555" t="s">
        <v>177</v>
      </c>
      <c r="I627" s="555" t="s">
        <v>176</v>
      </c>
      <c r="J627" s="555" t="s">
        <v>176</v>
      </c>
      <c r="K627" s="555" t="s">
        <v>176</v>
      </c>
      <c r="L627" s="555" t="s">
        <v>176</v>
      </c>
      <c r="M627" s="555" t="s">
        <v>176</v>
      </c>
      <c r="N627" s="555" t="s">
        <v>176</v>
      </c>
      <c r="O627" s="555"/>
      <c r="P627" s="555"/>
      <c r="Q627" s="555"/>
      <c r="R627" s="555"/>
      <c r="S627" s="555"/>
      <c r="T627" s="555"/>
      <c r="U627" s="555"/>
      <c r="V627" s="555"/>
      <c r="W627" s="555"/>
      <c r="X627" s="555"/>
      <c r="Y627" s="555"/>
      <c r="Z627" s="555"/>
      <c r="AA627" s="555"/>
      <c r="AB627" s="555"/>
      <c r="AC627" s="555"/>
      <c r="AD627" s="555"/>
      <c r="AE627" s="555"/>
      <c r="AF627" s="555"/>
      <c r="AG627" s="555"/>
      <c r="AH627" s="555"/>
      <c r="AI627" s="555"/>
      <c r="AJ627" s="555"/>
      <c r="AK627" s="555"/>
      <c r="AL627" s="555"/>
      <c r="AM627" s="555"/>
      <c r="AN627" s="555"/>
      <c r="AO627" s="555"/>
      <c r="AP627" s="555"/>
      <c r="AQ627" s="555"/>
      <c r="AR627" s="555"/>
      <c r="AS627" s="555"/>
      <c r="AT627" s="555"/>
      <c r="AU627" s="555"/>
      <c r="AV627" s="555"/>
      <c r="AW627" s="555"/>
      <c r="AX627" s="555"/>
      <c r="AY627" s="556">
        <v>0</v>
      </c>
      <c r="AZ627" s="564"/>
      <c r="BA627" s="565"/>
      <c r="BB627" s="565"/>
      <c r="BC627" s="565"/>
      <c r="BD627" s="566"/>
    </row>
    <row r="628" spans="1:56" ht="21.6" x14ac:dyDescent="0.65">
      <c r="A628" s="578">
        <v>707597</v>
      </c>
      <c r="B628" s="550" t="s">
        <v>245</v>
      </c>
      <c r="C628" s="579" t="s">
        <v>177</v>
      </c>
      <c r="D628" s="579" t="s">
        <v>177</v>
      </c>
      <c r="E628" s="579" t="s">
        <v>175</v>
      </c>
      <c r="F628" s="579" t="s">
        <v>177</v>
      </c>
      <c r="G628" s="579" t="s">
        <v>175</v>
      </c>
      <c r="H628" s="579" t="s">
        <v>177</v>
      </c>
      <c r="I628" s="579" t="s">
        <v>177</v>
      </c>
      <c r="J628" s="579" t="s">
        <v>177</v>
      </c>
      <c r="K628" s="579" t="s">
        <v>176</v>
      </c>
      <c r="L628" s="579" t="s">
        <v>176</v>
      </c>
      <c r="M628" s="579" t="s">
        <v>176</v>
      </c>
      <c r="N628" s="579" t="s">
        <v>177</v>
      </c>
      <c r="O628" s="579"/>
      <c r="P628" s="579"/>
      <c r="Q628" s="579"/>
      <c r="R628" s="579"/>
      <c r="S628" s="579"/>
      <c r="T628" s="579"/>
      <c r="U628" s="579"/>
      <c r="V628" s="579"/>
      <c r="W628" s="579"/>
      <c r="X628" s="579"/>
      <c r="Y628" s="579"/>
      <c r="Z628" s="579"/>
      <c r="AA628" s="579"/>
      <c r="AB628" s="579"/>
      <c r="AC628" s="579"/>
      <c r="AD628" s="579"/>
      <c r="AE628" s="579"/>
      <c r="AF628" s="579"/>
      <c r="AG628" s="579"/>
      <c r="AH628" s="579"/>
      <c r="AI628" s="579"/>
      <c r="AJ628" s="579"/>
      <c r="AK628" s="579"/>
      <c r="AL628" s="579"/>
      <c r="AM628" s="579"/>
      <c r="AN628" s="579"/>
      <c r="AO628" s="579"/>
      <c r="AP628" s="579"/>
      <c r="AQ628" s="579"/>
      <c r="AR628" s="579"/>
      <c r="AS628" s="579"/>
      <c r="AT628" s="579"/>
      <c r="AU628" s="579"/>
      <c r="AV628" s="579"/>
      <c r="AW628" s="579"/>
      <c r="AX628" s="579"/>
      <c r="AY628" s="556">
        <v>0</v>
      </c>
      <c r="AZ628" s="564"/>
      <c r="BA628" s="565"/>
      <c r="BB628" s="565"/>
      <c r="BC628" s="565"/>
      <c r="BD628" s="566"/>
    </row>
    <row r="629" spans="1:56" ht="14.4" x14ac:dyDescent="0.3">
      <c r="A629" s="576">
        <v>707598</v>
      </c>
      <c r="B629" s="549" t="s">
        <v>246</v>
      </c>
      <c r="C629" s="555" t="s">
        <v>177</v>
      </c>
      <c r="D629" s="555" t="s">
        <v>177</v>
      </c>
      <c r="E629" s="555" t="s">
        <v>177</v>
      </c>
      <c r="F629" s="555" t="s">
        <v>175</v>
      </c>
      <c r="G629" s="555" t="s">
        <v>175</v>
      </c>
      <c r="H629" s="555" t="s">
        <v>177</v>
      </c>
      <c r="I629" s="555" t="s">
        <v>177</v>
      </c>
      <c r="J629" s="555" t="s">
        <v>177</v>
      </c>
      <c r="K629" s="555" t="s">
        <v>177</v>
      </c>
      <c r="L629" s="555" t="s">
        <v>177</v>
      </c>
      <c r="M629" s="555" t="s">
        <v>177</v>
      </c>
      <c r="N629" s="555" t="s">
        <v>177</v>
      </c>
      <c r="O629" s="555" t="s">
        <v>177</v>
      </c>
      <c r="P629" s="555" t="s">
        <v>177</v>
      </c>
      <c r="Q629" s="555" t="s">
        <v>177</v>
      </c>
      <c r="R629" s="555" t="s">
        <v>177</v>
      </c>
      <c r="S629" s="555" t="s">
        <v>177</v>
      </c>
      <c r="T629" s="555" t="s">
        <v>177</v>
      </c>
      <c r="U629" s="555"/>
      <c r="V629" s="555"/>
      <c r="W629" s="555"/>
      <c r="X629" s="555"/>
      <c r="Y629" s="555"/>
      <c r="Z629" s="555"/>
      <c r="AA629" s="555"/>
      <c r="AB629" s="555"/>
      <c r="AC629" s="555"/>
      <c r="AD629" s="555"/>
      <c r="AE629" s="555"/>
      <c r="AF629" s="555"/>
      <c r="AG629" s="555"/>
      <c r="AH629" s="555"/>
      <c r="AI629" s="555"/>
      <c r="AJ629" s="555"/>
      <c r="AK629" s="555"/>
      <c r="AL629" s="555"/>
      <c r="AM629" s="555"/>
      <c r="AN629" s="555"/>
      <c r="AO629" s="555"/>
      <c r="AP629" s="555"/>
      <c r="AQ629" s="555"/>
      <c r="AR629" s="555"/>
      <c r="AS629" s="555"/>
      <c r="AT629" s="555"/>
      <c r="AU629" s="555"/>
      <c r="AV629" s="555"/>
      <c r="AW629" s="555"/>
      <c r="AX629" s="555"/>
      <c r="AY629" s="556">
        <v>0</v>
      </c>
      <c r="AZ629" s="564"/>
      <c r="BA629" s="565"/>
      <c r="BB629" s="565"/>
      <c r="BC629" s="565"/>
      <c r="BD629" s="566"/>
    </row>
    <row r="630" spans="1:56" ht="21.6" x14ac:dyDescent="0.65">
      <c r="A630" s="578">
        <v>707599</v>
      </c>
      <c r="B630" s="550" t="s">
        <v>245</v>
      </c>
      <c r="C630" s="579" t="s">
        <v>175</v>
      </c>
      <c r="D630" s="579" t="s">
        <v>177</v>
      </c>
      <c r="E630" s="579" t="s">
        <v>175</v>
      </c>
      <c r="F630" s="579" t="s">
        <v>175</v>
      </c>
      <c r="G630" s="579" t="s">
        <v>175</v>
      </c>
      <c r="H630" s="579" t="s">
        <v>175</v>
      </c>
      <c r="I630" s="579" t="s">
        <v>175</v>
      </c>
      <c r="J630" s="579" t="s">
        <v>177</v>
      </c>
      <c r="K630" s="579" t="s">
        <v>175</v>
      </c>
      <c r="L630" s="579" t="s">
        <v>177</v>
      </c>
      <c r="M630" s="579" t="s">
        <v>177</v>
      </c>
      <c r="N630" s="579" t="s">
        <v>177</v>
      </c>
      <c r="O630" s="579"/>
      <c r="P630" s="579"/>
      <c r="Q630" s="579"/>
      <c r="R630" s="579"/>
      <c r="S630" s="579"/>
      <c r="T630" s="579"/>
      <c r="U630" s="579"/>
      <c r="V630" s="579"/>
      <c r="W630" s="579"/>
      <c r="X630" s="579"/>
      <c r="Y630" s="579"/>
      <c r="Z630" s="579"/>
      <c r="AA630" s="579"/>
      <c r="AB630" s="579"/>
      <c r="AC630" s="579"/>
      <c r="AD630" s="579"/>
      <c r="AE630" s="579"/>
      <c r="AF630" s="579"/>
      <c r="AG630" s="579"/>
      <c r="AH630" s="579"/>
      <c r="AI630" s="579"/>
      <c r="AJ630" s="579"/>
      <c r="AK630" s="579"/>
      <c r="AL630" s="579"/>
      <c r="AM630" s="579"/>
      <c r="AN630" s="579"/>
      <c r="AO630" s="579"/>
      <c r="AP630" s="579"/>
      <c r="AQ630" s="579"/>
      <c r="AR630" s="579"/>
      <c r="AS630" s="579"/>
      <c r="AT630" s="579"/>
      <c r="AU630" s="579"/>
      <c r="AV630" s="579"/>
      <c r="AW630" s="579"/>
      <c r="AX630" s="579"/>
      <c r="AY630" s="556">
        <v>0</v>
      </c>
      <c r="AZ630" s="559"/>
      <c r="BA630" s="562"/>
      <c r="BB630" s="559"/>
    </row>
    <row r="631" spans="1:56" ht="14.4" x14ac:dyDescent="0.3">
      <c r="A631" s="576">
        <v>707600</v>
      </c>
      <c r="B631" s="549" t="s">
        <v>246</v>
      </c>
      <c r="C631" s="555" t="s">
        <v>177</v>
      </c>
      <c r="D631" s="555" t="s">
        <v>177</v>
      </c>
      <c r="E631" s="555" t="s">
        <v>177</v>
      </c>
      <c r="F631" s="555" t="s">
        <v>177</v>
      </c>
      <c r="G631" s="555" t="s">
        <v>175</v>
      </c>
      <c r="H631" s="555" t="s">
        <v>177</v>
      </c>
      <c r="I631" s="555" t="s">
        <v>177</v>
      </c>
      <c r="J631" s="555" t="s">
        <v>177</v>
      </c>
      <c r="K631" s="555" t="s">
        <v>177</v>
      </c>
      <c r="L631" s="555" t="s">
        <v>177</v>
      </c>
      <c r="M631" s="555" t="s">
        <v>177</v>
      </c>
      <c r="N631" s="555" t="s">
        <v>177</v>
      </c>
      <c r="O631" s="555" t="s">
        <v>176</v>
      </c>
      <c r="P631" s="555" t="s">
        <v>176</v>
      </c>
      <c r="Q631" s="555" t="s">
        <v>176</v>
      </c>
      <c r="R631" s="555" t="s">
        <v>176</v>
      </c>
      <c r="S631" s="555" t="s">
        <v>176</v>
      </c>
      <c r="T631" s="555" t="s">
        <v>176</v>
      </c>
      <c r="U631" s="555" t="s">
        <v>176</v>
      </c>
      <c r="V631" s="555" t="s">
        <v>176</v>
      </c>
      <c r="W631" s="555" t="s">
        <v>176</v>
      </c>
      <c r="X631" s="555" t="s">
        <v>176</v>
      </c>
      <c r="Y631" s="555" t="s">
        <v>176</v>
      </c>
      <c r="Z631" s="555" t="s">
        <v>176</v>
      </c>
      <c r="AA631" s="555"/>
      <c r="AB631" s="555"/>
      <c r="AC631" s="555"/>
      <c r="AD631" s="555"/>
      <c r="AE631" s="555"/>
      <c r="AF631" s="555"/>
      <c r="AG631" s="555"/>
      <c r="AH631" s="555"/>
      <c r="AI631" s="555"/>
      <c r="AJ631" s="555"/>
      <c r="AK631" s="555"/>
      <c r="AL631" s="555"/>
      <c r="AM631" s="555"/>
      <c r="AN631" s="555"/>
      <c r="AO631" s="555"/>
      <c r="AP631" s="555"/>
      <c r="AQ631" s="555"/>
      <c r="AR631" s="555"/>
      <c r="AS631" s="555"/>
      <c r="AT631" s="555"/>
      <c r="AU631" s="555"/>
      <c r="AV631" s="555"/>
      <c r="AW631" s="555"/>
      <c r="AX631" s="555"/>
      <c r="AY631" s="556">
        <v>0</v>
      </c>
      <c r="AZ631" s="559"/>
      <c r="BA631" s="562"/>
      <c r="BB631" s="559"/>
    </row>
    <row r="632" spans="1:56" ht="14.4" x14ac:dyDescent="0.3">
      <c r="A632" s="576">
        <v>707601</v>
      </c>
      <c r="B632" s="549" t="s">
        <v>245</v>
      </c>
      <c r="C632" s="555" t="s">
        <v>175</v>
      </c>
      <c r="D632" s="555" t="s">
        <v>175</v>
      </c>
      <c r="E632" s="555" t="s">
        <v>176</v>
      </c>
      <c r="F632" s="555" t="s">
        <v>176</v>
      </c>
      <c r="G632" s="555" t="s">
        <v>176</v>
      </c>
      <c r="H632" s="555" t="s">
        <v>175</v>
      </c>
      <c r="I632" s="555" t="s">
        <v>176</v>
      </c>
      <c r="J632" s="555" t="s">
        <v>176</v>
      </c>
      <c r="K632" s="555" t="s">
        <v>176</v>
      </c>
      <c r="L632" s="555" t="s">
        <v>176</v>
      </c>
      <c r="M632" s="555" t="s">
        <v>176</v>
      </c>
      <c r="N632" s="555" t="s">
        <v>177</v>
      </c>
      <c r="O632" s="555"/>
      <c r="P632" s="555"/>
      <c r="Q632" s="555"/>
      <c r="R632" s="555"/>
      <c r="S632" s="555"/>
      <c r="T632" s="555"/>
      <c r="U632" s="555"/>
      <c r="V632" s="555"/>
      <c r="W632" s="555"/>
      <c r="X632" s="555"/>
      <c r="Y632" s="555"/>
      <c r="Z632" s="555"/>
      <c r="AA632" s="555"/>
      <c r="AB632" s="555"/>
      <c r="AC632" s="555"/>
      <c r="AD632" s="555"/>
      <c r="AE632" s="555"/>
      <c r="AF632" s="555"/>
      <c r="AG632" s="555"/>
      <c r="AH632" s="555"/>
      <c r="AI632" s="555"/>
      <c r="AJ632" s="555"/>
      <c r="AK632" s="555"/>
      <c r="AL632" s="555"/>
      <c r="AM632" s="555"/>
      <c r="AN632" s="555"/>
      <c r="AO632" s="555"/>
      <c r="AP632" s="555"/>
      <c r="AQ632" s="555"/>
      <c r="AR632" s="555"/>
      <c r="AS632" s="555"/>
      <c r="AT632" s="555"/>
      <c r="AU632" s="555"/>
      <c r="AV632" s="555"/>
      <c r="AW632" s="555"/>
      <c r="AX632" s="555"/>
      <c r="AY632" s="556">
        <v>0</v>
      </c>
      <c r="AZ632" s="559"/>
      <c r="BA632" s="562"/>
      <c r="BB632" s="559"/>
    </row>
    <row r="633" spans="1:56" ht="14.4" x14ac:dyDescent="0.3">
      <c r="A633" s="576">
        <v>707602</v>
      </c>
      <c r="B633" s="549" t="s">
        <v>246</v>
      </c>
      <c r="C633" s="555" t="s">
        <v>177</v>
      </c>
      <c r="D633" s="555" t="s">
        <v>177</v>
      </c>
      <c r="E633" s="555" t="s">
        <v>177</v>
      </c>
      <c r="F633" s="555" t="s">
        <v>177</v>
      </c>
      <c r="G633" s="555" t="s">
        <v>175</v>
      </c>
      <c r="H633" s="555" t="s">
        <v>177</v>
      </c>
      <c r="I633" s="555" t="s">
        <v>177</v>
      </c>
      <c r="J633" s="555" t="s">
        <v>175</v>
      </c>
      <c r="K633" s="555" t="s">
        <v>177</v>
      </c>
      <c r="L633" s="555" t="s">
        <v>175</v>
      </c>
      <c r="M633" s="555" t="s">
        <v>177</v>
      </c>
      <c r="N633" s="555" t="s">
        <v>175</v>
      </c>
      <c r="O633" s="555" t="s">
        <v>177</v>
      </c>
      <c r="P633" s="555" t="s">
        <v>177</v>
      </c>
      <c r="Q633" s="555" t="s">
        <v>177</v>
      </c>
      <c r="R633" s="555" t="s">
        <v>177</v>
      </c>
      <c r="S633" s="555" t="s">
        <v>177</v>
      </c>
      <c r="T633" s="555" t="s">
        <v>177</v>
      </c>
      <c r="U633" s="555"/>
      <c r="V633" s="555"/>
      <c r="W633" s="555"/>
      <c r="X633" s="555"/>
      <c r="Y633" s="555"/>
      <c r="Z633" s="555"/>
      <c r="AA633" s="555"/>
      <c r="AB633" s="555"/>
      <c r="AC633" s="555"/>
      <c r="AD633" s="555"/>
      <c r="AE633" s="555"/>
      <c r="AF633" s="555"/>
      <c r="AG633" s="555"/>
      <c r="AH633" s="555"/>
      <c r="AI633" s="555"/>
      <c r="AJ633" s="555"/>
      <c r="AK633" s="555"/>
      <c r="AL633" s="555"/>
      <c r="AM633" s="555"/>
      <c r="AN633" s="555"/>
      <c r="AO633" s="555"/>
      <c r="AP633" s="555"/>
      <c r="AQ633" s="555"/>
      <c r="AR633" s="555"/>
      <c r="AS633" s="555"/>
      <c r="AT633" s="555"/>
      <c r="AU633" s="555"/>
      <c r="AV633" s="555"/>
      <c r="AW633" s="555"/>
      <c r="AX633" s="555"/>
      <c r="AY633" s="556">
        <v>0</v>
      </c>
      <c r="AZ633" s="559"/>
      <c r="BA633" s="562"/>
      <c r="BB633" s="559"/>
    </row>
    <row r="634" spans="1:56" ht="14.4" x14ac:dyDescent="0.3">
      <c r="A634" s="576">
        <v>707603</v>
      </c>
      <c r="B634" s="549" t="s">
        <v>245</v>
      </c>
      <c r="C634" s="555" t="s">
        <v>176</v>
      </c>
      <c r="D634" s="555" t="s">
        <v>175</v>
      </c>
      <c r="E634" s="555" t="s">
        <v>176</v>
      </c>
      <c r="F634" s="555" t="s">
        <v>175</v>
      </c>
      <c r="G634" s="555" t="s">
        <v>175</v>
      </c>
      <c r="H634" s="555" t="s">
        <v>176</v>
      </c>
      <c r="I634" s="555" t="s">
        <v>177</v>
      </c>
      <c r="J634" s="555" t="s">
        <v>176</v>
      </c>
      <c r="K634" s="555" t="s">
        <v>176</v>
      </c>
      <c r="L634" s="555" t="s">
        <v>176</v>
      </c>
      <c r="M634" s="555" t="s">
        <v>176</v>
      </c>
      <c r="N634" s="555" t="s">
        <v>176</v>
      </c>
      <c r="O634" s="555"/>
      <c r="P634" s="555"/>
      <c r="Q634" s="555"/>
      <c r="R634" s="555"/>
      <c r="S634" s="555"/>
      <c r="T634" s="555"/>
      <c r="U634" s="555"/>
      <c r="V634" s="555"/>
      <c r="W634" s="555"/>
      <c r="X634" s="555"/>
      <c r="Y634" s="555"/>
      <c r="Z634" s="555"/>
      <c r="AA634" s="555"/>
      <c r="AB634" s="555"/>
      <c r="AC634" s="555"/>
      <c r="AD634" s="555"/>
      <c r="AE634" s="555"/>
      <c r="AF634" s="555"/>
      <c r="AG634" s="555"/>
      <c r="AH634" s="555"/>
      <c r="AI634" s="555"/>
      <c r="AJ634" s="555"/>
      <c r="AK634" s="555"/>
      <c r="AL634" s="555"/>
      <c r="AM634" s="555"/>
      <c r="AN634" s="555"/>
      <c r="AO634" s="555"/>
      <c r="AP634" s="555"/>
      <c r="AQ634" s="555"/>
      <c r="AR634" s="555"/>
      <c r="AS634" s="555"/>
      <c r="AT634" s="555"/>
      <c r="AU634" s="555"/>
      <c r="AV634" s="555"/>
      <c r="AW634" s="555"/>
      <c r="AX634" s="555"/>
      <c r="AY634" s="556">
        <v>0</v>
      </c>
      <c r="AZ634" s="564"/>
      <c r="BA634" s="565"/>
      <c r="BB634" s="565"/>
      <c r="BC634" s="565"/>
      <c r="BD634" s="566"/>
    </row>
    <row r="635" spans="1:56" ht="21.6" x14ac:dyDescent="0.65">
      <c r="A635" s="578">
        <v>707604</v>
      </c>
      <c r="B635" s="550" t="s">
        <v>245</v>
      </c>
      <c r="C635" s="579" t="s">
        <v>176</v>
      </c>
      <c r="D635" s="579" t="s">
        <v>177</v>
      </c>
      <c r="E635" s="579" t="s">
        <v>177</v>
      </c>
      <c r="F635" s="579" t="s">
        <v>177</v>
      </c>
      <c r="G635" s="579" t="s">
        <v>176</v>
      </c>
      <c r="H635" s="579" t="s">
        <v>177</v>
      </c>
      <c r="I635" s="579" t="s">
        <v>176</v>
      </c>
      <c r="J635" s="579" t="s">
        <v>176</v>
      </c>
      <c r="K635" s="579" t="s">
        <v>176</v>
      </c>
      <c r="L635" s="579" t="s">
        <v>176</v>
      </c>
      <c r="M635" s="579" t="s">
        <v>176</v>
      </c>
      <c r="N635" s="579" t="s">
        <v>176</v>
      </c>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79"/>
      <c r="AL635" s="579"/>
      <c r="AM635" s="579"/>
      <c r="AN635" s="579"/>
      <c r="AO635" s="579"/>
      <c r="AP635" s="579"/>
      <c r="AQ635" s="579"/>
      <c r="AR635" s="579"/>
      <c r="AS635" s="579"/>
      <c r="AT635" s="579"/>
      <c r="AU635" s="579"/>
      <c r="AV635" s="579"/>
      <c r="AW635" s="579"/>
      <c r="AX635" s="579"/>
      <c r="AY635" s="556">
        <v>0</v>
      </c>
      <c r="AZ635" s="559"/>
      <c r="BA635" s="562"/>
      <c r="BB635" s="559"/>
    </row>
    <row r="636" spans="1:56" ht="14.4" x14ac:dyDescent="0.3">
      <c r="A636" s="576">
        <v>707605</v>
      </c>
      <c r="B636" s="549" t="s">
        <v>245</v>
      </c>
      <c r="C636" s="555" t="s">
        <v>177</v>
      </c>
      <c r="D636" s="555" t="s">
        <v>176</v>
      </c>
      <c r="E636" s="555" t="s">
        <v>177</v>
      </c>
      <c r="F636" s="555" t="s">
        <v>177</v>
      </c>
      <c r="G636" s="555" t="s">
        <v>177</v>
      </c>
      <c r="H636" s="555" t="s">
        <v>176</v>
      </c>
      <c r="I636" s="555" t="s">
        <v>176</v>
      </c>
      <c r="J636" s="555" t="s">
        <v>176</v>
      </c>
      <c r="K636" s="555" t="s">
        <v>176</v>
      </c>
      <c r="L636" s="555" t="s">
        <v>176</v>
      </c>
      <c r="M636" s="555" t="s">
        <v>176</v>
      </c>
      <c r="N636" s="555" t="s">
        <v>176</v>
      </c>
      <c r="O636" s="555"/>
      <c r="P636" s="555"/>
      <c r="Q636" s="555"/>
      <c r="R636" s="555"/>
      <c r="S636" s="555"/>
      <c r="T636" s="555"/>
      <c r="U636" s="555"/>
      <c r="V636" s="555"/>
      <c r="W636" s="555"/>
      <c r="X636" s="555"/>
      <c r="Y636" s="555"/>
      <c r="Z636" s="555"/>
      <c r="AA636" s="555"/>
      <c r="AB636" s="555"/>
      <c r="AC636" s="555"/>
      <c r="AD636" s="555"/>
      <c r="AE636" s="555"/>
      <c r="AF636" s="555"/>
      <c r="AG636" s="555"/>
      <c r="AH636" s="555"/>
      <c r="AI636" s="555"/>
      <c r="AJ636" s="555"/>
      <c r="AK636" s="555"/>
      <c r="AL636" s="555"/>
      <c r="AM636" s="555"/>
      <c r="AN636" s="555"/>
      <c r="AO636" s="555"/>
      <c r="AP636" s="555"/>
      <c r="AQ636" s="555"/>
      <c r="AR636" s="555"/>
      <c r="AS636" s="555"/>
      <c r="AT636" s="555"/>
      <c r="AU636" s="555"/>
      <c r="AV636" s="555"/>
      <c r="AW636" s="555"/>
      <c r="AX636" s="555"/>
      <c r="AY636" s="556">
        <v>0</v>
      </c>
      <c r="AZ636" s="559"/>
      <c r="BA636" s="562"/>
      <c r="BB636" s="559"/>
    </row>
    <row r="637" spans="1:56" ht="21.6" x14ac:dyDescent="0.65">
      <c r="A637" s="578">
        <v>707606</v>
      </c>
      <c r="B637" s="550" t="s">
        <v>245</v>
      </c>
      <c r="C637" s="579" t="s">
        <v>177</v>
      </c>
      <c r="D637" s="579" t="s">
        <v>177</v>
      </c>
      <c r="E637" s="579" t="s">
        <v>177</v>
      </c>
      <c r="F637" s="579" t="s">
        <v>177</v>
      </c>
      <c r="G637" s="579" t="s">
        <v>177</v>
      </c>
      <c r="H637" s="579" t="s">
        <v>177</v>
      </c>
      <c r="I637" s="579" t="s">
        <v>176</v>
      </c>
      <c r="J637" s="579" t="s">
        <v>176</v>
      </c>
      <c r="K637" s="579" t="s">
        <v>176</v>
      </c>
      <c r="L637" s="579" t="s">
        <v>176</v>
      </c>
      <c r="M637" s="579" t="s">
        <v>176</v>
      </c>
      <c r="N637" s="579" t="s">
        <v>176</v>
      </c>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79"/>
      <c r="AL637" s="579"/>
      <c r="AM637" s="579"/>
      <c r="AN637" s="579"/>
      <c r="AO637" s="579"/>
      <c r="AP637" s="579"/>
      <c r="AQ637" s="579"/>
      <c r="AR637" s="579"/>
      <c r="AS637" s="579"/>
      <c r="AT637" s="579"/>
      <c r="AU637" s="579"/>
      <c r="AV637" s="579"/>
      <c r="AW637" s="579"/>
      <c r="AX637" s="579"/>
      <c r="AY637" s="556">
        <v>0</v>
      </c>
      <c r="AZ637" s="559"/>
      <c r="BA637" s="562"/>
      <c r="BB637" s="559"/>
    </row>
    <row r="638" spans="1:56" ht="14.4" x14ac:dyDescent="0.3">
      <c r="A638" s="576">
        <v>707607</v>
      </c>
      <c r="B638" s="549" t="s">
        <v>245</v>
      </c>
      <c r="C638" s="555" t="s">
        <v>175</v>
      </c>
      <c r="D638" s="555" t="s">
        <v>175</v>
      </c>
      <c r="E638" s="555" t="s">
        <v>175</v>
      </c>
      <c r="F638" s="555" t="s">
        <v>175</v>
      </c>
      <c r="G638" s="555" t="s">
        <v>175</v>
      </c>
      <c r="H638" s="555" t="s">
        <v>175</v>
      </c>
      <c r="I638" s="555" t="s">
        <v>177</v>
      </c>
      <c r="J638" s="555" t="s">
        <v>177</v>
      </c>
      <c r="K638" s="555" t="s">
        <v>177</v>
      </c>
      <c r="L638" s="555" t="s">
        <v>177</v>
      </c>
      <c r="M638" s="555" t="s">
        <v>177</v>
      </c>
      <c r="N638" s="555" t="s">
        <v>177</v>
      </c>
      <c r="O638" s="555"/>
      <c r="P638" s="555"/>
      <c r="Q638" s="555"/>
      <c r="R638" s="555"/>
      <c r="S638" s="555"/>
      <c r="T638" s="555"/>
      <c r="U638" s="555"/>
      <c r="V638" s="555"/>
      <c r="W638" s="555"/>
      <c r="X638" s="555"/>
      <c r="Y638" s="555"/>
      <c r="Z638" s="555"/>
      <c r="AA638" s="555"/>
      <c r="AB638" s="555"/>
      <c r="AC638" s="555"/>
      <c r="AD638" s="555"/>
      <c r="AE638" s="555"/>
      <c r="AF638" s="555"/>
      <c r="AG638" s="555"/>
      <c r="AH638" s="555"/>
      <c r="AI638" s="555"/>
      <c r="AJ638" s="555"/>
      <c r="AK638" s="555"/>
      <c r="AL638" s="555"/>
      <c r="AM638" s="555"/>
      <c r="AN638" s="555"/>
      <c r="AO638" s="555"/>
      <c r="AP638" s="555"/>
      <c r="AQ638" s="555"/>
      <c r="AR638" s="555"/>
      <c r="AS638" s="555"/>
      <c r="AT638" s="555"/>
      <c r="AU638" s="555"/>
      <c r="AV638" s="555"/>
      <c r="AW638" s="555"/>
      <c r="AX638" s="555"/>
      <c r="AY638" s="556">
        <v>0</v>
      </c>
      <c r="AZ638" s="559"/>
      <c r="BA638" s="562"/>
      <c r="BB638" s="559"/>
    </row>
    <row r="639" spans="1:56" ht="21.6" x14ac:dyDescent="0.65">
      <c r="A639" s="578">
        <v>707608</v>
      </c>
      <c r="B639" s="550" t="s">
        <v>245</v>
      </c>
      <c r="C639" s="579" t="s">
        <v>177</v>
      </c>
      <c r="D639" s="579" t="s">
        <v>175</v>
      </c>
      <c r="E639" s="579" t="s">
        <v>177</v>
      </c>
      <c r="F639" s="579" t="s">
        <v>177</v>
      </c>
      <c r="G639" s="579" t="s">
        <v>176</v>
      </c>
      <c r="H639" s="579" t="s">
        <v>177</v>
      </c>
      <c r="I639" s="579" t="s">
        <v>176</v>
      </c>
      <c r="J639" s="579" t="s">
        <v>176</v>
      </c>
      <c r="K639" s="579" t="s">
        <v>176</v>
      </c>
      <c r="L639" s="579" t="s">
        <v>176</v>
      </c>
      <c r="M639" s="579" t="s">
        <v>176</v>
      </c>
      <c r="N639" s="579" t="s">
        <v>177</v>
      </c>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79"/>
      <c r="AL639" s="579"/>
      <c r="AM639" s="579"/>
      <c r="AN639" s="579"/>
      <c r="AO639" s="579"/>
      <c r="AP639" s="579"/>
      <c r="AQ639" s="579"/>
      <c r="AR639" s="579"/>
      <c r="AS639" s="579"/>
      <c r="AT639" s="579"/>
      <c r="AU639" s="579"/>
      <c r="AV639" s="579"/>
      <c r="AW639" s="579"/>
      <c r="AX639" s="579"/>
      <c r="AY639" s="556">
        <v>0</v>
      </c>
      <c r="AZ639" s="564"/>
      <c r="BA639" s="565"/>
      <c r="BB639" s="565"/>
      <c r="BC639" s="565"/>
      <c r="BD639" s="566"/>
    </row>
    <row r="640" spans="1:56" ht="21.6" x14ac:dyDescent="0.65">
      <c r="A640" s="578">
        <v>707609</v>
      </c>
      <c r="B640" s="550" t="s">
        <v>245</v>
      </c>
      <c r="C640" s="579" t="s">
        <v>177</v>
      </c>
      <c r="D640" s="579" t="s">
        <v>175</v>
      </c>
      <c r="E640" s="579" t="s">
        <v>177</v>
      </c>
      <c r="F640" s="579" t="s">
        <v>177</v>
      </c>
      <c r="G640" s="579" t="s">
        <v>175</v>
      </c>
      <c r="H640" s="579" t="s">
        <v>177</v>
      </c>
      <c r="I640" s="579" t="s">
        <v>177</v>
      </c>
      <c r="J640" s="579" t="s">
        <v>176</v>
      </c>
      <c r="K640" s="579" t="s">
        <v>177</v>
      </c>
      <c r="L640" s="579" t="s">
        <v>177</v>
      </c>
      <c r="M640" s="579" t="s">
        <v>176</v>
      </c>
      <c r="N640" s="579" t="s">
        <v>177</v>
      </c>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79"/>
      <c r="AL640" s="579"/>
      <c r="AM640" s="579"/>
      <c r="AN640" s="579"/>
      <c r="AO640" s="579"/>
      <c r="AP640" s="579"/>
      <c r="AQ640" s="579"/>
      <c r="AR640" s="579"/>
      <c r="AS640" s="579"/>
      <c r="AT640" s="579"/>
      <c r="AU640" s="579"/>
      <c r="AV640" s="579"/>
      <c r="AW640" s="579"/>
      <c r="AX640" s="579"/>
      <c r="AY640" s="556">
        <v>0</v>
      </c>
      <c r="AZ640" s="564"/>
      <c r="BA640" s="565"/>
      <c r="BB640" s="565"/>
      <c r="BC640" s="565"/>
      <c r="BD640" s="566"/>
    </row>
    <row r="641" spans="1:56" ht="21.6" x14ac:dyDescent="0.65">
      <c r="A641" s="578">
        <v>707610</v>
      </c>
      <c r="B641" s="550" t="s">
        <v>245</v>
      </c>
      <c r="C641" s="579" t="s">
        <v>177</v>
      </c>
      <c r="D641" s="579" t="s">
        <v>177</v>
      </c>
      <c r="E641" s="579" t="s">
        <v>177</v>
      </c>
      <c r="F641" s="579" t="s">
        <v>177</v>
      </c>
      <c r="G641" s="579" t="s">
        <v>177</v>
      </c>
      <c r="H641" s="579" t="s">
        <v>177</v>
      </c>
      <c r="I641" s="579" t="s">
        <v>177</v>
      </c>
      <c r="J641" s="579" t="s">
        <v>177</v>
      </c>
      <c r="K641" s="579" t="s">
        <v>177</v>
      </c>
      <c r="L641" s="579" t="s">
        <v>177</v>
      </c>
      <c r="M641" s="579" t="s">
        <v>177</v>
      </c>
      <c r="N641" s="579" t="s">
        <v>177</v>
      </c>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79"/>
      <c r="AL641" s="579"/>
      <c r="AM641" s="579"/>
      <c r="AN641" s="579"/>
      <c r="AO641" s="579"/>
      <c r="AP641" s="579"/>
      <c r="AQ641" s="579"/>
      <c r="AR641" s="579"/>
      <c r="AS641" s="579"/>
      <c r="AT641" s="579"/>
      <c r="AU641" s="579"/>
      <c r="AV641" s="579"/>
      <c r="AW641" s="579"/>
      <c r="AX641" s="579"/>
      <c r="AY641" s="556">
        <v>0</v>
      </c>
      <c r="AZ641" s="564"/>
      <c r="BA641" s="565"/>
      <c r="BB641" s="565"/>
      <c r="BC641" s="565"/>
      <c r="BD641" s="566"/>
    </row>
    <row r="642" spans="1:56" ht="15" customHeight="1" x14ac:dyDescent="0.3">
      <c r="A642" s="576">
        <v>707611</v>
      </c>
      <c r="B642" s="549" t="s">
        <v>245</v>
      </c>
      <c r="C642" s="555" t="s">
        <v>177</v>
      </c>
      <c r="D642" s="555" t="s">
        <v>176</v>
      </c>
      <c r="E642" s="555" t="s">
        <v>176</v>
      </c>
      <c r="F642" s="555" t="s">
        <v>177</v>
      </c>
      <c r="G642" s="555" t="s">
        <v>176</v>
      </c>
      <c r="H642" s="555" t="s">
        <v>177</v>
      </c>
      <c r="I642" s="555" t="s">
        <v>176</v>
      </c>
      <c r="J642" s="555" t="s">
        <v>176</v>
      </c>
      <c r="K642" s="555" t="s">
        <v>176</v>
      </c>
      <c r="L642" s="555" t="s">
        <v>176</v>
      </c>
      <c r="M642" s="555" t="s">
        <v>176</v>
      </c>
      <c r="N642" s="555" t="s">
        <v>176</v>
      </c>
      <c r="O642" s="555"/>
      <c r="P642" s="555"/>
      <c r="Q642" s="555"/>
      <c r="R642" s="555"/>
      <c r="S642" s="555"/>
      <c r="T642" s="555"/>
      <c r="U642" s="555"/>
      <c r="V642" s="555"/>
      <c r="W642" s="555"/>
      <c r="X642" s="555"/>
      <c r="Y642" s="555"/>
      <c r="Z642" s="555"/>
      <c r="AA642" s="555"/>
      <c r="AB642" s="555"/>
      <c r="AC642" s="555"/>
      <c r="AD642" s="555"/>
      <c r="AE642" s="555"/>
      <c r="AF642" s="555"/>
      <c r="AG642" s="555"/>
      <c r="AH642" s="555"/>
      <c r="AI642" s="555"/>
      <c r="AJ642" s="555"/>
      <c r="AK642" s="555"/>
      <c r="AL642" s="555"/>
      <c r="AM642" s="555"/>
      <c r="AN642" s="555"/>
      <c r="AO642" s="555"/>
      <c r="AP642" s="555"/>
      <c r="AQ642" s="555"/>
      <c r="AR642" s="555"/>
      <c r="AS642" s="555"/>
      <c r="AT642" s="555"/>
      <c r="AU642" s="555"/>
      <c r="AV642" s="555"/>
      <c r="AW642" s="555"/>
      <c r="AX642" s="555"/>
      <c r="AY642" s="556">
        <v>0</v>
      </c>
      <c r="AZ642" s="559"/>
      <c r="BA642" s="562"/>
      <c r="BB642" s="559"/>
    </row>
    <row r="643" spans="1:56" ht="21.6" x14ac:dyDescent="0.65">
      <c r="A643" s="578">
        <v>707612</v>
      </c>
      <c r="B643" s="550" t="s">
        <v>245</v>
      </c>
      <c r="C643" s="579" t="s">
        <v>177</v>
      </c>
      <c r="D643" s="579" t="s">
        <v>177</v>
      </c>
      <c r="E643" s="579" t="s">
        <v>177</v>
      </c>
      <c r="F643" s="579" t="s">
        <v>177</v>
      </c>
      <c r="G643" s="579" t="s">
        <v>177</v>
      </c>
      <c r="H643" s="579" t="s">
        <v>177</v>
      </c>
      <c r="I643" s="579" t="s">
        <v>176</v>
      </c>
      <c r="J643" s="579" t="s">
        <v>176</v>
      </c>
      <c r="K643" s="579" t="s">
        <v>176</v>
      </c>
      <c r="L643" s="579" t="s">
        <v>176</v>
      </c>
      <c r="M643" s="579" t="s">
        <v>176</v>
      </c>
      <c r="N643" s="579" t="s">
        <v>176</v>
      </c>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79"/>
      <c r="AL643" s="579"/>
      <c r="AM643" s="579"/>
      <c r="AN643" s="579"/>
      <c r="AO643" s="579"/>
      <c r="AP643" s="579"/>
      <c r="AQ643" s="579"/>
      <c r="AR643" s="579"/>
      <c r="AS643" s="579"/>
      <c r="AT643" s="579"/>
      <c r="AU643" s="579"/>
      <c r="AV643" s="579"/>
      <c r="AW643" s="579"/>
      <c r="AX643" s="579"/>
      <c r="AY643" s="556">
        <v>0</v>
      </c>
      <c r="AZ643" s="564"/>
      <c r="BA643" s="565"/>
      <c r="BB643" s="565"/>
      <c r="BC643" s="565"/>
      <c r="BD643" s="566"/>
    </row>
    <row r="644" spans="1:56" ht="21.6" x14ac:dyDescent="0.65">
      <c r="A644" s="578">
        <v>707613</v>
      </c>
      <c r="B644" s="550" t="s">
        <v>245</v>
      </c>
      <c r="C644" s="579" t="s">
        <v>177</v>
      </c>
      <c r="D644" s="579" t="s">
        <v>177</v>
      </c>
      <c r="E644" s="579" t="s">
        <v>177</v>
      </c>
      <c r="F644" s="579" t="s">
        <v>176</v>
      </c>
      <c r="G644" s="579" t="s">
        <v>177</v>
      </c>
      <c r="H644" s="579" t="s">
        <v>176</v>
      </c>
      <c r="I644" s="579" t="s">
        <v>176</v>
      </c>
      <c r="J644" s="579" t="s">
        <v>176</v>
      </c>
      <c r="K644" s="579" t="s">
        <v>176</v>
      </c>
      <c r="L644" s="579" t="s">
        <v>176</v>
      </c>
      <c r="M644" s="579" t="s">
        <v>176</v>
      </c>
      <c r="N644" s="579" t="s">
        <v>176</v>
      </c>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79"/>
      <c r="AL644" s="579"/>
      <c r="AM644" s="579"/>
      <c r="AN644" s="579"/>
      <c r="AO644" s="579"/>
      <c r="AP644" s="579"/>
      <c r="AQ644" s="579"/>
      <c r="AR644" s="579"/>
      <c r="AS644" s="579"/>
      <c r="AT644" s="579"/>
      <c r="AU644" s="579"/>
      <c r="AV644" s="579"/>
      <c r="AW644" s="579"/>
      <c r="AX644" s="579"/>
      <c r="AY644" s="556">
        <v>0</v>
      </c>
      <c r="AZ644" s="564"/>
      <c r="BA644" s="565"/>
      <c r="BB644" s="565"/>
      <c r="BC644" s="565"/>
      <c r="BD644" s="566"/>
    </row>
    <row r="645" spans="1:56" ht="21.6" x14ac:dyDescent="0.65">
      <c r="A645" s="578">
        <v>707614</v>
      </c>
      <c r="B645" s="550" t="s">
        <v>245</v>
      </c>
      <c r="C645" s="579" t="s">
        <v>176</v>
      </c>
      <c r="D645" s="579" t="s">
        <v>177</v>
      </c>
      <c r="E645" s="579" t="s">
        <v>177</v>
      </c>
      <c r="F645" s="579" t="s">
        <v>177</v>
      </c>
      <c r="G645" s="579" t="s">
        <v>176</v>
      </c>
      <c r="H645" s="579" t="s">
        <v>176</v>
      </c>
      <c r="I645" s="579" t="s">
        <v>176</v>
      </c>
      <c r="J645" s="579" t="s">
        <v>176</v>
      </c>
      <c r="K645" s="579" t="s">
        <v>176</v>
      </c>
      <c r="L645" s="579" t="s">
        <v>176</v>
      </c>
      <c r="M645" s="579" t="s">
        <v>176</v>
      </c>
      <c r="N645" s="579" t="s">
        <v>176</v>
      </c>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79"/>
      <c r="AL645" s="579"/>
      <c r="AM645" s="579"/>
      <c r="AN645" s="579"/>
      <c r="AO645" s="579"/>
      <c r="AP645" s="579"/>
      <c r="AQ645" s="579"/>
      <c r="AR645" s="579"/>
      <c r="AS645" s="579"/>
      <c r="AT645" s="579"/>
      <c r="AU645" s="579"/>
      <c r="AV645" s="579"/>
      <c r="AW645" s="579"/>
      <c r="AX645" s="579"/>
      <c r="AY645" s="556">
        <v>0</v>
      </c>
      <c r="AZ645" s="559"/>
      <c r="BA645" s="562"/>
      <c r="BB645" s="559"/>
    </row>
    <row r="646" spans="1:56" ht="21.6" x14ac:dyDescent="0.65">
      <c r="A646" s="578">
        <v>707615</v>
      </c>
      <c r="B646" s="550" t="s">
        <v>245</v>
      </c>
      <c r="C646" s="579" t="s">
        <v>175</v>
      </c>
      <c r="D646" s="579" t="s">
        <v>175</v>
      </c>
      <c r="E646" s="579" t="s">
        <v>175</v>
      </c>
      <c r="F646" s="579" t="s">
        <v>175</v>
      </c>
      <c r="G646" s="579" t="s">
        <v>175</v>
      </c>
      <c r="H646" s="579" t="s">
        <v>175</v>
      </c>
      <c r="I646" s="579" t="s">
        <v>177</v>
      </c>
      <c r="J646" s="579" t="s">
        <v>177</v>
      </c>
      <c r="K646" s="579" t="s">
        <v>177</v>
      </c>
      <c r="L646" s="579" t="s">
        <v>177</v>
      </c>
      <c r="M646" s="579" t="s">
        <v>177</v>
      </c>
      <c r="N646" s="579" t="s">
        <v>177</v>
      </c>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579"/>
      <c r="AY646" s="556">
        <v>0</v>
      </c>
      <c r="AZ646" s="564"/>
      <c r="BA646" s="565"/>
      <c r="BB646" s="565"/>
      <c r="BC646" s="565"/>
      <c r="BD646" s="566"/>
    </row>
    <row r="647" spans="1:56" ht="21.6" x14ac:dyDescent="0.65">
      <c r="A647" s="578">
        <v>707616</v>
      </c>
      <c r="B647" s="550" t="s">
        <v>245</v>
      </c>
      <c r="C647" s="579" t="s">
        <v>177</v>
      </c>
      <c r="D647" s="579" t="s">
        <v>177</v>
      </c>
      <c r="E647" s="579" t="s">
        <v>177</v>
      </c>
      <c r="F647" s="579" t="s">
        <v>177</v>
      </c>
      <c r="G647" s="579" t="s">
        <v>177</v>
      </c>
      <c r="H647" s="579" t="s">
        <v>176</v>
      </c>
      <c r="I647" s="579" t="s">
        <v>176</v>
      </c>
      <c r="J647" s="579" t="s">
        <v>177</v>
      </c>
      <c r="K647" s="579" t="s">
        <v>176</v>
      </c>
      <c r="L647" s="579" t="s">
        <v>176</v>
      </c>
      <c r="M647" s="579" t="s">
        <v>176</v>
      </c>
      <c r="N647" s="579" t="s">
        <v>176</v>
      </c>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79"/>
      <c r="AL647" s="579"/>
      <c r="AM647" s="579"/>
      <c r="AN647" s="579"/>
      <c r="AO647" s="579"/>
      <c r="AP647" s="579"/>
      <c r="AQ647" s="579"/>
      <c r="AR647" s="579"/>
      <c r="AS647" s="579"/>
      <c r="AT647" s="579"/>
      <c r="AU647" s="579"/>
      <c r="AV647" s="579"/>
      <c r="AW647" s="579"/>
      <c r="AX647" s="579"/>
      <c r="AY647" s="556">
        <v>0</v>
      </c>
      <c r="AZ647" s="564"/>
      <c r="BA647" s="565"/>
      <c r="BB647" s="565"/>
      <c r="BC647" s="565"/>
      <c r="BD647" s="566"/>
    </row>
    <row r="648" spans="1:56" ht="21.6" x14ac:dyDescent="0.65">
      <c r="A648" s="578">
        <v>707617</v>
      </c>
      <c r="B648" s="550" t="s">
        <v>246</v>
      </c>
      <c r="C648" s="579" t="s">
        <v>177</v>
      </c>
      <c r="D648" s="579" t="s">
        <v>177</v>
      </c>
      <c r="E648" s="579" t="s">
        <v>177</v>
      </c>
      <c r="F648" s="579" t="s">
        <v>177</v>
      </c>
      <c r="G648" s="579" t="s">
        <v>177</v>
      </c>
      <c r="H648" s="579" t="s">
        <v>177</v>
      </c>
      <c r="I648" s="579" t="s">
        <v>177</v>
      </c>
      <c r="J648" s="579" t="s">
        <v>177</v>
      </c>
      <c r="K648" s="579" t="s">
        <v>177</v>
      </c>
      <c r="L648" s="579" t="s">
        <v>177</v>
      </c>
      <c r="M648" s="579" t="s">
        <v>177</v>
      </c>
      <c r="N648" s="579" t="s">
        <v>177</v>
      </c>
      <c r="O648" s="579" t="s">
        <v>176</v>
      </c>
      <c r="P648" s="579" t="s">
        <v>176</v>
      </c>
      <c r="Q648" s="579" t="s">
        <v>176</v>
      </c>
      <c r="R648" s="579" t="s">
        <v>176</v>
      </c>
      <c r="S648" s="579" t="s">
        <v>176</v>
      </c>
      <c r="T648" s="579" t="s">
        <v>176</v>
      </c>
      <c r="U648" s="579" t="s">
        <v>176</v>
      </c>
      <c r="V648" s="579" t="s">
        <v>176</v>
      </c>
      <c r="W648" s="579" t="s">
        <v>176</v>
      </c>
      <c r="X648" s="579" t="s">
        <v>176</v>
      </c>
      <c r="Y648" s="579" t="s">
        <v>176</v>
      </c>
      <c r="Z648" s="579" t="s">
        <v>176</v>
      </c>
      <c r="AA648" s="579"/>
      <c r="AB648" s="579"/>
      <c r="AC648" s="579"/>
      <c r="AD648" s="579"/>
      <c r="AE648" s="579"/>
      <c r="AF648" s="579"/>
      <c r="AG648" s="579"/>
      <c r="AH648" s="579"/>
      <c r="AI648" s="579"/>
      <c r="AJ648" s="579"/>
      <c r="AK648" s="579"/>
      <c r="AL648" s="579"/>
      <c r="AM648" s="579"/>
      <c r="AN648" s="579"/>
      <c r="AO648" s="579"/>
      <c r="AP648" s="579"/>
      <c r="AQ648" s="579"/>
      <c r="AR648" s="579"/>
      <c r="AS648" s="579"/>
      <c r="AT648" s="579"/>
      <c r="AU648" s="579"/>
      <c r="AV648" s="579"/>
      <c r="AW648" s="579"/>
      <c r="AX648" s="579"/>
      <c r="AY648" s="556">
        <v>0</v>
      </c>
      <c r="AZ648" s="564"/>
      <c r="BA648" s="565"/>
      <c r="BB648" s="565"/>
      <c r="BC648" s="565"/>
      <c r="BD648" s="566"/>
    </row>
    <row r="649" spans="1:56" ht="21.6" x14ac:dyDescent="0.65">
      <c r="A649" s="578">
        <v>707618</v>
      </c>
      <c r="B649" s="550" t="s">
        <v>245</v>
      </c>
      <c r="C649" s="579" t="s">
        <v>177</v>
      </c>
      <c r="D649" s="579" t="s">
        <v>177</v>
      </c>
      <c r="E649" s="579" t="s">
        <v>177</v>
      </c>
      <c r="F649" s="579" t="s">
        <v>177</v>
      </c>
      <c r="G649" s="579" t="s">
        <v>177</v>
      </c>
      <c r="H649" s="579" t="s">
        <v>177</v>
      </c>
      <c r="I649" s="579" t="s">
        <v>176</v>
      </c>
      <c r="J649" s="579" t="s">
        <v>176</v>
      </c>
      <c r="K649" s="579" t="s">
        <v>176</v>
      </c>
      <c r="L649" s="579" t="s">
        <v>176</v>
      </c>
      <c r="M649" s="579" t="s">
        <v>176</v>
      </c>
      <c r="N649" s="579" t="s">
        <v>176</v>
      </c>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79"/>
      <c r="AL649" s="579"/>
      <c r="AM649" s="579"/>
      <c r="AN649" s="579"/>
      <c r="AO649" s="579"/>
      <c r="AP649" s="579"/>
      <c r="AQ649" s="579"/>
      <c r="AR649" s="579"/>
      <c r="AS649" s="579"/>
      <c r="AT649" s="579"/>
      <c r="AU649" s="579"/>
      <c r="AV649" s="579"/>
      <c r="AW649" s="579"/>
      <c r="AX649" s="579"/>
      <c r="AY649" s="556">
        <v>0</v>
      </c>
      <c r="AZ649" s="564"/>
      <c r="BA649" s="565"/>
      <c r="BB649" s="565"/>
      <c r="BC649" s="565"/>
      <c r="BD649" s="566"/>
    </row>
    <row r="650" spans="1:56" ht="21.6" x14ac:dyDescent="0.65">
      <c r="A650" s="578">
        <v>707619</v>
      </c>
      <c r="B650" s="550" t="s">
        <v>246</v>
      </c>
      <c r="C650" s="579" t="s">
        <v>177</v>
      </c>
      <c r="D650" s="579" t="s">
        <v>177</v>
      </c>
      <c r="E650" s="579" t="s">
        <v>177</v>
      </c>
      <c r="F650" s="579" t="s">
        <v>177</v>
      </c>
      <c r="G650" s="579" t="s">
        <v>177</v>
      </c>
      <c r="H650" s="579" t="s">
        <v>177</v>
      </c>
      <c r="I650" s="579" t="s">
        <v>177</v>
      </c>
      <c r="J650" s="579" t="s">
        <v>177</v>
      </c>
      <c r="K650" s="579" t="s">
        <v>177</v>
      </c>
      <c r="L650" s="579" t="s">
        <v>177</v>
      </c>
      <c r="M650" s="579" t="s">
        <v>177</v>
      </c>
      <c r="N650" s="579" t="s">
        <v>177</v>
      </c>
      <c r="O650" s="579" t="s">
        <v>177</v>
      </c>
      <c r="P650" s="579" t="s">
        <v>177</v>
      </c>
      <c r="Q650" s="579" t="s">
        <v>177</v>
      </c>
      <c r="R650" s="579" t="s">
        <v>177</v>
      </c>
      <c r="S650" s="579" t="s">
        <v>177</v>
      </c>
      <c r="T650" s="579" t="s">
        <v>177</v>
      </c>
      <c r="U650" s="579"/>
      <c r="V650" s="579"/>
      <c r="W650" s="579"/>
      <c r="X650" s="579"/>
      <c r="Y650" s="579"/>
      <c r="Z650" s="579"/>
      <c r="AA650" s="579"/>
      <c r="AB650" s="579"/>
      <c r="AC650" s="579"/>
      <c r="AD650" s="579"/>
      <c r="AE650" s="579"/>
      <c r="AF650" s="579"/>
      <c r="AG650" s="579"/>
      <c r="AH650" s="579"/>
      <c r="AI650" s="579"/>
      <c r="AJ650" s="579"/>
      <c r="AK650" s="579"/>
      <c r="AL650" s="579"/>
      <c r="AM650" s="579"/>
      <c r="AN650" s="579"/>
      <c r="AO650" s="579"/>
      <c r="AP650" s="579"/>
      <c r="AQ650" s="579"/>
      <c r="AR650" s="579"/>
      <c r="AS650" s="579"/>
      <c r="AT650" s="579"/>
      <c r="AU650" s="579"/>
      <c r="AV650" s="579"/>
      <c r="AW650" s="579"/>
      <c r="AX650" s="579"/>
      <c r="AY650" s="556">
        <v>0</v>
      </c>
      <c r="AZ650" s="559"/>
      <c r="BA650" s="562"/>
      <c r="BB650" s="559"/>
    </row>
    <row r="651" spans="1:56" ht="21.6" x14ac:dyDescent="0.65">
      <c r="A651" s="578">
        <v>707621</v>
      </c>
      <c r="B651" s="550" t="s">
        <v>245</v>
      </c>
      <c r="C651" s="579" t="s">
        <v>177</v>
      </c>
      <c r="D651" s="579" t="s">
        <v>177</v>
      </c>
      <c r="E651" s="579" t="s">
        <v>177</v>
      </c>
      <c r="F651" s="579" t="s">
        <v>177</v>
      </c>
      <c r="G651" s="579" t="s">
        <v>177</v>
      </c>
      <c r="H651" s="579" t="s">
        <v>177</v>
      </c>
      <c r="I651" s="579" t="s">
        <v>176</v>
      </c>
      <c r="J651" s="579" t="s">
        <v>176</v>
      </c>
      <c r="K651" s="579" t="s">
        <v>176</v>
      </c>
      <c r="L651" s="579" t="s">
        <v>176</v>
      </c>
      <c r="M651" s="579" t="s">
        <v>176</v>
      </c>
      <c r="N651" s="579" t="s">
        <v>176</v>
      </c>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79"/>
      <c r="AL651" s="579"/>
      <c r="AM651" s="579"/>
      <c r="AN651" s="579"/>
      <c r="AO651" s="579"/>
      <c r="AP651" s="579"/>
      <c r="AQ651" s="579"/>
      <c r="AR651" s="579"/>
      <c r="AS651" s="579"/>
      <c r="AT651" s="579"/>
      <c r="AU651" s="579"/>
      <c r="AV651" s="579"/>
      <c r="AW651" s="579"/>
      <c r="AX651" s="579"/>
      <c r="AY651" s="556">
        <v>0</v>
      </c>
      <c r="AZ651" s="564"/>
      <c r="BA651" s="565"/>
      <c r="BB651" s="565"/>
      <c r="BC651" s="565"/>
      <c r="BD651" s="566"/>
    </row>
    <row r="652" spans="1:56" ht="14.4" x14ac:dyDescent="0.3">
      <c r="A652" s="576">
        <v>707622</v>
      </c>
      <c r="B652" s="549" t="s">
        <v>245</v>
      </c>
      <c r="C652" s="555" t="s">
        <v>177</v>
      </c>
      <c r="D652" s="555" t="s">
        <v>177</v>
      </c>
      <c r="E652" s="555" t="s">
        <v>177</v>
      </c>
      <c r="F652" s="555" t="s">
        <v>177</v>
      </c>
      <c r="G652" s="555" t="s">
        <v>177</v>
      </c>
      <c r="H652" s="555" t="s">
        <v>177</v>
      </c>
      <c r="I652" s="555" t="s">
        <v>176</v>
      </c>
      <c r="J652" s="555" t="s">
        <v>176</v>
      </c>
      <c r="K652" s="555" t="s">
        <v>176</v>
      </c>
      <c r="L652" s="555" t="s">
        <v>176</v>
      </c>
      <c r="M652" s="555" t="s">
        <v>176</v>
      </c>
      <c r="N652" s="555" t="s">
        <v>176</v>
      </c>
      <c r="O652" s="555"/>
      <c r="P652" s="555"/>
      <c r="Q652" s="555"/>
      <c r="R652" s="555"/>
      <c r="S652" s="555"/>
      <c r="T652" s="555"/>
      <c r="U652" s="555"/>
      <c r="V652" s="555"/>
      <c r="W652" s="555"/>
      <c r="X652" s="555"/>
      <c r="Y652" s="555"/>
      <c r="Z652" s="555"/>
      <c r="AA652" s="555"/>
      <c r="AB652" s="555"/>
      <c r="AC652" s="555"/>
      <c r="AD652" s="555"/>
      <c r="AE652" s="555"/>
      <c r="AF652" s="555"/>
      <c r="AG652" s="555"/>
      <c r="AH652" s="555"/>
      <c r="AI652" s="555"/>
      <c r="AJ652" s="555"/>
      <c r="AK652" s="555"/>
      <c r="AL652" s="555"/>
      <c r="AM652" s="555"/>
      <c r="AN652" s="555"/>
      <c r="AO652" s="555"/>
      <c r="AP652" s="555"/>
      <c r="AQ652" s="555"/>
      <c r="AR652" s="555"/>
      <c r="AS652" s="555"/>
      <c r="AT652" s="555"/>
      <c r="AU652" s="555"/>
      <c r="AV652" s="555"/>
      <c r="AW652" s="555"/>
      <c r="AX652" s="555"/>
      <c r="AY652" s="556">
        <v>0</v>
      </c>
      <c r="AZ652" s="564"/>
      <c r="BA652" s="565"/>
      <c r="BB652" s="565"/>
      <c r="BC652" s="565"/>
      <c r="BD652" s="566"/>
    </row>
    <row r="653" spans="1:56" ht="21.6" x14ac:dyDescent="0.65">
      <c r="A653" s="578">
        <v>707623</v>
      </c>
      <c r="B653" s="550" t="s">
        <v>245</v>
      </c>
      <c r="C653" s="579" t="s">
        <v>177</v>
      </c>
      <c r="D653" s="579" t="s">
        <v>177</v>
      </c>
      <c r="E653" s="579" t="s">
        <v>177</v>
      </c>
      <c r="F653" s="579" t="s">
        <v>177</v>
      </c>
      <c r="G653" s="579" t="s">
        <v>177</v>
      </c>
      <c r="H653" s="579" t="s">
        <v>177</v>
      </c>
      <c r="I653" s="579" t="s">
        <v>176</v>
      </c>
      <c r="J653" s="579" t="s">
        <v>176</v>
      </c>
      <c r="K653" s="579" t="s">
        <v>176</v>
      </c>
      <c r="L653" s="579" t="s">
        <v>176</v>
      </c>
      <c r="M653" s="579" t="s">
        <v>176</v>
      </c>
      <c r="N653" s="579" t="s">
        <v>176</v>
      </c>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79"/>
      <c r="AL653" s="579"/>
      <c r="AM653" s="579"/>
      <c r="AN653" s="579"/>
      <c r="AO653" s="579"/>
      <c r="AP653" s="579"/>
      <c r="AQ653" s="579"/>
      <c r="AR653" s="579"/>
      <c r="AS653" s="579"/>
      <c r="AT653" s="579"/>
      <c r="AU653" s="579"/>
      <c r="AV653" s="579"/>
      <c r="AW653" s="579"/>
      <c r="AX653" s="579"/>
      <c r="AY653" s="556">
        <v>0</v>
      </c>
      <c r="AZ653" s="559"/>
      <c r="BA653" s="562"/>
      <c r="BB653" s="559"/>
    </row>
    <row r="654" spans="1:56" ht="21.6" x14ac:dyDescent="0.65">
      <c r="A654" s="578">
        <v>707624</v>
      </c>
      <c r="B654" s="550" t="s">
        <v>245</v>
      </c>
      <c r="C654" s="579" t="s">
        <v>176</v>
      </c>
      <c r="D654" s="579" t="s">
        <v>176</v>
      </c>
      <c r="E654" s="579" t="s">
        <v>176</v>
      </c>
      <c r="F654" s="579" t="s">
        <v>176</v>
      </c>
      <c r="G654" s="579" t="s">
        <v>176</v>
      </c>
      <c r="H654" s="579" t="s">
        <v>176</v>
      </c>
      <c r="I654" s="579" t="s">
        <v>176</v>
      </c>
      <c r="J654" s="579" t="s">
        <v>176</v>
      </c>
      <c r="K654" s="579" t="s">
        <v>176</v>
      </c>
      <c r="L654" s="579" t="s">
        <v>176</v>
      </c>
      <c r="M654" s="579" t="s">
        <v>176</v>
      </c>
      <c r="N654" s="579" t="s">
        <v>176</v>
      </c>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79"/>
      <c r="AL654" s="579"/>
      <c r="AM654" s="579"/>
      <c r="AN654" s="579"/>
      <c r="AO654" s="579"/>
      <c r="AP654" s="579"/>
      <c r="AQ654" s="579"/>
      <c r="AR654" s="579"/>
      <c r="AS654" s="579"/>
      <c r="AT654" s="579"/>
      <c r="AU654" s="579"/>
      <c r="AV654" s="579"/>
      <c r="AW654" s="579"/>
      <c r="AX654" s="579"/>
      <c r="AY654" s="556">
        <v>0</v>
      </c>
      <c r="AZ654" s="559"/>
      <c r="BA654" s="562"/>
      <c r="BB654" s="559"/>
    </row>
    <row r="655" spans="1:56" ht="21.6" x14ac:dyDescent="0.65">
      <c r="A655" s="578">
        <v>707625</v>
      </c>
      <c r="B655" s="550" t="s">
        <v>245</v>
      </c>
      <c r="C655" s="579" t="s">
        <v>177</v>
      </c>
      <c r="D655" s="579" t="s">
        <v>175</v>
      </c>
      <c r="E655" s="579" t="s">
        <v>175</v>
      </c>
      <c r="F655" s="579" t="s">
        <v>177</v>
      </c>
      <c r="G655" s="579" t="s">
        <v>175</v>
      </c>
      <c r="H655" s="579" t="s">
        <v>175</v>
      </c>
      <c r="I655" s="579" t="s">
        <v>177</v>
      </c>
      <c r="J655" s="579" t="s">
        <v>176</v>
      </c>
      <c r="K655" s="579" t="s">
        <v>177</v>
      </c>
      <c r="L655" s="579" t="s">
        <v>177</v>
      </c>
      <c r="M655" s="579" t="s">
        <v>177</v>
      </c>
      <c r="N655" s="579" t="s">
        <v>177</v>
      </c>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79"/>
      <c r="AL655" s="579"/>
      <c r="AM655" s="579"/>
      <c r="AN655" s="579"/>
      <c r="AO655" s="579"/>
      <c r="AP655" s="579"/>
      <c r="AQ655" s="579"/>
      <c r="AR655" s="579"/>
      <c r="AS655" s="579"/>
      <c r="AT655" s="579"/>
      <c r="AU655" s="579"/>
      <c r="AV655" s="579"/>
      <c r="AW655" s="579"/>
      <c r="AX655" s="579"/>
      <c r="AY655" s="556">
        <v>0</v>
      </c>
      <c r="AZ655" s="564"/>
      <c r="BA655" s="565"/>
      <c r="BB655" s="565"/>
      <c r="BC655" s="565"/>
      <c r="BD655" s="566"/>
    </row>
    <row r="656" spans="1:56" ht="21.6" x14ac:dyDescent="0.65">
      <c r="A656" s="578">
        <v>707626</v>
      </c>
      <c r="B656" s="550" t="s">
        <v>245</v>
      </c>
      <c r="C656" s="579" t="s">
        <v>177</v>
      </c>
      <c r="D656" s="579" t="s">
        <v>177</v>
      </c>
      <c r="E656" s="579" t="s">
        <v>177</v>
      </c>
      <c r="F656" s="579" t="s">
        <v>177</v>
      </c>
      <c r="G656" s="579" t="s">
        <v>177</v>
      </c>
      <c r="H656" s="579" t="s">
        <v>177</v>
      </c>
      <c r="I656" s="579" t="s">
        <v>176</v>
      </c>
      <c r="J656" s="579" t="s">
        <v>176</v>
      </c>
      <c r="K656" s="579" t="s">
        <v>176</v>
      </c>
      <c r="L656" s="579" t="s">
        <v>176</v>
      </c>
      <c r="M656" s="579" t="s">
        <v>176</v>
      </c>
      <c r="N656" s="579" t="s">
        <v>176</v>
      </c>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79"/>
      <c r="AL656" s="579"/>
      <c r="AM656" s="579"/>
      <c r="AN656" s="579"/>
      <c r="AO656" s="579"/>
      <c r="AP656" s="579"/>
      <c r="AQ656" s="579"/>
      <c r="AR656" s="579"/>
      <c r="AS656" s="579"/>
      <c r="AT656" s="579"/>
      <c r="AU656" s="579"/>
      <c r="AV656" s="579"/>
      <c r="AW656" s="579"/>
      <c r="AX656" s="579"/>
      <c r="AY656" s="556">
        <v>0</v>
      </c>
      <c r="AZ656" s="559"/>
      <c r="BA656" s="562"/>
      <c r="BB656" s="559"/>
    </row>
    <row r="657" spans="1:56" ht="21.6" x14ac:dyDescent="0.65">
      <c r="A657" s="578">
        <v>707627</v>
      </c>
      <c r="B657" s="550" t="s">
        <v>245</v>
      </c>
      <c r="C657" s="579" t="s">
        <v>177</v>
      </c>
      <c r="D657" s="579" t="s">
        <v>177</v>
      </c>
      <c r="E657" s="579" t="s">
        <v>177</v>
      </c>
      <c r="F657" s="579" t="s">
        <v>177</v>
      </c>
      <c r="G657" s="579" t="s">
        <v>177</v>
      </c>
      <c r="H657" s="579" t="s">
        <v>177</v>
      </c>
      <c r="I657" s="579" t="s">
        <v>176</v>
      </c>
      <c r="J657" s="579" t="s">
        <v>176</v>
      </c>
      <c r="K657" s="579" t="s">
        <v>176</v>
      </c>
      <c r="L657" s="579" t="s">
        <v>176</v>
      </c>
      <c r="M657" s="579" t="s">
        <v>176</v>
      </c>
      <c r="N657" s="579" t="s">
        <v>176</v>
      </c>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79"/>
      <c r="AL657" s="579"/>
      <c r="AM657" s="579"/>
      <c r="AN657" s="579"/>
      <c r="AO657" s="579"/>
      <c r="AP657" s="579"/>
      <c r="AQ657" s="579"/>
      <c r="AR657" s="579"/>
      <c r="AS657" s="579"/>
      <c r="AT657" s="579"/>
      <c r="AU657" s="579"/>
      <c r="AV657" s="579"/>
      <c r="AW657" s="579"/>
      <c r="AX657" s="579"/>
      <c r="AY657" s="556">
        <v>0</v>
      </c>
      <c r="AZ657" s="564"/>
      <c r="BA657" s="565"/>
      <c r="BB657" s="565"/>
      <c r="BC657" s="565"/>
      <c r="BD657" s="566"/>
    </row>
    <row r="658" spans="1:56" ht="21.6" x14ac:dyDescent="0.65">
      <c r="A658" s="578">
        <v>707628</v>
      </c>
      <c r="B658" s="550" t="s">
        <v>245</v>
      </c>
      <c r="C658" s="579" t="s">
        <v>177</v>
      </c>
      <c r="D658" s="579" t="s">
        <v>177</v>
      </c>
      <c r="E658" s="579" t="s">
        <v>177</v>
      </c>
      <c r="F658" s="579" t="s">
        <v>176</v>
      </c>
      <c r="G658" s="579" t="s">
        <v>177</v>
      </c>
      <c r="H658" s="579" t="s">
        <v>176</v>
      </c>
      <c r="I658" s="579" t="s">
        <v>176</v>
      </c>
      <c r="J658" s="579" t="s">
        <v>176</v>
      </c>
      <c r="K658" s="579" t="s">
        <v>176</v>
      </c>
      <c r="L658" s="579" t="s">
        <v>176</v>
      </c>
      <c r="M658" s="579" t="s">
        <v>176</v>
      </c>
      <c r="N658" s="579" t="s">
        <v>176</v>
      </c>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79"/>
      <c r="AL658" s="579"/>
      <c r="AM658" s="579"/>
      <c r="AN658" s="579"/>
      <c r="AO658" s="579"/>
      <c r="AP658" s="579"/>
      <c r="AQ658" s="579"/>
      <c r="AR658" s="579"/>
      <c r="AS658" s="579"/>
      <c r="AT658" s="579"/>
      <c r="AU658" s="579"/>
      <c r="AV658" s="579"/>
      <c r="AW658" s="579"/>
      <c r="AX658" s="579"/>
      <c r="AY658" s="556">
        <v>0</v>
      </c>
      <c r="AZ658" s="564"/>
      <c r="BA658" s="565"/>
      <c r="BB658" s="565"/>
      <c r="BC658" s="565"/>
      <c r="BD658" s="566"/>
    </row>
    <row r="659" spans="1:56" ht="14.4" x14ac:dyDescent="0.3">
      <c r="A659" s="576">
        <v>707629</v>
      </c>
      <c r="B659" s="549" t="s">
        <v>245</v>
      </c>
      <c r="C659" s="555" t="s">
        <v>175</v>
      </c>
      <c r="D659" s="555" t="s">
        <v>177</v>
      </c>
      <c r="E659" s="555" t="s">
        <v>175</v>
      </c>
      <c r="F659" s="555" t="s">
        <v>176</v>
      </c>
      <c r="G659" s="555" t="s">
        <v>176</v>
      </c>
      <c r="H659" s="555" t="s">
        <v>176</v>
      </c>
      <c r="I659" s="555" t="s">
        <v>176</v>
      </c>
      <c r="J659" s="555" t="s">
        <v>176</v>
      </c>
      <c r="K659" s="555" t="s">
        <v>176</v>
      </c>
      <c r="L659" s="555" t="s">
        <v>176</v>
      </c>
      <c r="M659" s="555" t="s">
        <v>176</v>
      </c>
      <c r="N659" s="555" t="s">
        <v>176</v>
      </c>
      <c r="O659" s="555"/>
      <c r="P659" s="555"/>
      <c r="Q659" s="555"/>
      <c r="R659" s="555"/>
      <c r="S659" s="555"/>
      <c r="T659" s="555"/>
      <c r="U659" s="555"/>
      <c r="V659" s="555"/>
      <c r="W659" s="555"/>
      <c r="X659" s="555"/>
      <c r="Y659" s="555"/>
      <c r="Z659" s="555"/>
      <c r="AA659" s="555"/>
      <c r="AB659" s="555"/>
      <c r="AC659" s="555"/>
      <c r="AD659" s="555"/>
      <c r="AE659" s="555"/>
      <c r="AF659" s="555"/>
      <c r="AG659" s="555"/>
      <c r="AH659" s="555"/>
      <c r="AI659" s="555"/>
      <c r="AJ659" s="555"/>
      <c r="AK659" s="555"/>
      <c r="AL659" s="555"/>
      <c r="AM659" s="555"/>
      <c r="AN659" s="555"/>
      <c r="AO659" s="555"/>
      <c r="AP659" s="555"/>
      <c r="AQ659" s="555"/>
      <c r="AR659" s="555"/>
      <c r="AS659" s="555"/>
      <c r="AT659" s="555"/>
      <c r="AU659" s="555"/>
      <c r="AV659" s="555"/>
      <c r="AW659" s="555"/>
      <c r="AX659" s="555"/>
      <c r="AY659" s="556">
        <v>0</v>
      </c>
      <c r="AZ659" s="559"/>
      <c r="BA659" s="562"/>
      <c r="BB659" s="559"/>
    </row>
    <row r="660" spans="1:56" ht="14.4" x14ac:dyDescent="0.3">
      <c r="A660" s="576">
        <v>707630</v>
      </c>
      <c r="B660" s="549" t="s">
        <v>245</v>
      </c>
      <c r="C660" s="555" t="s">
        <v>175</v>
      </c>
      <c r="D660" s="555" t="s">
        <v>175</v>
      </c>
      <c r="E660" s="555" t="s">
        <v>176</v>
      </c>
      <c r="F660" s="555" t="s">
        <v>175</v>
      </c>
      <c r="G660" s="555" t="s">
        <v>175</v>
      </c>
      <c r="H660" s="555" t="s">
        <v>177</v>
      </c>
      <c r="I660" s="555" t="s">
        <v>177</v>
      </c>
      <c r="J660" s="555" t="s">
        <v>176</v>
      </c>
      <c r="K660" s="555" t="s">
        <v>176</v>
      </c>
      <c r="L660" s="555" t="s">
        <v>176</v>
      </c>
      <c r="M660" s="555" t="s">
        <v>176</v>
      </c>
      <c r="N660" s="555" t="s">
        <v>176</v>
      </c>
      <c r="O660" s="555"/>
      <c r="P660" s="555"/>
      <c r="Q660" s="555"/>
      <c r="R660" s="555"/>
      <c r="S660" s="555"/>
      <c r="T660" s="555"/>
      <c r="U660" s="555"/>
      <c r="V660" s="555"/>
      <c r="W660" s="555"/>
      <c r="X660" s="555"/>
      <c r="Y660" s="555"/>
      <c r="Z660" s="555"/>
      <c r="AA660" s="555"/>
      <c r="AB660" s="555"/>
      <c r="AC660" s="555"/>
      <c r="AD660" s="555"/>
      <c r="AE660" s="555"/>
      <c r="AF660" s="555"/>
      <c r="AG660" s="555"/>
      <c r="AH660" s="555"/>
      <c r="AI660" s="555"/>
      <c r="AJ660" s="555"/>
      <c r="AK660" s="555"/>
      <c r="AL660" s="555"/>
      <c r="AM660" s="555"/>
      <c r="AN660" s="555"/>
      <c r="AO660" s="555"/>
      <c r="AP660" s="555"/>
      <c r="AQ660" s="555"/>
      <c r="AR660" s="555"/>
      <c r="AS660" s="555"/>
      <c r="AT660" s="555"/>
      <c r="AU660" s="555"/>
      <c r="AV660" s="555"/>
      <c r="AW660" s="555"/>
      <c r="AX660" s="555"/>
      <c r="AY660" s="556">
        <v>0</v>
      </c>
      <c r="AZ660" s="559"/>
      <c r="BA660" s="562"/>
      <c r="BB660" s="559"/>
    </row>
    <row r="661" spans="1:56" ht="21.6" x14ac:dyDescent="0.65">
      <c r="A661" s="578">
        <v>707631</v>
      </c>
      <c r="B661" s="550" t="s">
        <v>246</v>
      </c>
      <c r="C661" s="579" t="s">
        <v>177</v>
      </c>
      <c r="D661" s="579" t="s">
        <v>177</v>
      </c>
      <c r="E661" s="579" t="s">
        <v>175</v>
      </c>
      <c r="F661" s="579" t="s">
        <v>177</v>
      </c>
      <c r="G661" s="579" t="s">
        <v>177</v>
      </c>
      <c r="H661" s="579" t="s">
        <v>177</v>
      </c>
      <c r="I661" s="579" t="s">
        <v>177</v>
      </c>
      <c r="J661" s="579" t="s">
        <v>177</v>
      </c>
      <c r="K661" s="579" t="s">
        <v>177</v>
      </c>
      <c r="L661" s="579" t="s">
        <v>175</v>
      </c>
      <c r="M661" s="579" t="s">
        <v>177</v>
      </c>
      <c r="N661" s="579" t="s">
        <v>177</v>
      </c>
      <c r="O661" s="579" t="s">
        <v>177</v>
      </c>
      <c r="P661" s="579" t="s">
        <v>177</v>
      </c>
      <c r="Q661" s="579" t="s">
        <v>177</v>
      </c>
      <c r="R661" s="579" t="s">
        <v>177</v>
      </c>
      <c r="S661" s="579" t="s">
        <v>177</v>
      </c>
      <c r="T661" s="579" t="s">
        <v>177</v>
      </c>
      <c r="U661" s="579"/>
      <c r="V661" s="579"/>
      <c r="W661" s="579"/>
      <c r="X661" s="579"/>
      <c r="Y661" s="579"/>
      <c r="Z661" s="579"/>
      <c r="AA661" s="579"/>
      <c r="AB661" s="579"/>
      <c r="AC661" s="579"/>
      <c r="AD661" s="579"/>
      <c r="AE661" s="579"/>
      <c r="AF661" s="579"/>
      <c r="AG661" s="579"/>
      <c r="AH661" s="579"/>
      <c r="AI661" s="579"/>
      <c r="AJ661" s="579"/>
      <c r="AK661" s="579"/>
      <c r="AL661" s="579"/>
      <c r="AM661" s="579"/>
      <c r="AN661" s="579"/>
      <c r="AO661" s="579"/>
      <c r="AP661" s="579"/>
      <c r="AQ661" s="579"/>
      <c r="AR661" s="579"/>
      <c r="AS661" s="579"/>
      <c r="AT661" s="579"/>
      <c r="AU661" s="579"/>
      <c r="AV661" s="579"/>
      <c r="AW661" s="579"/>
      <c r="AX661" s="579"/>
      <c r="AY661" s="556">
        <v>0</v>
      </c>
      <c r="AZ661" s="564"/>
      <c r="BA661" s="565"/>
      <c r="BB661" s="565"/>
      <c r="BC661" s="565"/>
      <c r="BD661" s="566"/>
    </row>
    <row r="662" spans="1:56" ht="21.6" x14ac:dyDescent="0.65">
      <c r="A662" s="578">
        <v>707632</v>
      </c>
      <c r="B662" s="550" t="s">
        <v>245</v>
      </c>
      <c r="C662" s="579" t="s">
        <v>176</v>
      </c>
      <c r="D662" s="579" t="s">
        <v>177</v>
      </c>
      <c r="E662" s="579" t="s">
        <v>177</v>
      </c>
      <c r="F662" s="579" t="s">
        <v>176</v>
      </c>
      <c r="G662" s="579" t="s">
        <v>177</v>
      </c>
      <c r="H662" s="579" t="s">
        <v>176</v>
      </c>
      <c r="I662" s="579" t="s">
        <v>176</v>
      </c>
      <c r="J662" s="579" t="s">
        <v>176</v>
      </c>
      <c r="K662" s="579" t="s">
        <v>176</v>
      </c>
      <c r="L662" s="579" t="s">
        <v>176</v>
      </c>
      <c r="M662" s="579" t="s">
        <v>176</v>
      </c>
      <c r="N662" s="579" t="s">
        <v>176</v>
      </c>
      <c r="O662" s="579"/>
      <c r="P662" s="579"/>
      <c r="Q662" s="579"/>
      <c r="R662" s="579"/>
      <c r="S662" s="579"/>
      <c r="T662" s="579"/>
      <c r="U662" s="579"/>
      <c r="V662" s="579"/>
      <c r="W662" s="579"/>
      <c r="X662" s="579"/>
      <c r="Y662" s="579"/>
      <c r="Z662" s="579"/>
      <c r="AA662" s="579"/>
      <c r="AB662" s="579"/>
      <c r="AC662" s="579"/>
      <c r="AD662" s="579"/>
      <c r="AE662" s="579"/>
      <c r="AF662" s="579"/>
      <c r="AG662" s="579"/>
      <c r="AH662" s="579"/>
      <c r="AI662" s="579"/>
      <c r="AJ662" s="579"/>
      <c r="AK662" s="579"/>
      <c r="AL662" s="579"/>
      <c r="AM662" s="579"/>
      <c r="AN662" s="579"/>
      <c r="AO662" s="579"/>
      <c r="AP662" s="579"/>
      <c r="AQ662" s="579"/>
      <c r="AR662" s="579"/>
      <c r="AS662" s="579"/>
      <c r="AT662" s="579"/>
      <c r="AU662" s="579"/>
      <c r="AV662" s="579"/>
      <c r="AW662" s="579"/>
      <c r="AX662" s="579"/>
      <c r="AY662" s="556">
        <v>0</v>
      </c>
      <c r="AZ662" s="559"/>
      <c r="BA662" s="562"/>
      <c r="BB662" s="559"/>
    </row>
    <row r="663" spans="1:56" ht="14.4" x14ac:dyDescent="0.3">
      <c r="A663" s="576">
        <v>707633</v>
      </c>
      <c r="B663" s="549" t="s">
        <v>245</v>
      </c>
      <c r="C663" s="555" t="s">
        <v>177</v>
      </c>
      <c r="D663" s="555" t="s">
        <v>175</v>
      </c>
      <c r="E663" s="555" t="s">
        <v>175</v>
      </c>
      <c r="F663" s="555" t="s">
        <v>176</v>
      </c>
      <c r="G663" s="555" t="s">
        <v>177</v>
      </c>
      <c r="H663" s="555" t="s">
        <v>177</v>
      </c>
      <c r="I663" s="555" t="s">
        <v>176</v>
      </c>
      <c r="J663" s="555" t="s">
        <v>176</v>
      </c>
      <c r="K663" s="555" t="s">
        <v>176</v>
      </c>
      <c r="L663" s="555" t="s">
        <v>176</v>
      </c>
      <c r="M663" s="555" t="s">
        <v>176</v>
      </c>
      <c r="N663" s="555" t="s">
        <v>177</v>
      </c>
      <c r="O663" s="555"/>
      <c r="P663" s="555"/>
      <c r="Q663" s="555"/>
      <c r="R663" s="555"/>
      <c r="S663" s="555"/>
      <c r="T663" s="555"/>
      <c r="U663" s="555"/>
      <c r="V663" s="555"/>
      <c r="W663" s="555"/>
      <c r="X663" s="555"/>
      <c r="Y663" s="555"/>
      <c r="Z663" s="555"/>
      <c r="AA663" s="555"/>
      <c r="AB663" s="555"/>
      <c r="AC663" s="555"/>
      <c r="AD663" s="555"/>
      <c r="AE663" s="555"/>
      <c r="AF663" s="555"/>
      <c r="AG663" s="555"/>
      <c r="AH663" s="555"/>
      <c r="AI663" s="555"/>
      <c r="AJ663" s="555"/>
      <c r="AK663" s="555"/>
      <c r="AL663" s="555"/>
      <c r="AM663" s="555"/>
      <c r="AN663" s="555"/>
      <c r="AO663" s="555"/>
      <c r="AP663" s="555"/>
      <c r="AQ663" s="555"/>
      <c r="AR663" s="555"/>
      <c r="AS663" s="555"/>
      <c r="AT663" s="555"/>
      <c r="AU663" s="555"/>
      <c r="AV663" s="555"/>
      <c r="AW663" s="555"/>
      <c r="AX663" s="555"/>
      <c r="AY663" s="556">
        <v>0</v>
      </c>
      <c r="AZ663" s="559"/>
      <c r="BA663" s="562"/>
      <c r="BB663" s="559"/>
    </row>
    <row r="664" spans="1:56" ht="21.6" x14ac:dyDescent="0.65">
      <c r="A664" s="578">
        <v>707634</v>
      </c>
      <c r="B664" s="550" t="s">
        <v>245</v>
      </c>
      <c r="C664" s="579" t="s">
        <v>177</v>
      </c>
      <c r="D664" s="579" t="s">
        <v>177</v>
      </c>
      <c r="E664" s="579" t="s">
        <v>177</v>
      </c>
      <c r="F664" s="579" t="s">
        <v>177</v>
      </c>
      <c r="G664" s="579" t="s">
        <v>177</v>
      </c>
      <c r="H664" s="579" t="s">
        <v>177</v>
      </c>
      <c r="I664" s="579" t="s">
        <v>176</v>
      </c>
      <c r="J664" s="579" t="s">
        <v>176</v>
      </c>
      <c r="K664" s="579" t="s">
        <v>176</v>
      </c>
      <c r="L664" s="579" t="s">
        <v>176</v>
      </c>
      <c r="M664" s="579" t="s">
        <v>176</v>
      </c>
      <c r="N664" s="579" t="s">
        <v>176</v>
      </c>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79"/>
      <c r="AL664" s="579"/>
      <c r="AM664" s="579"/>
      <c r="AN664" s="579"/>
      <c r="AO664" s="579"/>
      <c r="AP664" s="579"/>
      <c r="AQ664" s="579"/>
      <c r="AR664" s="579"/>
      <c r="AS664" s="579"/>
      <c r="AT664" s="579"/>
      <c r="AU664" s="579"/>
      <c r="AV664" s="579"/>
      <c r="AW664" s="579"/>
      <c r="AX664" s="579"/>
      <c r="AY664" s="556">
        <v>0</v>
      </c>
      <c r="AZ664" s="559"/>
      <c r="BA664" s="562"/>
      <c r="BB664" s="559"/>
    </row>
    <row r="665" spans="1:56" ht="14.4" x14ac:dyDescent="0.3">
      <c r="A665" s="576">
        <v>707635</v>
      </c>
      <c r="B665" s="549" t="s">
        <v>245</v>
      </c>
      <c r="C665" s="555" t="s">
        <v>177</v>
      </c>
      <c r="D665" s="555" t="s">
        <v>177</v>
      </c>
      <c r="E665" s="555" t="s">
        <v>177</v>
      </c>
      <c r="F665" s="555" t="s">
        <v>177</v>
      </c>
      <c r="G665" s="555" t="s">
        <v>177</v>
      </c>
      <c r="H665" s="555" t="s">
        <v>177</v>
      </c>
      <c r="I665" s="555" t="s">
        <v>176</v>
      </c>
      <c r="J665" s="555" t="s">
        <v>176</v>
      </c>
      <c r="K665" s="555" t="s">
        <v>176</v>
      </c>
      <c r="L665" s="555" t="s">
        <v>176</v>
      </c>
      <c r="M665" s="555" t="s">
        <v>176</v>
      </c>
      <c r="N665" s="555" t="s">
        <v>176</v>
      </c>
      <c r="O665" s="555"/>
      <c r="P665" s="555"/>
      <c r="Q665" s="555"/>
      <c r="R665" s="555"/>
      <c r="S665" s="555"/>
      <c r="T665" s="555"/>
      <c r="U665" s="555"/>
      <c r="V665" s="555"/>
      <c r="W665" s="555"/>
      <c r="X665" s="555"/>
      <c r="Y665" s="555"/>
      <c r="Z665" s="555"/>
      <c r="AA665" s="555"/>
      <c r="AB665" s="555"/>
      <c r="AC665" s="555"/>
      <c r="AD665" s="555"/>
      <c r="AE665" s="555"/>
      <c r="AF665" s="555"/>
      <c r="AG665" s="555"/>
      <c r="AH665" s="555"/>
      <c r="AI665" s="555"/>
      <c r="AJ665" s="555"/>
      <c r="AK665" s="555"/>
      <c r="AL665" s="555"/>
      <c r="AM665" s="555"/>
      <c r="AN665" s="555"/>
      <c r="AO665" s="555"/>
      <c r="AP665" s="555"/>
      <c r="AQ665" s="555"/>
      <c r="AR665" s="555"/>
      <c r="AS665" s="555"/>
      <c r="AT665" s="555"/>
      <c r="AU665" s="555"/>
      <c r="AV665" s="555"/>
      <c r="AW665" s="555"/>
      <c r="AX665" s="555"/>
      <c r="AY665" s="556">
        <v>0</v>
      </c>
      <c r="AZ665" s="564"/>
      <c r="BA665" s="565"/>
      <c r="BB665" s="565"/>
      <c r="BC665" s="565"/>
      <c r="BD665" s="566"/>
    </row>
    <row r="666" spans="1:56" ht="21.6" x14ac:dyDescent="0.65">
      <c r="A666" s="578">
        <v>707636</v>
      </c>
      <c r="B666" s="550" t="s">
        <v>245</v>
      </c>
      <c r="C666" s="579" t="s">
        <v>176</v>
      </c>
      <c r="D666" s="579" t="s">
        <v>177</v>
      </c>
      <c r="E666" s="579" t="s">
        <v>177</v>
      </c>
      <c r="F666" s="579" t="s">
        <v>176</v>
      </c>
      <c r="G666" s="579" t="s">
        <v>176</v>
      </c>
      <c r="H666" s="579" t="s">
        <v>176</v>
      </c>
      <c r="I666" s="579" t="s">
        <v>176</v>
      </c>
      <c r="J666" s="579" t="s">
        <v>176</v>
      </c>
      <c r="K666" s="579" t="s">
        <v>176</v>
      </c>
      <c r="L666" s="579" t="s">
        <v>176</v>
      </c>
      <c r="M666" s="579" t="s">
        <v>176</v>
      </c>
      <c r="N666" s="579" t="s">
        <v>176</v>
      </c>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79"/>
      <c r="AL666" s="579"/>
      <c r="AM666" s="579"/>
      <c r="AN666" s="579"/>
      <c r="AO666" s="579"/>
      <c r="AP666" s="579"/>
      <c r="AQ666" s="579"/>
      <c r="AR666" s="579"/>
      <c r="AS666" s="579"/>
      <c r="AT666" s="579"/>
      <c r="AU666" s="579"/>
      <c r="AV666" s="579"/>
      <c r="AW666" s="579"/>
      <c r="AX666" s="579"/>
      <c r="AY666" s="556">
        <v>0</v>
      </c>
      <c r="AZ666" s="559"/>
      <c r="BA666" s="562"/>
      <c r="BB666" s="559"/>
    </row>
    <row r="667" spans="1:56" ht="14.4" x14ac:dyDescent="0.3">
      <c r="A667" s="576">
        <v>707637</v>
      </c>
      <c r="B667" s="549" t="s">
        <v>245</v>
      </c>
      <c r="C667" s="555" t="s">
        <v>177</v>
      </c>
      <c r="D667" s="555" t="s">
        <v>177</v>
      </c>
      <c r="E667" s="555" t="s">
        <v>177</v>
      </c>
      <c r="F667" s="555" t="s">
        <v>177</v>
      </c>
      <c r="G667" s="555" t="s">
        <v>177</v>
      </c>
      <c r="H667" s="555" t="s">
        <v>177</v>
      </c>
      <c r="I667" s="555" t="s">
        <v>176</v>
      </c>
      <c r="J667" s="555" t="s">
        <v>176</v>
      </c>
      <c r="K667" s="555" t="s">
        <v>176</v>
      </c>
      <c r="L667" s="555" t="s">
        <v>176</v>
      </c>
      <c r="M667" s="555" t="s">
        <v>176</v>
      </c>
      <c r="N667" s="555" t="s">
        <v>176</v>
      </c>
      <c r="O667" s="555"/>
      <c r="P667" s="555"/>
      <c r="Q667" s="555"/>
      <c r="R667" s="555"/>
      <c r="S667" s="555"/>
      <c r="T667" s="555"/>
      <c r="U667" s="555"/>
      <c r="V667" s="555"/>
      <c r="W667" s="555"/>
      <c r="X667" s="555"/>
      <c r="Y667" s="555"/>
      <c r="Z667" s="555"/>
      <c r="AA667" s="555"/>
      <c r="AB667" s="555"/>
      <c r="AC667" s="555"/>
      <c r="AD667" s="555"/>
      <c r="AE667" s="555"/>
      <c r="AF667" s="555"/>
      <c r="AG667" s="555"/>
      <c r="AH667" s="555"/>
      <c r="AI667" s="555"/>
      <c r="AJ667" s="555"/>
      <c r="AK667" s="555"/>
      <c r="AL667" s="555"/>
      <c r="AM667" s="555"/>
      <c r="AN667" s="555"/>
      <c r="AO667" s="555"/>
      <c r="AP667" s="555"/>
      <c r="AQ667" s="555"/>
      <c r="AR667" s="555"/>
      <c r="AS667" s="555"/>
      <c r="AT667" s="555"/>
      <c r="AU667" s="555"/>
      <c r="AV667" s="555"/>
      <c r="AW667" s="555"/>
      <c r="AX667" s="555"/>
      <c r="AY667" s="556">
        <v>0</v>
      </c>
      <c r="AZ667" s="564"/>
      <c r="BA667" s="565"/>
      <c r="BB667" s="565"/>
      <c r="BC667" s="565"/>
      <c r="BD667" s="566"/>
    </row>
    <row r="668" spans="1:56" ht="14.4" x14ac:dyDescent="0.3">
      <c r="A668" s="576">
        <v>707638</v>
      </c>
      <c r="B668" s="549" t="s">
        <v>399</v>
      </c>
      <c r="C668" s="555" t="s">
        <v>176</v>
      </c>
      <c r="D668" s="555" t="s">
        <v>177</v>
      </c>
      <c r="E668" s="555" t="s">
        <v>177</v>
      </c>
      <c r="F668" s="555" t="s">
        <v>177</v>
      </c>
      <c r="G668" s="555" t="s">
        <v>177</v>
      </c>
      <c r="H668" s="555" t="s">
        <v>177</v>
      </c>
      <c r="I668" s="555" t="s">
        <v>177</v>
      </c>
      <c r="J668" s="555" t="s">
        <v>177</v>
      </c>
      <c r="K668" s="555" t="s">
        <v>175</v>
      </c>
      <c r="L668" s="555" t="s">
        <v>177</v>
      </c>
      <c r="M668" s="555" t="s">
        <v>175</v>
      </c>
      <c r="N668" s="555" t="s">
        <v>176</v>
      </c>
      <c r="O668" s="555" t="s">
        <v>176</v>
      </c>
      <c r="P668" s="555" t="s">
        <v>176</v>
      </c>
      <c r="Q668" s="555" t="s">
        <v>176</v>
      </c>
      <c r="R668" s="555" t="s">
        <v>176</v>
      </c>
      <c r="S668" s="555" t="s">
        <v>176</v>
      </c>
      <c r="T668" s="555" t="s">
        <v>176</v>
      </c>
      <c r="U668" s="555"/>
      <c r="V668" s="555"/>
      <c r="W668" s="555"/>
      <c r="X668" s="555"/>
      <c r="Y668" s="555"/>
      <c r="Z668" s="555"/>
      <c r="AA668" s="555"/>
      <c r="AB668" s="555"/>
      <c r="AC668" s="555"/>
      <c r="AD668" s="555"/>
      <c r="AE668" s="555"/>
      <c r="AF668" s="555"/>
      <c r="AG668" s="555"/>
      <c r="AH668" s="555"/>
      <c r="AI668" s="555"/>
      <c r="AJ668" s="555"/>
      <c r="AK668" s="555"/>
      <c r="AL668" s="555"/>
      <c r="AM668" s="555"/>
      <c r="AN668" s="555"/>
      <c r="AO668" s="555"/>
      <c r="AP668" s="555"/>
      <c r="AQ668" s="555"/>
      <c r="AR668" s="555"/>
      <c r="AS668" s="555"/>
      <c r="AT668" s="555"/>
      <c r="AU668" s="555"/>
      <c r="AV668" s="555"/>
      <c r="AW668" s="555"/>
      <c r="AX668" s="555"/>
      <c r="AY668" s="556">
        <v>0</v>
      </c>
      <c r="AZ668" s="559"/>
      <c r="BA668" s="562"/>
      <c r="BB668" s="559"/>
    </row>
    <row r="669" spans="1:56" ht="14.4" x14ac:dyDescent="0.3">
      <c r="A669" s="576">
        <v>707639</v>
      </c>
      <c r="B669" s="549" t="s">
        <v>245</v>
      </c>
      <c r="C669" s="555" t="s">
        <v>175</v>
      </c>
      <c r="D669" s="555" t="s">
        <v>175</v>
      </c>
      <c r="E669" s="555" t="s">
        <v>177</v>
      </c>
      <c r="F669" s="555" t="s">
        <v>177</v>
      </c>
      <c r="G669" s="555" t="s">
        <v>177</v>
      </c>
      <c r="H669" s="555" t="s">
        <v>177</v>
      </c>
      <c r="I669" s="555" t="s">
        <v>176</v>
      </c>
      <c r="J669" s="555" t="s">
        <v>176</v>
      </c>
      <c r="K669" s="555" t="s">
        <v>176</v>
      </c>
      <c r="L669" s="555" t="s">
        <v>176</v>
      </c>
      <c r="M669" s="555" t="s">
        <v>176</v>
      </c>
      <c r="N669" s="555" t="s">
        <v>176</v>
      </c>
      <c r="O669" s="555"/>
      <c r="P669" s="555"/>
      <c r="Q669" s="555"/>
      <c r="R669" s="555"/>
      <c r="S669" s="555"/>
      <c r="T669" s="555"/>
      <c r="U669" s="555"/>
      <c r="V669" s="555"/>
      <c r="W669" s="555"/>
      <c r="X669" s="555"/>
      <c r="Y669" s="555"/>
      <c r="Z669" s="555"/>
      <c r="AA669" s="555"/>
      <c r="AB669" s="555"/>
      <c r="AC669" s="555"/>
      <c r="AD669" s="555"/>
      <c r="AE669" s="555"/>
      <c r="AF669" s="555"/>
      <c r="AG669" s="555"/>
      <c r="AH669" s="555"/>
      <c r="AI669" s="555"/>
      <c r="AJ669" s="555"/>
      <c r="AK669" s="555"/>
      <c r="AL669" s="555"/>
      <c r="AM669" s="555"/>
      <c r="AN669" s="555"/>
      <c r="AO669" s="555"/>
      <c r="AP669" s="555"/>
      <c r="AQ669" s="555"/>
      <c r="AR669" s="555"/>
      <c r="AS669" s="555"/>
      <c r="AT669" s="555"/>
      <c r="AU669" s="555"/>
      <c r="AV669" s="555"/>
      <c r="AW669" s="555"/>
      <c r="AX669" s="555"/>
      <c r="AY669" s="556">
        <v>0</v>
      </c>
      <c r="AZ669" s="564"/>
      <c r="BA669" s="565"/>
      <c r="BB669" s="565"/>
      <c r="BC669" s="565"/>
      <c r="BD669" s="566"/>
    </row>
    <row r="670" spans="1:56" ht="21.6" x14ac:dyDescent="0.65">
      <c r="A670" s="578">
        <v>707640</v>
      </c>
      <c r="B670" s="550" t="s">
        <v>399</v>
      </c>
      <c r="C670" s="579" t="s">
        <v>175</v>
      </c>
      <c r="D670" s="579" t="s">
        <v>177</v>
      </c>
      <c r="E670" s="579" t="s">
        <v>175</v>
      </c>
      <c r="F670" s="579" t="s">
        <v>175</v>
      </c>
      <c r="G670" s="579" t="s">
        <v>175</v>
      </c>
      <c r="H670" s="579" t="s">
        <v>177</v>
      </c>
      <c r="I670" s="579" t="s">
        <v>177</v>
      </c>
      <c r="J670" s="579" t="s">
        <v>175</v>
      </c>
      <c r="K670" s="579" t="s">
        <v>175</v>
      </c>
      <c r="L670" s="579" t="s">
        <v>175</v>
      </c>
      <c r="M670" s="579" t="s">
        <v>175</v>
      </c>
      <c r="N670" s="579" t="s">
        <v>177</v>
      </c>
      <c r="O670" s="579" t="s">
        <v>176</v>
      </c>
      <c r="P670" s="579" t="s">
        <v>176</v>
      </c>
      <c r="Q670" s="579" t="s">
        <v>176</v>
      </c>
      <c r="R670" s="579" t="s">
        <v>176</v>
      </c>
      <c r="S670" s="579" t="s">
        <v>176</v>
      </c>
      <c r="T670" s="579" t="s">
        <v>176</v>
      </c>
      <c r="U670" s="579"/>
      <c r="V670" s="579"/>
      <c r="W670" s="579"/>
      <c r="X670" s="579"/>
      <c r="Y670" s="579"/>
      <c r="Z670" s="579"/>
      <c r="AA670" s="579"/>
      <c r="AB670" s="579"/>
      <c r="AC670" s="579"/>
      <c r="AD670" s="579"/>
      <c r="AE670" s="579"/>
      <c r="AF670" s="579"/>
      <c r="AG670" s="579"/>
      <c r="AH670" s="579"/>
      <c r="AI670" s="579"/>
      <c r="AJ670" s="579"/>
      <c r="AK670" s="579"/>
      <c r="AL670" s="579"/>
      <c r="AM670" s="579"/>
      <c r="AN670" s="579"/>
      <c r="AO670" s="579"/>
      <c r="AP670" s="579"/>
      <c r="AQ670" s="579"/>
      <c r="AR670" s="579"/>
      <c r="AS670" s="579"/>
      <c r="AT670" s="579"/>
      <c r="AU670" s="579"/>
      <c r="AV670" s="579"/>
      <c r="AW670" s="579"/>
      <c r="AX670" s="579"/>
      <c r="AY670" s="556">
        <v>0</v>
      </c>
      <c r="AZ670" s="564"/>
      <c r="BA670" s="565"/>
      <c r="BB670" s="565"/>
      <c r="BC670" s="565"/>
      <c r="BD670" s="566"/>
    </row>
    <row r="671" spans="1:56" ht="14.4" x14ac:dyDescent="0.3">
      <c r="A671" s="576">
        <v>707641</v>
      </c>
      <c r="B671" s="549" t="s">
        <v>399</v>
      </c>
      <c r="C671" s="555" t="s">
        <v>177</v>
      </c>
      <c r="D671" s="555" t="s">
        <v>177</v>
      </c>
      <c r="E671" s="555" t="s">
        <v>175</v>
      </c>
      <c r="F671" s="555" t="s">
        <v>175</v>
      </c>
      <c r="G671" s="555" t="s">
        <v>175</v>
      </c>
      <c r="H671" s="555" t="s">
        <v>177</v>
      </c>
      <c r="I671" s="555" t="s">
        <v>176</v>
      </c>
      <c r="J671" s="555" t="s">
        <v>176</v>
      </c>
      <c r="K671" s="555" t="s">
        <v>177</v>
      </c>
      <c r="L671" s="555" t="s">
        <v>176</v>
      </c>
      <c r="M671" s="555" t="s">
        <v>175</v>
      </c>
      <c r="N671" s="555" t="s">
        <v>177</v>
      </c>
      <c r="O671" s="555" t="s">
        <v>176</v>
      </c>
      <c r="P671" s="555" t="s">
        <v>176</v>
      </c>
      <c r="Q671" s="555" t="s">
        <v>176</v>
      </c>
      <c r="R671" s="555" t="s">
        <v>176</v>
      </c>
      <c r="S671" s="555" t="s">
        <v>176</v>
      </c>
      <c r="T671" s="555" t="s">
        <v>176</v>
      </c>
      <c r="U671" s="555"/>
      <c r="V671" s="555"/>
      <c r="W671" s="555"/>
      <c r="X671" s="555"/>
      <c r="Y671" s="555"/>
      <c r="Z671" s="555"/>
      <c r="AA671" s="555"/>
      <c r="AB671" s="555"/>
      <c r="AC671" s="555"/>
      <c r="AD671" s="555"/>
      <c r="AE671" s="555"/>
      <c r="AF671" s="555"/>
      <c r="AG671" s="555"/>
      <c r="AH671" s="555"/>
      <c r="AI671" s="555"/>
      <c r="AJ671" s="555"/>
      <c r="AK671" s="555"/>
      <c r="AL671" s="555"/>
      <c r="AM671" s="555"/>
      <c r="AN671" s="555"/>
      <c r="AO671" s="555"/>
      <c r="AP671" s="555"/>
      <c r="AQ671" s="555"/>
      <c r="AR671" s="555"/>
      <c r="AS671" s="555"/>
      <c r="AT671" s="555"/>
      <c r="AU671" s="555"/>
      <c r="AV671" s="555"/>
      <c r="AW671" s="555"/>
      <c r="AX671" s="555"/>
      <c r="AY671" s="556">
        <v>0</v>
      </c>
      <c r="AZ671" s="559"/>
      <c r="BA671" s="562"/>
      <c r="BB671" s="559"/>
    </row>
    <row r="672" spans="1:56" ht="21.6" x14ac:dyDescent="0.65">
      <c r="A672" s="575">
        <v>707642</v>
      </c>
      <c r="B672" s="550" t="s">
        <v>245</v>
      </c>
      <c r="C672" s="555" t="s">
        <v>177</v>
      </c>
      <c r="D672" s="555" t="s">
        <v>177</v>
      </c>
      <c r="E672" s="555" t="s">
        <v>177</v>
      </c>
      <c r="F672" s="555" t="s">
        <v>177</v>
      </c>
      <c r="G672" s="555" t="s">
        <v>176</v>
      </c>
      <c r="H672" s="555" t="s">
        <v>176</v>
      </c>
      <c r="I672" s="555" t="s">
        <v>176</v>
      </c>
      <c r="J672" s="555" t="s">
        <v>176</v>
      </c>
      <c r="K672" s="555" t="s">
        <v>176</v>
      </c>
      <c r="L672" s="555" t="s">
        <v>176</v>
      </c>
      <c r="M672" s="555" t="s">
        <v>176</v>
      </c>
      <c r="N672" s="555" t="s">
        <v>176</v>
      </c>
      <c r="O672" s="555"/>
      <c r="P672" s="555"/>
      <c r="Q672" s="555"/>
      <c r="R672" s="555"/>
      <c r="S672" s="555"/>
      <c r="T672" s="555"/>
      <c r="U672" s="555"/>
      <c r="V672" s="555"/>
      <c r="W672" s="555"/>
      <c r="X672" s="555"/>
      <c r="Y672" s="555"/>
      <c r="Z672" s="555"/>
      <c r="AA672" s="555"/>
      <c r="AB672" s="555"/>
      <c r="AC672" s="555"/>
      <c r="AD672" s="555"/>
      <c r="AE672" s="555"/>
      <c r="AF672" s="555"/>
      <c r="AG672" s="555"/>
      <c r="AH672" s="555"/>
      <c r="AI672" s="555"/>
      <c r="AJ672" s="555"/>
      <c r="AK672" s="555"/>
      <c r="AL672" s="555"/>
      <c r="AM672" s="555"/>
      <c r="AN672" s="555"/>
      <c r="AO672" s="555"/>
      <c r="AP672" s="555"/>
      <c r="AQ672" s="555"/>
      <c r="AR672" s="555"/>
      <c r="AS672" s="555"/>
      <c r="AT672" s="555"/>
      <c r="AU672" s="555"/>
      <c r="AV672" s="555"/>
      <c r="AW672" s="555"/>
      <c r="AX672" s="555"/>
      <c r="AY672" s="556">
        <v>0</v>
      </c>
      <c r="AZ672" s="564"/>
      <c r="BA672" s="565"/>
      <c r="BB672" s="565"/>
      <c r="BC672" s="565"/>
      <c r="BD672" s="566"/>
    </row>
    <row r="673" spans="1:56" ht="14.4" x14ac:dyDescent="0.3">
      <c r="A673" s="576">
        <v>707643</v>
      </c>
      <c r="B673" s="549" t="s">
        <v>245</v>
      </c>
      <c r="C673" s="555" t="s">
        <v>177</v>
      </c>
      <c r="D673" s="555" t="s">
        <v>177</v>
      </c>
      <c r="E673" s="555" t="s">
        <v>177</v>
      </c>
      <c r="F673" s="555" t="s">
        <v>177</v>
      </c>
      <c r="G673" s="555" t="s">
        <v>177</v>
      </c>
      <c r="H673" s="555" t="s">
        <v>177</v>
      </c>
      <c r="I673" s="555" t="s">
        <v>176</v>
      </c>
      <c r="J673" s="555" t="s">
        <v>176</v>
      </c>
      <c r="K673" s="555" t="s">
        <v>176</v>
      </c>
      <c r="L673" s="555" t="s">
        <v>176</v>
      </c>
      <c r="M673" s="555" t="s">
        <v>176</v>
      </c>
      <c r="N673" s="555" t="s">
        <v>176</v>
      </c>
      <c r="O673" s="555"/>
      <c r="P673" s="555"/>
      <c r="Q673" s="555"/>
      <c r="R673" s="555"/>
      <c r="S673" s="555"/>
      <c r="T673" s="555"/>
      <c r="U673" s="555"/>
      <c r="V673" s="555"/>
      <c r="W673" s="555"/>
      <c r="X673" s="555"/>
      <c r="Y673" s="555"/>
      <c r="Z673" s="555"/>
      <c r="AA673" s="555"/>
      <c r="AB673" s="555"/>
      <c r="AC673" s="555"/>
      <c r="AD673" s="555"/>
      <c r="AE673" s="555"/>
      <c r="AF673" s="555"/>
      <c r="AG673" s="555"/>
      <c r="AH673" s="555"/>
      <c r="AI673" s="555"/>
      <c r="AJ673" s="555"/>
      <c r="AK673" s="555"/>
      <c r="AL673" s="555"/>
      <c r="AM673" s="555"/>
      <c r="AN673" s="555"/>
      <c r="AO673" s="555"/>
      <c r="AP673" s="555"/>
      <c r="AQ673" s="555"/>
      <c r="AR673" s="555"/>
      <c r="AS673" s="555"/>
      <c r="AT673" s="555"/>
      <c r="AU673" s="555"/>
      <c r="AV673" s="555"/>
      <c r="AW673" s="555"/>
      <c r="AX673" s="555"/>
      <c r="AY673" s="556">
        <v>0</v>
      </c>
      <c r="AZ673" s="564"/>
      <c r="BA673" s="565"/>
      <c r="BB673" s="565"/>
      <c r="BC673" s="565"/>
      <c r="BD673" s="566"/>
    </row>
    <row r="674" spans="1:56" ht="21.6" x14ac:dyDescent="0.65">
      <c r="A674" s="578">
        <v>707644</v>
      </c>
      <c r="B674" s="550" t="s">
        <v>245</v>
      </c>
      <c r="C674" s="579" t="s">
        <v>177</v>
      </c>
      <c r="D674" s="579" t="s">
        <v>177</v>
      </c>
      <c r="E674" s="579" t="s">
        <v>177</v>
      </c>
      <c r="F674" s="579" t="s">
        <v>177</v>
      </c>
      <c r="G674" s="579" t="s">
        <v>177</v>
      </c>
      <c r="H674" s="579" t="s">
        <v>177</v>
      </c>
      <c r="I674" s="579" t="s">
        <v>176</v>
      </c>
      <c r="J674" s="579" t="s">
        <v>176</v>
      </c>
      <c r="K674" s="579" t="s">
        <v>176</v>
      </c>
      <c r="L674" s="579" t="s">
        <v>176</v>
      </c>
      <c r="M674" s="579" t="s">
        <v>176</v>
      </c>
      <c r="N674" s="579" t="s">
        <v>176</v>
      </c>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79"/>
      <c r="AL674" s="579"/>
      <c r="AM674" s="579"/>
      <c r="AN674" s="579"/>
      <c r="AO674" s="579"/>
      <c r="AP674" s="579"/>
      <c r="AQ674" s="579"/>
      <c r="AR674" s="579"/>
      <c r="AS674" s="579"/>
      <c r="AT674" s="579"/>
      <c r="AU674" s="579"/>
      <c r="AV674" s="579"/>
      <c r="AW674" s="579"/>
      <c r="AX674" s="579"/>
      <c r="AY674" s="556">
        <v>0</v>
      </c>
      <c r="AZ674" s="559"/>
      <c r="BA674" s="562"/>
      <c r="BB674" s="559"/>
    </row>
    <row r="675" spans="1:56" ht="14.4" x14ac:dyDescent="0.3">
      <c r="A675" s="576">
        <v>707645</v>
      </c>
      <c r="B675" s="549" t="s">
        <v>245</v>
      </c>
      <c r="C675" s="555" t="s">
        <v>175</v>
      </c>
      <c r="D675" s="555" t="s">
        <v>175</v>
      </c>
      <c r="E675" s="555" t="s">
        <v>175</v>
      </c>
      <c r="F675" s="555" t="s">
        <v>175</v>
      </c>
      <c r="G675" s="555" t="s">
        <v>175</v>
      </c>
      <c r="H675" s="555" t="s">
        <v>175</v>
      </c>
      <c r="I675" s="555" t="s">
        <v>177</v>
      </c>
      <c r="J675" s="555" t="s">
        <v>177</v>
      </c>
      <c r="K675" s="555" t="s">
        <v>177</v>
      </c>
      <c r="L675" s="555" t="s">
        <v>177</v>
      </c>
      <c r="M675" s="555" t="s">
        <v>176</v>
      </c>
      <c r="N675" s="555" t="s">
        <v>176</v>
      </c>
      <c r="O675" s="555"/>
      <c r="P675" s="555"/>
      <c r="Q675" s="555"/>
      <c r="R675" s="555"/>
      <c r="S675" s="555"/>
      <c r="T675" s="555"/>
      <c r="U675" s="555"/>
      <c r="V675" s="555"/>
      <c r="W675" s="555"/>
      <c r="X675" s="555"/>
      <c r="Y675" s="555"/>
      <c r="Z675" s="555"/>
      <c r="AA675" s="555"/>
      <c r="AB675" s="555"/>
      <c r="AC675" s="555"/>
      <c r="AD675" s="555"/>
      <c r="AE675" s="555"/>
      <c r="AF675" s="555"/>
      <c r="AG675" s="555"/>
      <c r="AH675" s="555"/>
      <c r="AI675" s="555"/>
      <c r="AJ675" s="555"/>
      <c r="AK675" s="555"/>
      <c r="AL675" s="555"/>
      <c r="AM675" s="555"/>
      <c r="AN675" s="555"/>
      <c r="AO675" s="555"/>
      <c r="AP675" s="555"/>
      <c r="AQ675" s="555"/>
      <c r="AR675" s="555"/>
      <c r="AS675" s="555"/>
      <c r="AT675" s="555"/>
      <c r="AU675" s="555"/>
      <c r="AV675" s="555"/>
      <c r="AW675" s="555"/>
      <c r="AX675" s="555"/>
      <c r="AY675" s="556">
        <v>0</v>
      </c>
      <c r="AZ675" s="564"/>
      <c r="BA675" s="565"/>
      <c r="BB675" s="565"/>
      <c r="BC675" s="565"/>
      <c r="BD675" s="566"/>
    </row>
    <row r="676" spans="1:56" ht="21.6" x14ac:dyDescent="0.65">
      <c r="A676" s="578">
        <v>707646</v>
      </c>
      <c r="B676" s="550" t="s">
        <v>246</v>
      </c>
      <c r="C676" s="579" t="s">
        <v>177</v>
      </c>
      <c r="D676" s="579" t="s">
        <v>177</v>
      </c>
      <c r="E676" s="579" t="s">
        <v>177</v>
      </c>
      <c r="F676" s="579" t="s">
        <v>177</v>
      </c>
      <c r="G676" s="579" t="s">
        <v>177</v>
      </c>
      <c r="H676" s="579" t="s">
        <v>177</v>
      </c>
      <c r="I676" s="579" t="s">
        <v>177</v>
      </c>
      <c r="J676" s="579" t="s">
        <v>177</v>
      </c>
      <c r="K676" s="579" t="s">
        <v>177</v>
      </c>
      <c r="L676" s="579" t="s">
        <v>177</v>
      </c>
      <c r="M676" s="579" t="s">
        <v>177</v>
      </c>
      <c r="N676" s="579" t="s">
        <v>177</v>
      </c>
      <c r="O676" s="579" t="s">
        <v>176</v>
      </c>
      <c r="P676" s="579" t="s">
        <v>176</v>
      </c>
      <c r="Q676" s="579" t="s">
        <v>176</v>
      </c>
      <c r="R676" s="579" t="s">
        <v>176</v>
      </c>
      <c r="S676" s="579" t="s">
        <v>176</v>
      </c>
      <c r="T676" s="579" t="s">
        <v>176</v>
      </c>
      <c r="U676" s="579" t="s">
        <v>176</v>
      </c>
      <c r="V676" s="579" t="s">
        <v>176</v>
      </c>
      <c r="W676" s="579" t="s">
        <v>176</v>
      </c>
      <c r="X676" s="579" t="s">
        <v>176</v>
      </c>
      <c r="Y676" s="579" t="s">
        <v>176</v>
      </c>
      <c r="Z676" s="579" t="s">
        <v>176</v>
      </c>
      <c r="AA676" s="579"/>
      <c r="AB676" s="579"/>
      <c r="AC676" s="579"/>
      <c r="AD676" s="579"/>
      <c r="AE676" s="579"/>
      <c r="AF676" s="579"/>
      <c r="AG676" s="579"/>
      <c r="AH676" s="579"/>
      <c r="AI676" s="579"/>
      <c r="AJ676" s="579"/>
      <c r="AK676" s="579"/>
      <c r="AL676" s="579"/>
      <c r="AM676" s="579"/>
      <c r="AN676" s="579"/>
      <c r="AO676" s="579"/>
      <c r="AP676" s="579"/>
      <c r="AQ676" s="579"/>
      <c r="AR676" s="579"/>
      <c r="AS676" s="579"/>
      <c r="AT676" s="579"/>
      <c r="AU676" s="579"/>
      <c r="AV676" s="579"/>
      <c r="AW676" s="579"/>
      <c r="AX676" s="579"/>
      <c r="AY676" s="556">
        <v>0</v>
      </c>
      <c r="AZ676" s="559"/>
      <c r="BA676" s="562"/>
      <c r="BB676" s="559"/>
    </row>
    <row r="677" spans="1:56" ht="21.6" x14ac:dyDescent="0.65">
      <c r="A677" s="575">
        <v>707647</v>
      </c>
      <c r="B677" s="550" t="s">
        <v>246</v>
      </c>
      <c r="C677" s="555" t="s">
        <v>177</v>
      </c>
      <c r="D677" s="555" t="s">
        <v>177</v>
      </c>
      <c r="E677" s="555" t="s">
        <v>177</v>
      </c>
      <c r="F677" s="555" t="s">
        <v>177</v>
      </c>
      <c r="G677" s="555" t="s">
        <v>175</v>
      </c>
      <c r="H677" s="555" t="s">
        <v>177</v>
      </c>
      <c r="I677" s="555" t="s">
        <v>177</v>
      </c>
      <c r="J677" s="555" t="s">
        <v>177</v>
      </c>
      <c r="K677" s="555" t="s">
        <v>175</v>
      </c>
      <c r="L677" s="555" t="s">
        <v>175</v>
      </c>
      <c r="M677" s="555" t="s">
        <v>177</v>
      </c>
      <c r="N677" s="555" t="s">
        <v>177</v>
      </c>
      <c r="O677" s="555" t="s">
        <v>177</v>
      </c>
      <c r="P677" s="555" t="s">
        <v>177</v>
      </c>
      <c r="Q677" s="555" t="s">
        <v>177</v>
      </c>
      <c r="R677" s="555" t="s">
        <v>177</v>
      </c>
      <c r="S677" s="555" t="s">
        <v>177</v>
      </c>
      <c r="T677" s="555" t="s">
        <v>177</v>
      </c>
      <c r="U677" s="555"/>
      <c r="V677" s="555"/>
      <c r="W677" s="555"/>
      <c r="X677" s="555"/>
      <c r="Y677" s="555"/>
      <c r="Z677" s="555"/>
      <c r="AA677" s="555"/>
      <c r="AB677" s="555"/>
      <c r="AC677" s="555"/>
      <c r="AD677" s="555"/>
      <c r="AE677" s="555"/>
      <c r="AF677" s="555"/>
      <c r="AG677" s="555"/>
      <c r="AH677" s="555"/>
      <c r="AI677" s="555"/>
      <c r="AJ677" s="555"/>
      <c r="AK677" s="555"/>
      <c r="AL677" s="555"/>
      <c r="AM677" s="555"/>
      <c r="AN677" s="555"/>
      <c r="AO677" s="555"/>
      <c r="AP677" s="555"/>
      <c r="AQ677" s="555"/>
      <c r="AR677" s="555"/>
      <c r="AS677" s="555"/>
      <c r="AT677" s="555"/>
      <c r="AU677" s="555"/>
      <c r="AV677" s="555"/>
      <c r="AW677" s="555"/>
      <c r="AX677" s="555"/>
      <c r="AY677" s="556">
        <v>0</v>
      </c>
      <c r="AZ677" s="564"/>
      <c r="BA677" s="565"/>
      <c r="BB677" s="565"/>
      <c r="BC677" s="565"/>
      <c r="BD677" s="566"/>
    </row>
    <row r="678" spans="1:56" ht="21.6" x14ac:dyDescent="0.65">
      <c r="A678" s="578">
        <v>707648</v>
      </c>
      <c r="B678" s="550" t="s">
        <v>245</v>
      </c>
      <c r="C678" s="579" t="s">
        <v>177</v>
      </c>
      <c r="D678" s="579" t="s">
        <v>177</v>
      </c>
      <c r="E678" s="579" t="s">
        <v>177</v>
      </c>
      <c r="F678" s="579" t="s">
        <v>177</v>
      </c>
      <c r="G678" s="579" t="s">
        <v>177</v>
      </c>
      <c r="H678" s="579" t="s">
        <v>177</v>
      </c>
      <c r="I678" s="579" t="s">
        <v>176</v>
      </c>
      <c r="J678" s="579" t="s">
        <v>176</v>
      </c>
      <c r="K678" s="579" t="s">
        <v>176</v>
      </c>
      <c r="L678" s="579" t="s">
        <v>176</v>
      </c>
      <c r="M678" s="579" t="s">
        <v>176</v>
      </c>
      <c r="N678" s="579" t="s">
        <v>176</v>
      </c>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79"/>
      <c r="AL678" s="579"/>
      <c r="AM678" s="579"/>
      <c r="AN678" s="579"/>
      <c r="AO678" s="579"/>
      <c r="AP678" s="579"/>
      <c r="AQ678" s="579"/>
      <c r="AR678" s="579"/>
      <c r="AS678" s="579"/>
      <c r="AT678" s="579"/>
      <c r="AU678" s="579"/>
      <c r="AV678" s="579"/>
      <c r="AW678" s="579"/>
      <c r="AX678" s="579"/>
      <c r="AY678" s="556">
        <v>0</v>
      </c>
      <c r="AZ678" s="559"/>
      <c r="BA678" s="562"/>
    </row>
    <row r="679" spans="1:56" ht="21.6" x14ac:dyDescent="0.65">
      <c r="A679" s="578">
        <v>707649</v>
      </c>
      <c r="B679" s="550" t="s">
        <v>245</v>
      </c>
      <c r="C679" s="579" t="s">
        <v>177</v>
      </c>
      <c r="D679" s="579" t="s">
        <v>177</v>
      </c>
      <c r="E679" s="579" t="s">
        <v>177</v>
      </c>
      <c r="F679" s="579" t="s">
        <v>177</v>
      </c>
      <c r="G679" s="579" t="s">
        <v>177</v>
      </c>
      <c r="H679" s="579" t="s">
        <v>177</v>
      </c>
      <c r="I679" s="579" t="s">
        <v>176</v>
      </c>
      <c r="J679" s="579" t="s">
        <v>176</v>
      </c>
      <c r="K679" s="579" t="s">
        <v>176</v>
      </c>
      <c r="L679" s="579" t="s">
        <v>176</v>
      </c>
      <c r="M679" s="579" t="s">
        <v>176</v>
      </c>
      <c r="N679" s="579" t="s">
        <v>176</v>
      </c>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79"/>
      <c r="AL679" s="579"/>
      <c r="AM679" s="579"/>
      <c r="AN679" s="579"/>
      <c r="AO679" s="579"/>
      <c r="AP679" s="579"/>
      <c r="AQ679" s="579"/>
      <c r="AR679" s="579"/>
      <c r="AS679" s="579"/>
      <c r="AT679" s="579"/>
      <c r="AU679" s="579"/>
      <c r="AV679" s="579"/>
      <c r="AW679" s="579"/>
      <c r="AX679" s="579"/>
      <c r="AY679" s="556">
        <v>0</v>
      </c>
      <c r="AZ679" s="559"/>
      <c r="BA679" s="562"/>
      <c r="BB679" s="559"/>
    </row>
    <row r="680" spans="1:56" ht="21.6" x14ac:dyDescent="0.65">
      <c r="A680" s="578">
        <v>707650</v>
      </c>
      <c r="B680" s="550" t="s">
        <v>245</v>
      </c>
      <c r="C680" s="579" t="s">
        <v>177</v>
      </c>
      <c r="D680" s="579" t="s">
        <v>177</v>
      </c>
      <c r="E680" s="579" t="s">
        <v>177</v>
      </c>
      <c r="F680" s="579" t="s">
        <v>177</v>
      </c>
      <c r="G680" s="579" t="s">
        <v>177</v>
      </c>
      <c r="H680" s="579" t="s">
        <v>177</v>
      </c>
      <c r="I680" s="579" t="s">
        <v>176</v>
      </c>
      <c r="J680" s="579" t="s">
        <v>176</v>
      </c>
      <c r="K680" s="579" t="s">
        <v>176</v>
      </c>
      <c r="L680" s="579" t="s">
        <v>176</v>
      </c>
      <c r="M680" s="579" t="s">
        <v>176</v>
      </c>
      <c r="N680" s="579" t="s">
        <v>176</v>
      </c>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79"/>
      <c r="AL680" s="579"/>
      <c r="AM680" s="579"/>
      <c r="AN680" s="579"/>
      <c r="AO680" s="579"/>
      <c r="AP680" s="579"/>
      <c r="AQ680" s="579"/>
      <c r="AR680" s="579"/>
      <c r="AS680" s="579"/>
      <c r="AT680" s="579"/>
      <c r="AU680" s="579"/>
      <c r="AV680" s="579"/>
      <c r="AW680" s="579"/>
      <c r="AX680" s="579"/>
      <c r="AY680" s="556">
        <v>0</v>
      </c>
      <c r="AZ680" s="564"/>
      <c r="BA680" s="565"/>
      <c r="BB680" s="565"/>
      <c r="BC680" s="565"/>
      <c r="BD680" s="566"/>
    </row>
    <row r="681" spans="1:56" ht="21.6" x14ac:dyDescent="0.65">
      <c r="A681" s="578">
        <v>707651</v>
      </c>
      <c r="B681" s="550" t="s">
        <v>245</v>
      </c>
      <c r="C681" s="579" t="s">
        <v>177</v>
      </c>
      <c r="D681" s="579" t="s">
        <v>177</v>
      </c>
      <c r="E681" s="579" t="s">
        <v>177</v>
      </c>
      <c r="F681" s="579" t="s">
        <v>177</v>
      </c>
      <c r="G681" s="579" t="s">
        <v>177</v>
      </c>
      <c r="H681" s="579" t="s">
        <v>177</v>
      </c>
      <c r="I681" s="579" t="s">
        <v>176</v>
      </c>
      <c r="J681" s="579" t="s">
        <v>176</v>
      </c>
      <c r="K681" s="579" t="s">
        <v>176</v>
      </c>
      <c r="L681" s="579" t="s">
        <v>176</v>
      </c>
      <c r="M681" s="579" t="s">
        <v>176</v>
      </c>
      <c r="N681" s="579" t="s">
        <v>176</v>
      </c>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79"/>
      <c r="AL681" s="579"/>
      <c r="AM681" s="579"/>
      <c r="AN681" s="579"/>
      <c r="AO681" s="579"/>
      <c r="AP681" s="579"/>
      <c r="AQ681" s="579"/>
      <c r="AR681" s="579"/>
      <c r="AS681" s="579"/>
      <c r="AT681" s="579"/>
      <c r="AU681" s="579"/>
      <c r="AV681" s="579"/>
      <c r="AW681" s="579"/>
      <c r="AX681" s="579"/>
      <c r="AY681" s="556">
        <v>0</v>
      </c>
      <c r="AZ681" s="559"/>
      <c r="BA681" s="562"/>
      <c r="BB681" s="559"/>
    </row>
    <row r="682" spans="1:56" ht="21.6" x14ac:dyDescent="0.65">
      <c r="A682" s="578">
        <v>707652</v>
      </c>
      <c r="B682" s="550" t="s">
        <v>245</v>
      </c>
      <c r="C682" s="579" t="s">
        <v>177</v>
      </c>
      <c r="D682" s="579" t="s">
        <v>177</v>
      </c>
      <c r="E682" s="579" t="s">
        <v>177</v>
      </c>
      <c r="F682" s="579" t="s">
        <v>177</v>
      </c>
      <c r="G682" s="579" t="s">
        <v>177</v>
      </c>
      <c r="H682" s="579" t="s">
        <v>177</v>
      </c>
      <c r="I682" s="579" t="s">
        <v>177</v>
      </c>
      <c r="J682" s="579" t="s">
        <v>176</v>
      </c>
      <c r="K682" s="579" t="s">
        <v>176</v>
      </c>
      <c r="L682" s="579" t="s">
        <v>176</v>
      </c>
      <c r="M682" s="579" t="s">
        <v>177</v>
      </c>
      <c r="N682" s="579" t="s">
        <v>177</v>
      </c>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79"/>
      <c r="AL682" s="579"/>
      <c r="AM682" s="579"/>
      <c r="AN682" s="579"/>
      <c r="AO682" s="579"/>
      <c r="AP682" s="579"/>
      <c r="AQ682" s="579"/>
      <c r="AR682" s="579"/>
      <c r="AS682" s="579"/>
      <c r="AT682" s="579"/>
      <c r="AU682" s="579"/>
      <c r="AV682" s="579"/>
      <c r="AW682" s="579"/>
      <c r="AX682" s="579"/>
      <c r="AY682" s="556">
        <v>0</v>
      </c>
      <c r="AZ682" s="564"/>
      <c r="BA682" s="565"/>
      <c r="BB682" s="565"/>
      <c r="BC682" s="565"/>
      <c r="BD682" s="566"/>
    </row>
    <row r="683" spans="1:56" ht="14.4" x14ac:dyDescent="0.3">
      <c r="A683" s="576">
        <v>707653</v>
      </c>
      <c r="B683" s="549" t="s">
        <v>245</v>
      </c>
      <c r="C683" s="555" t="s">
        <v>176</v>
      </c>
      <c r="D683" s="555" t="s">
        <v>177</v>
      </c>
      <c r="E683" s="555" t="s">
        <v>177</v>
      </c>
      <c r="F683" s="555" t="s">
        <v>176</v>
      </c>
      <c r="G683" s="555" t="s">
        <v>176</v>
      </c>
      <c r="H683" s="555" t="s">
        <v>176</v>
      </c>
      <c r="I683" s="555" t="s">
        <v>176</v>
      </c>
      <c r="J683" s="555" t="s">
        <v>176</v>
      </c>
      <c r="K683" s="555" t="s">
        <v>176</v>
      </c>
      <c r="L683" s="555" t="s">
        <v>176</v>
      </c>
      <c r="M683" s="555" t="s">
        <v>176</v>
      </c>
      <c r="N683" s="555" t="s">
        <v>176</v>
      </c>
      <c r="O683" s="555"/>
      <c r="P683" s="555"/>
      <c r="Q683" s="555"/>
      <c r="R683" s="555"/>
      <c r="S683" s="555"/>
      <c r="T683" s="555"/>
      <c r="U683" s="555"/>
      <c r="V683" s="555"/>
      <c r="W683" s="555"/>
      <c r="X683" s="555"/>
      <c r="Y683" s="555"/>
      <c r="Z683" s="555"/>
      <c r="AA683" s="555"/>
      <c r="AB683" s="555"/>
      <c r="AC683" s="555"/>
      <c r="AD683" s="555"/>
      <c r="AE683" s="555"/>
      <c r="AF683" s="555"/>
      <c r="AG683" s="555"/>
      <c r="AH683" s="555"/>
      <c r="AI683" s="555"/>
      <c r="AJ683" s="555"/>
      <c r="AK683" s="555"/>
      <c r="AL683" s="555"/>
      <c r="AM683" s="555"/>
      <c r="AN683" s="555"/>
      <c r="AO683" s="555"/>
      <c r="AP683" s="555"/>
      <c r="AQ683" s="555"/>
      <c r="AR683" s="555"/>
      <c r="AS683" s="555"/>
      <c r="AT683" s="555"/>
      <c r="AU683" s="555"/>
      <c r="AV683" s="555"/>
      <c r="AW683" s="555"/>
      <c r="AX683" s="555"/>
      <c r="AY683" s="556">
        <v>0</v>
      </c>
      <c r="AZ683" s="559"/>
      <c r="BA683" s="562"/>
      <c r="BB683" s="559"/>
    </row>
    <row r="684" spans="1:56" ht="21.6" x14ac:dyDescent="0.65">
      <c r="A684" s="578">
        <v>707654</v>
      </c>
      <c r="B684" s="550" t="s">
        <v>245</v>
      </c>
      <c r="C684" s="579" t="s">
        <v>177</v>
      </c>
      <c r="D684" s="579" t="s">
        <v>177</v>
      </c>
      <c r="E684" s="579" t="s">
        <v>177</v>
      </c>
      <c r="F684" s="579" t="s">
        <v>177</v>
      </c>
      <c r="G684" s="579" t="s">
        <v>175</v>
      </c>
      <c r="H684" s="579" t="s">
        <v>177</v>
      </c>
      <c r="I684" s="579" t="s">
        <v>176</v>
      </c>
      <c r="J684" s="579" t="s">
        <v>176</v>
      </c>
      <c r="K684" s="579" t="s">
        <v>177</v>
      </c>
      <c r="L684" s="579" t="s">
        <v>177</v>
      </c>
      <c r="M684" s="579" t="s">
        <v>177</v>
      </c>
      <c r="N684" s="579" t="s">
        <v>177</v>
      </c>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79"/>
      <c r="AL684" s="579"/>
      <c r="AM684" s="579"/>
      <c r="AN684" s="579"/>
      <c r="AO684" s="579"/>
      <c r="AP684" s="579"/>
      <c r="AQ684" s="579"/>
      <c r="AR684" s="579"/>
      <c r="AS684" s="579"/>
      <c r="AT684" s="579"/>
      <c r="AU684" s="579"/>
      <c r="AV684" s="579"/>
      <c r="AW684" s="579"/>
      <c r="AX684" s="579"/>
      <c r="AY684" s="556">
        <v>0</v>
      </c>
      <c r="AZ684" s="564"/>
      <c r="BA684" s="565"/>
      <c r="BB684" s="565"/>
      <c r="BC684" s="565"/>
      <c r="BD684" s="566"/>
    </row>
    <row r="685" spans="1:56" ht="14.4" x14ac:dyDescent="0.3">
      <c r="A685" s="576">
        <v>707655</v>
      </c>
      <c r="B685" s="549" t="s">
        <v>245</v>
      </c>
      <c r="C685" s="555" t="s">
        <v>177</v>
      </c>
      <c r="D685" s="555" t="s">
        <v>177</v>
      </c>
      <c r="E685" s="555" t="s">
        <v>177</v>
      </c>
      <c r="F685" s="555" t="s">
        <v>177</v>
      </c>
      <c r="G685" s="555" t="s">
        <v>177</v>
      </c>
      <c r="H685" s="555" t="s">
        <v>177</v>
      </c>
      <c r="I685" s="555" t="s">
        <v>176</v>
      </c>
      <c r="J685" s="555" t="s">
        <v>176</v>
      </c>
      <c r="K685" s="555" t="s">
        <v>176</v>
      </c>
      <c r="L685" s="555" t="s">
        <v>176</v>
      </c>
      <c r="M685" s="555" t="s">
        <v>176</v>
      </c>
      <c r="N685" s="555" t="s">
        <v>176</v>
      </c>
      <c r="O685" s="555"/>
      <c r="P685" s="555"/>
      <c r="Q685" s="555"/>
      <c r="R685" s="555"/>
      <c r="S685" s="555"/>
      <c r="T685" s="555"/>
      <c r="U685" s="555"/>
      <c r="V685" s="555"/>
      <c r="W685" s="555"/>
      <c r="X685" s="555"/>
      <c r="Y685" s="555"/>
      <c r="Z685" s="555"/>
      <c r="AA685" s="555"/>
      <c r="AB685" s="555"/>
      <c r="AC685" s="555"/>
      <c r="AD685" s="555"/>
      <c r="AE685" s="555"/>
      <c r="AF685" s="555"/>
      <c r="AG685" s="555"/>
      <c r="AH685" s="555"/>
      <c r="AI685" s="555"/>
      <c r="AJ685" s="555"/>
      <c r="AK685" s="555"/>
      <c r="AL685" s="555"/>
      <c r="AM685" s="555"/>
      <c r="AN685" s="555"/>
      <c r="AO685" s="555"/>
      <c r="AP685" s="555"/>
      <c r="AQ685" s="555"/>
      <c r="AR685" s="555"/>
      <c r="AS685" s="555"/>
      <c r="AT685" s="555"/>
      <c r="AU685" s="555"/>
      <c r="AV685" s="555"/>
      <c r="AW685" s="555"/>
      <c r="AX685" s="555"/>
      <c r="AY685" s="556">
        <v>0</v>
      </c>
      <c r="AZ685" s="564"/>
      <c r="BA685" s="565"/>
      <c r="BB685" s="565"/>
      <c r="BC685" s="565"/>
      <c r="BD685" s="566"/>
    </row>
    <row r="686" spans="1:56" ht="14.4" x14ac:dyDescent="0.3">
      <c r="A686" s="576">
        <v>707656</v>
      </c>
      <c r="B686" s="549" t="s">
        <v>245</v>
      </c>
      <c r="C686" s="555" t="s">
        <v>177</v>
      </c>
      <c r="D686" s="555" t="s">
        <v>176</v>
      </c>
      <c r="E686" s="555" t="s">
        <v>177</v>
      </c>
      <c r="F686" s="555" t="s">
        <v>177</v>
      </c>
      <c r="G686" s="555" t="s">
        <v>176</v>
      </c>
      <c r="H686" s="555" t="s">
        <v>176</v>
      </c>
      <c r="I686" s="555" t="s">
        <v>176</v>
      </c>
      <c r="J686" s="555" t="s">
        <v>176</v>
      </c>
      <c r="K686" s="555" t="s">
        <v>176</v>
      </c>
      <c r="L686" s="555" t="s">
        <v>176</v>
      </c>
      <c r="M686" s="555" t="s">
        <v>176</v>
      </c>
      <c r="N686" s="555" t="s">
        <v>176</v>
      </c>
      <c r="O686" s="555"/>
      <c r="P686" s="555"/>
      <c r="Q686" s="555"/>
      <c r="R686" s="555"/>
      <c r="S686" s="555"/>
      <c r="T686" s="555"/>
      <c r="U686" s="555"/>
      <c r="V686" s="555"/>
      <c r="W686" s="555"/>
      <c r="X686" s="555"/>
      <c r="Y686" s="555"/>
      <c r="Z686" s="555"/>
      <c r="AA686" s="555"/>
      <c r="AB686" s="555"/>
      <c r="AC686" s="555"/>
      <c r="AD686" s="555"/>
      <c r="AE686" s="555"/>
      <c r="AF686" s="555"/>
      <c r="AG686" s="555"/>
      <c r="AH686" s="555"/>
      <c r="AI686" s="555"/>
      <c r="AJ686" s="555"/>
      <c r="AK686" s="555"/>
      <c r="AL686" s="555"/>
      <c r="AM686" s="555"/>
      <c r="AN686" s="555"/>
      <c r="AO686" s="555"/>
      <c r="AP686" s="555"/>
      <c r="AQ686" s="555"/>
      <c r="AR686" s="555"/>
      <c r="AS686" s="555"/>
      <c r="AT686" s="555"/>
      <c r="AU686" s="555"/>
      <c r="AV686" s="555"/>
      <c r="AW686" s="555"/>
      <c r="AX686" s="555"/>
      <c r="AY686" s="556">
        <v>0</v>
      </c>
      <c r="AZ686" s="564"/>
      <c r="BA686" s="565"/>
      <c r="BB686" s="565"/>
      <c r="BC686" s="565"/>
      <c r="BD686" s="566"/>
    </row>
    <row r="687" spans="1:56" ht="14.4" x14ac:dyDescent="0.3">
      <c r="A687" s="576">
        <v>707657</v>
      </c>
      <c r="B687" s="549" t="s">
        <v>245</v>
      </c>
      <c r="C687" s="555" t="s">
        <v>177</v>
      </c>
      <c r="D687" s="555" t="s">
        <v>177</v>
      </c>
      <c r="E687" s="555" t="s">
        <v>177</v>
      </c>
      <c r="F687" s="555" t="s">
        <v>176</v>
      </c>
      <c r="G687" s="555" t="s">
        <v>176</v>
      </c>
      <c r="H687" s="555" t="s">
        <v>177</v>
      </c>
      <c r="I687" s="555" t="s">
        <v>176</v>
      </c>
      <c r="J687" s="555" t="s">
        <v>176</v>
      </c>
      <c r="K687" s="555" t="s">
        <v>176</v>
      </c>
      <c r="L687" s="555" t="s">
        <v>176</v>
      </c>
      <c r="M687" s="555" t="s">
        <v>176</v>
      </c>
      <c r="N687" s="555" t="s">
        <v>176</v>
      </c>
      <c r="O687" s="555"/>
      <c r="P687" s="555"/>
      <c r="Q687" s="555"/>
      <c r="R687" s="555"/>
      <c r="S687" s="555"/>
      <c r="T687" s="555"/>
      <c r="U687" s="555"/>
      <c r="V687" s="555"/>
      <c r="W687" s="555"/>
      <c r="X687" s="555"/>
      <c r="Y687" s="555"/>
      <c r="Z687" s="555"/>
      <c r="AA687" s="555"/>
      <c r="AB687" s="555"/>
      <c r="AC687" s="555"/>
      <c r="AD687" s="555"/>
      <c r="AE687" s="555"/>
      <c r="AF687" s="555"/>
      <c r="AG687" s="555"/>
      <c r="AH687" s="555"/>
      <c r="AI687" s="555"/>
      <c r="AJ687" s="555"/>
      <c r="AK687" s="555"/>
      <c r="AL687" s="555"/>
      <c r="AM687" s="555"/>
      <c r="AN687" s="555"/>
      <c r="AO687" s="555"/>
      <c r="AP687" s="555"/>
      <c r="AQ687" s="555"/>
      <c r="AR687" s="555"/>
      <c r="AS687" s="555"/>
      <c r="AT687" s="555"/>
      <c r="AU687" s="555"/>
      <c r="AV687" s="555"/>
      <c r="AW687" s="555"/>
      <c r="AX687" s="555"/>
      <c r="AY687" s="556">
        <v>0</v>
      </c>
      <c r="AZ687" s="564"/>
      <c r="BA687" s="565"/>
      <c r="BB687" s="565"/>
      <c r="BC687" s="565"/>
      <c r="BD687" s="566"/>
    </row>
    <row r="688" spans="1:56" ht="21.6" x14ac:dyDescent="0.65">
      <c r="A688" s="578">
        <v>707658</v>
      </c>
      <c r="B688" s="550" t="s">
        <v>246</v>
      </c>
      <c r="C688" s="579" t="s">
        <v>177</v>
      </c>
      <c r="D688" s="579" t="s">
        <v>177</v>
      </c>
      <c r="E688" s="579" t="s">
        <v>175</v>
      </c>
      <c r="F688" s="579" t="s">
        <v>177</v>
      </c>
      <c r="G688" s="579" t="s">
        <v>177</v>
      </c>
      <c r="H688" s="579" t="s">
        <v>177</v>
      </c>
      <c r="I688" s="579" t="s">
        <v>177</v>
      </c>
      <c r="J688" s="579" t="s">
        <v>177</v>
      </c>
      <c r="K688" s="579" t="s">
        <v>175</v>
      </c>
      <c r="L688" s="579" t="s">
        <v>175</v>
      </c>
      <c r="M688" s="579" t="s">
        <v>177</v>
      </c>
      <c r="N688" s="579" t="s">
        <v>177</v>
      </c>
      <c r="O688" s="579" t="s">
        <v>176</v>
      </c>
      <c r="P688" s="579" t="s">
        <v>176</v>
      </c>
      <c r="Q688" s="579" t="s">
        <v>177</v>
      </c>
      <c r="R688" s="579" t="s">
        <v>177</v>
      </c>
      <c r="S688" s="579" t="s">
        <v>176</v>
      </c>
      <c r="T688" s="579" t="s">
        <v>177</v>
      </c>
      <c r="U688" s="579"/>
      <c r="V688" s="579"/>
      <c r="W688" s="579"/>
      <c r="X688" s="579"/>
      <c r="Y688" s="579"/>
      <c r="Z688" s="579"/>
      <c r="AA688" s="579"/>
      <c r="AB688" s="579"/>
      <c r="AC688" s="579"/>
      <c r="AD688" s="579"/>
      <c r="AE688" s="579"/>
      <c r="AF688" s="579"/>
      <c r="AG688" s="579"/>
      <c r="AH688" s="579"/>
      <c r="AI688" s="579"/>
      <c r="AJ688" s="579"/>
      <c r="AK688" s="579"/>
      <c r="AL688" s="579"/>
      <c r="AM688" s="579"/>
      <c r="AN688" s="579"/>
      <c r="AO688" s="579"/>
      <c r="AP688" s="579"/>
      <c r="AQ688" s="579"/>
      <c r="AR688" s="579"/>
      <c r="AS688" s="579"/>
      <c r="AT688" s="579"/>
      <c r="AU688" s="579"/>
      <c r="AV688" s="579"/>
      <c r="AW688" s="579"/>
      <c r="AX688" s="579"/>
      <c r="AY688" s="556">
        <v>0</v>
      </c>
      <c r="AZ688" s="559"/>
      <c r="BA688" s="562"/>
      <c r="BB688" s="559"/>
    </row>
    <row r="689" spans="1:56" ht="21.6" x14ac:dyDescent="0.65">
      <c r="A689" s="578">
        <v>707659</v>
      </c>
      <c r="B689" s="550" t="s">
        <v>399</v>
      </c>
      <c r="C689" s="579" t="s">
        <v>175</v>
      </c>
      <c r="D689" s="579" t="s">
        <v>175</v>
      </c>
      <c r="E689" s="579" t="s">
        <v>175</v>
      </c>
      <c r="F689" s="579" t="s">
        <v>175</v>
      </c>
      <c r="G689" s="579" t="s">
        <v>175</v>
      </c>
      <c r="H689" s="579" t="s">
        <v>177</v>
      </c>
      <c r="I689" s="579" t="s">
        <v>175</v>
      </c>
      <c r="J689" s="579" t="s">
        <v>177</v>
      </c>
      <c r="K689" s="579" t="s">
        <v>176</v>
      </c>
      <c r="L689" s="579" t="s">
        <v>177</v>
      </c>
      <c r="M689" s="579" t="s">
        <v>175</v>
      </c>
      <c r="N689" s="579" t="s">
        <v>177</v>
      </c>
      <c r="O689" s="579" t="s">
        <v>176</v>
      </c>
      <c r="P689" s="579" t="s">
        <v>176</v>
      </c>
      <c r="Q689" s="579" t="s">
        <v>176</v>
      </c>
      <c r="R689" s="579" t="s">
        <v>176</v>
      </c>
      <c r="S689" s="579" t="s">
        <v>176</v>
      </c>
      <c r="T689" s="579" t="s">
        <v>176</v>
      </c>
      <c r="U689" s="579"/>
      <c r="V689" s="579"/>
      <c r="W689" s="579"/>
      <c r="X689" s="579"/>
      <c r="Y689" s="579"/>
      <c r="Z689" s="579"/>
      <c r="AA689" s="579"/>
      <c r="AB689" s="579"/>
      <c r="AC689" s="579"/>
      <c r="AD689" s="579"/>
      <c r="AE689" s="579"/>
      <c r="AF689" s="579"/>
      <c r="AG689" s="579"/>
      <c r="AH689" s="579"/>
      <c r="AI689" s="579"/>
      <c r="AJ689" s="579"/>
      <c r="AK689" s="579"/>
      <c r="AL689" s="579"/>
      <c r="AM689" s="579"/>
      <c r="AN689" s="579"/>
      <c r="AO689" s="579"/>
      <c r="AP689" s="579"/>
      <c r="AQ689" s="579"/>
      <c r="AR689" s="579"/>
      <c r="AS689" s="579"/>
      <c r="AT689" s="579"/>
      <c r="AU689" s="579"/>
      <c r="AV689" s="579"/>
      <c r="AW689" s="579"/>
      <c r="AX689" s="579"/>
      <c r="AY689" s="556">
        <v>0</v>
      </c>
      <c r="AZ689" s="559"/>
      <c r="BA689" s="562"/>
      <c r="BB689" s="559"/>
    </row>
    <row r="690" spans="1:56" ht="21.6" x14ac:dyDescent="0.65">
      <c r="A690" s="578">
        <v>707660</v>
      </c>
      <c r="B690" s="550" t="s">
        <v>245</v>
      </c>
      <c r="C690" s="579" t="s">
        <v>177</v>
      </c>
      <c r="D690" s="579" t="s">
        <v>177</v>
      </c>
      <c r="E690" s="579" t="s">
        <v>177</v>
      </c>
      <c r="F690" s="579" t="s">
        <v>177</v>
      </c>
      <c r="G690" s="579" t="s">
        <v>177</v>
      </c>
      <c r="H690" s="579" t="s">
        <v>177</v>
      </c>
      <c r="I690" s="579" t="s">
        <v>176</v>
      </c>
      <c r="J690" s="579" t="s">
        <v>176</v>
      </c>
      <c r="K690" s="579" t="s">
        <v>176</v>
      </c>
      <c r="L690" s="579" t="s">
        <v>176</v>
      </c>
      <c r="M690" s="579" t="s">
        <v>176</v>
      </c>
      <c r="N690" s="579" t="s">
        <v>176</v>
      </c>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79"/>
      <c r="AL690" s="579"/>
      <c r="AM690" s="579"/>
      <c r="AN690" s="579"/>
      <c r="AO690" s="579"/>
      <c r="AP690" s="579"/>
      <c r="AQ690" s="579"/>
      <c r="AR690" s="579"/>
      <c r="AS690" s="579"/>
      <c r="AT690" s="579"/>
      <c r="AU690" s="579"/>
      <c r="AV690" s="579"/>
      <c r="AW690" s="579"/>
      <c r="AX690" s="579"/>
      <c r="AY690" s="556">
        <v>0</v>
      </c>
      <c r="AZ690" s="559"/>
      <c r="BA690" s="562"/>
      <c r="BB690" s="559"/>
    </row>
    <row r="691" spans="1:56" ht="21.6" x14ac:dyDescent="0.65">
      <c r="A691" s="578">
        <v>707661</v>
      </c>
      <c r="B691" s="550" t="s">
        <v>245</v>
      </c>
      <c r="C691" s="579" t="s">
        <v>177</v>
      </c>
      <c r="D691" s="579" t="s">
        <v>177</v>
      </c>
      <c r="E691" s="579" t="s">
        <v>177</v>
      </c>
      <c r="F691" s="579" t="s">
        <v>177</v>
      </c>
      <c r="G691" s="579" t="s">
        <v>177</v>
      </c>
      <c r="H691" s="579" t="s">
        <v>177</v>
      </c>
      <c r="I691" s="579" t="s">
        <v>176</v>
      </c>
      <c r="J691" s="579" t="s">
        <v>176</v>
      </c>
      <c r="K691" s="579" t="s">
        <v>176</v>
      </c>
      <c r="L691" s="579" t="s">
        <v>176</v>
      </c>
      <c r="M691" s="579" t="s">
        <v>176</v>
      </c>
      <c r="N691" s="579" t="s">
        <v>176</v>
      </c>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79"/>
      <c r="AL691" s="579"/>
      <c r="AM691" s="579"/>
      <c r="AN691" s="579"/>
      <c r="AO691" s="579"/>
      <c r="AP691" s="579"/>
      <c r="AQ691" s="579"/>
      <c r="AR691" s="579"/>
      <c r="AS691" s="579"/>
      <c r="AT691" s="579"/>
      <c r="AU691" s="579"/>
      <c r="AV691" s="579"/>
      <c r="AW691" s="579"/>
      <c r="AX691" s="579"/>
      <c r="AY691" s="556">
        <v>0</v>
      </c>
      <c r="AZ691" s="564"/>
      <c r="BA691" s="565"/>
      <c r="BB691" s="565"/>
      <c r="BC691" s="565"/>
      <c r="BD691" s="566"/>
    </row>
    <row r="692" spans="1:56" ht="21.6" x14ac:dyDescent="0.65">
      <c r="A692" s="578">
        <v>707662</v>
      </c>
      <c r="B692" s="550" t="s">
        <v>245</v>
      </c>
      <c r="C692" s="579" t="s">
        <v>177</v>
      </c>
      <c r="D692" s="579" t="s">
        <v>177</v>
      </c>
      <c r="E692" s="579" t="s">
        <v>177</v>
      </c>
      <c r="F692" s="579" t="s">
        <v>177</v>
      </c>
      <c r="G692" s="579" t="s">
        <v>177</v>
      </c>
      <c r="H692" s="579" t="s">
        <v>177</v>
      </c>
      <c r="I692" s="579" t="s">
        <v>176</v>
      </c>
      <c r="J692" s="579" t="s">
        <v>176</v>
      </c>
      <c r="K692" s="579" t="s">
        <v>176</v>
      </c>
      <c r="L692" s="579" t="s">
        <v>176</v>
      </c>
      <c r="M692" s="579" t="s">
        <v>176</v>
      </c>
      <c r="N692" s="579" t="s">
        <v>176</v>
      </c>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79"/>
      <c r="AL692" s="579"/>
      <c r="AM692" s="579"/>
      <c r="AN692" s="579"/>
      <c r="AO692" s="579"/>
      <c r="AP692" s="579"/>
      <c r="AQ692" s="579"/>
      <c r="AR692" s="579"/>
      <c r="AS692" s="579"/>
      <c r="AT692" s="579"/>
      <c r="AU692" s="579"/>
      <c r="AV692" s="579"/>
      <c r="AW692" s="579"/>
      <c r="AX692" s="579"/>
      <c r="AY692" s="556">
        <v>0</v>
      </c>
      <c r="AZ692" s="559"/>
      <c r="BA692" s="562"/>
      <c r="BB692" s="559"/>
    </row>
    <row r="693" spans="1:56" ht="14.4" x14ac:dyDescent="0.3">
      <c r="A693" s="576">
        <v>707663</v>
      </c>
      <c r="B693" s="549" t="s">
        <v>245</v>
      </c>
      <c r="C693" s="555" t="s">
        <v>175</v>
      </c>
      <c r="D693" s="555" t="s">
        <v>177</v>
      </c>
      <c r="E693" s="555" t="s">
        <v>177</v>
      </c>
      <c r="F693" s="555" t="s">
        <v>177</v>
      </c>
      <c r="G693" s="555" t="s">
        <v>177</v>
      </c>
      <c r="H693" s="555" t="s">
        <v>177</v>
      </c>
      <c r="I693" s="555" t="s">
        <v>175</v>
      </c>
      <c r="J693" s="555" t="s">
        <v>177</v>
      </c>
      <c r="K693" s="555" t="s">
        <v>177</v>
      </c>
      <c r="L693" s="555" t="s">
        <v>175</v>
      </c>
      <c r="M693" s="555" t="s">
        <v>175</v>
      </c>
      <c r="N693" s="555" t="s">
        <v>175</v>
      </c>
      <c r="O693" s="555"/>
      <c r="P693" s="555"/>
      <c r="Q693" s="555"/>
      <c r="R693" s="555"/>
      <c r="S693" s="555"/>
      <c r="T693" s="555"/>
      <c r="U693" s="555"/>
      <c r="V693" s="555"/>
      <c r="W693" s="555"/>
      <c r="X693" s="555"/>
      <c r="Y693" s="555"/>
      <c r="Z693" s="555"/>
      <c r="AA693" s="555"/>
      <c r="AB693" s="555"/>
      <c r="AC693" s="555"/>
      <c r="AD693" s="555"/>
      <c r="AE693" s="555"/>
      <c r="AF693" s="555"/>
      <c r="AG693" s="555"/>
      <c r="AH693" s="555"/>
      <c r="AI693" s="555"/>
      <c r="AJ693" s="555"/>
      <c r="AK693" s="555"/>
      <c r="AL693" s="555"/>
      <c r="AM693" s="555"/>
      <c r="AN693" s="555"/>
      <c r="AO693" s="555"/>
      <c r="AP693" s="555"/>
      <c r="AQ693" s="555"/>
      <c r="AR693" s="555"/>
      <c r="AS693" s="555"/>
      <c r="AT693" s="555"/>
      <c r="AU693" s="555"/>
      <c r="AV693" s="555"/>
      <c r="AW693" s="555"/>
      <c r="AX693" s="555"/>
      <c r="AY693" s="556">
        <v>0</v>
      </c>
      <c r="AZ693" s="559"/>
      <c r="BA693" s="562"/>
      <c r="BB693" s="559"/>
    </row>
    <row r="694" spans="1:56" ht="14.4" x14ac:dyDescent="0.3">
      <c r="A694" s="576">
        <v>707664</v>
      </c>
      <c r="B694" s="549" t="s">
        <v>245</v>
      </c>
      <c r="C694" s="555" t="s">
        <v>177</v>
      </c>
      <c r="D694" s="555" t="s">
        <v>177</v>
      </c>
      <c r="E694" s="555" t="s">
        <v>177</v>
      </c>
      <c r="F694" s="555" t="s">
        <v>176</v>
      </c>
      <c r="G694" s="555" t="s">
        <v>177</v>
      </c>
      <c r="H694" s="555" t="s">
        <v>176</v>
      </c>
      <c r="I694" s="555" t="s">
        <v>176</v>
      </c>
      <c r="J694" s="555" t="s">
        <v>176</v>
      </c>
      <c r="K694" s="555" t="s">
        <v>176</v>
      </c>
      <c r="L694" s="555" t="s">
        <v>176</v>
      </c>
      <c r="M694" s="555" t="s">
        <v>176</v>
      </c>
      <c r="N694" s="555" t="s">
        <v>176</v>
      </c>
      <c r="O694" s="555"/>
      <c r="P694" s="555"/>
      <c r="Q694" s="555"/>
      <c r="R694" s="555"/>
      <c r="S694" s="555"/>
      <c r="T694" s="555"/>
      <c r="U694" s="555"/>
      <c r="V694" s="555"/>
      <c r="W694" s="555"/>
      <c r="X694" s="555"/>
      <c r="Y694" s="555"/>
      <c r="Z694" s="555"/>
      <c r="AA694" s="555"/>
      <c r="AB694" s="555"/>
      <c r="AC694" s="555"/>
      <c r="AD694" s="555"/>
      <c r="AE694" s="555"/>
      <c r="AF694" s="555"/>
      <c r="AG694" s="555"/>
      <c r="AH694" s="555"/>
      <c r="AI694" s="555"/>
      <c r="AJ694" s="555"/>
      <c r="AK694" s="555"/>
      <c r="AL694" s="555"/>
      <c r="AM694" s="555"/>
      <c r="AN694" s="555"/>
      <c r="AO694" s="555"/>
      <c r="AP694" s="555"/>
      <c r="AQ694" s="555"/>
      <c r="AR694" s="555"/>
      <c r="AS694" s="555"/>
      <c r="AT694" s="555"/>
      <c r="AU694" s="555"/>
      <c r="AV694" s="555"/>
      <c r="AW694" s="555"/>
      <c r="AX694" s="555"/>
      <c r="AY694" s="556">
        <v>0</v>
      </c>
      <c r="AZ694" s="564"/>
      <c r="BA694" s="565"/>
      <c r="BB694" s="565"/>
      <c r="BC694" s="565"/>
      <c r="BD694" s="566"/>
    </row>
    <row r="695" spans="1:56" ht="21.6" x14ac:dyDescent="0.65">
      <c r="A695" s="578">
        <v>707665</v>
      </c>
      <c r="B695" s="550" t="s">
        <v>245</v>
      </c>
      <c r="C695" s="579" t="s">
        <v>176</v>
      </c>
      <c r="D695" s="579" t="s">
        <v>176</v>
      </c>
      <c r="E695" s="579" t="s">
        <v>176</v>
      </c>
      <c r="F695" s="579" t="s">
        <v>176</v>
      </c>
      <c r="G695" s="579" t="s">
        <v>176</v>
      </c>
      <c r="H695" s="579" t="s">
        <v>176</v>
      </c>
      <c r="I695" s="579" t="s">
        <v>176</v>
      </c>
      <c r="J695" s="579" t="s">
        <v>176</v>
      </c>
      <c r="K695" s="579" t="s">
        <v>176</v>
      </c>
      <c r="L695" s="579" t="s">
        <v>176</v>
      </c>
      <c r="M695" s="579" t="s">
        <v>176</v>
      </c>
      <c r="N695" s="579" t="s">
        <v>176</v>
      </c>
      <c r="O695" s="579"/>
      <c r="P695" s="579"/>
      <c r="Q695" s="579"/>
      <c r="R695" s="579"/>
      <c r="S695" s="579"/>
      <c r="T695" s="579"/>
      <c r="U695" s="579"/>
      <c r="V695" s="579"/>
      <c r="W695" s="579"/>
      <c r="X695" s="579"/>
      <c r="Y695" s="579"/>
      <c r="Z695" s="579"/>
      <c r="AA695" s="579"/>
      <c r="AB695" s="579"/>
      <c r="AC695" s="579"/>
      <c r="AD695" s="579"/>
      <c r="AE695" s="579"/>
      <c r="AF695" s="579"/>
      <c r="AG695" s="579"/>
      <c r="AH695" s="579"/>
      <c r="AI695" s="579"/>
      <c r="AJ695" s="579"/>
      <c r="AK695" s="579"/>
      <c r="AL695" s="579"/>
      <c r="AM695" s="579"/>
      <c r="AN695" s="579"/>
      <c r="AO695" s="579"/>
      <c r="AP695" s="579"/>
      <c r="AQ695" s="579"/>
      <c r="AR695" s="579"/>
      <c r="AS695" s="579"/>
      <c r="AT695" s="579"/>
      <c r="AU695" s="579"/>
      <c r="AV695" s="579"/>
      <c r="AW695" s="579"/>
      <c r="AX695" s="579"/>
      <c r="AY695" s="556">
        <v>0</v>
      </c>
      <c r="AZ695" s="559"/>
      <c r="BA695" s="562"/>
      <c r="BB695" s="559"/>
    </row>
    <row r="696" spans="1:56" ht="21.6" x14ac:dyDescent="0.65">
      <c r="A696" s="578">
        <v>707666</v>
      </c>
      <c r="B696" s="550" t="s">
        <v>245</v>
      </c>
      <c r="C696" s="579" t="s">
        <v>177</v>
      </c>
      <c r="D696" s="579" t="s">
        <v>177</v>
      </c>
      <c r="E696" s="579" t="s">
        <v>177</v>
      </c>
      <c r="F696" s="579" t="s">
        <v>177</v>
      </c>
      <c r="G696" s="579" t="s">
        <v>176</v>
      </c>
      <c r="H696" s="579" t="s">
        <v>176</v>
      </c>
      <c r="I696" s="579" t="s">
        <v>176</v>
      </c>
      <c r="J696" s="579" t="s">
        <v>176</v>
      </c>
      <c r="K696" s="579" t="s">
        <v>176</v>
      </c>
      <c r="L696" s="579" t="s">
        <v>176</v>
      </c>
      <c r="M696" s="579" t="s">
        <v>176</v>
      </c>
      <c r="N696" s="579" t="s">
        <v>176</v>
      </c>
      <c r="O696" s="579"/>
      <c r="P696" s="579"/>
      <c r="Q696" s="579"/>
      <c r="R696" s="579"/>
      <c r="S696" s="579"/>
      <c r="T696" s="579"/>
      <c r="U696" s="579"/>
      <c r="V696" s="579"/>
      <c r="W696" s="579"/>
      <c r="X696" s="579"/>
      <c r="Y696" s="579"/>
      <c r="Z696" s="579"/>
      <c r="AA696" s="579"/>
      <c r="AB696" s="579"/>
      <c r="AC696" s="579"/>
      <c r="AD696" s="579"/>
      <c r="AE696" s="579"/>
      <c r="AF696" s="579"/>
      <c r="AG696" s="579"/>
      <c r="AH696" s="579"/>
      <c r="AI696" s="579"/>
      <c r="AJ696" s="579"/>
      <c r="AK696" s="579"/>
      <c r="AL696" s="579"/>
      <c r="AM696" s="579"/>
      <c r="AN696" s="579"/>
      <c r="AO696" s="579"/>
      <c r="AP696" s="579"/>
      <c r="AQ696" s="579"/>
      <c r="AR696" s="579"/>
      <c r="AS696" s="579"/>
      <c r="AT696" s="579"/>
      <c r="AU696" s="579"/>
      <c r="AV696" s="579"/>
      <c r="AW696" s="579"/>
      <c r="AX696" s="579"/>
      <c r="AY696" s="556">
        <v>0</v>
      </c>
      <c r="AZ696" s="559"/>
      <c r="BA696" s="562"/>
      <c r="BB696" s="559"/>
    </row>
    <row r="697" spans="1:56" ht="14.4" x14ac:dyDescent="0.3">
      <c r="A697" s="576">
        <v>707667</v>
      </c>
      <c r="B697" s="549" t="s">
        <v>245</v>
      </c>
      <c r="C697" s="555" t="s">
        <v>177</v>
      </c>
      <c r="D697" s="555" t="s">
        <v>177</v>
      </c>
      <c r="E697" s="555" t="s">
        <v>177</v>
      </c>
      <c r="F697" s="555" t="s">
        <v>177</v>
      </c>
      <c r="G697" s="555" t="s">
        <v>177</v>
      </c>
      <c r="H697" s="555" t="s">
        <v>177</v>
      </c>
      <c r="I697" s="555" t="s">
        <v>176</v>
      </c>
      <c r="J697" s="555" t="s">
        <v>176</v>
      </c>
      <c r="K697" s="555" t="s">
        <v>176</v>
      </c>
      <c r="L697" s="555" t="s">
        <v>176</v>
      </c>
      <c r="M697" s="555" t="s">
        <v>176</v>
      </c>
      <c r="N697" s="555" t="s">
        <v>176</v>
      </c>
      <c r="O697" s="555"/>
      <c r="P697" s="555"/>
      <c r="Q697" s="555"/>
      <c r="R697" s="555"/>
      <c r="S697" s="555"/>
      <c r="T697" s="555"/>
      <c r="U697" s="555"/>
      <c r="V697" s="555"/>
      <c r="W697" s="555"/>
      <c r="X697" s="555"/>
      <c r="Y697" s="555"/>
      <c r="Z697" s="555"/>
      <c r="AA697" s="555"/>
      <c r="AB697" s="555"/>
      <c r="AC697" s="555"/>
      <c r="AD697" s="555"/>
      <c r="AE697" s="555"/>
      <c r="AF697" s="555"/>
      <c r="AG697" s="555"/>
      <c r="AH697" s="555"/>
      <c r="AI697" s="555"/>
      <c r="AJ697" s="555"/>
      <c r="AK697" s="555"/>
      <c r="AL697" s="555"/>
      <c r="AM697" s="555"/>
      <c r="AN697" s="555"/>
      <c r="AO697" s="555"/>
      <c r="AP697" s="555"/>
      <c r="AQ697" s="555"/>
      <c r="AR697" s="555"/>
      <c r="AS697" s="555"/>
      <c r="AT697" s="555"/>
      <c r="AU697" s="555"/>
      <c r="AV697" s="555"/>
      <c r="AW697" s="555"/>
      <c r="AX697" s="555"/>
      <c r="AY697" s="556">
        <v>0</v>
      </c>
      <c r="AZ697" s="559"/>
      <c r="BA697" s="562"/>
      <c r="BB697" s="559"/>
    </row>
    <row r="698" spans="1:56" ht="21.6" x14ac:dyDescent="0.65">
      <c r="A698" s="575">
        <v>707668</v>
      </c>
      <c r="B698" s="550" t="s">
        <v>245</v>
      </c>
      <c r="C698" s="555" t="s">
        <v>175</v>
      </c>
      <c r="D698" s="555" t="s">
        <v>175</v>
      </c>
      <c r="E698" s="555" t="s">
        <v>175</v>
      </c>
      <c r="F698" s="555" t="s">
        <v>175</v>
      </c>
      <c r="G698" s="555" t="s">
        <v>177</v>
      </c>
      <c r="H698" s="555" t="s">
        <v>175</v>
      </c>
      <c r="I698" s="555" t="s">
        <v>177</v>
      </c>
      <c r="J698" s="555" t="s">
        <v>177</v>
      </c>
      <c r="K698" s="555" t="s">
        <v>177</v>
      </c>
      <c r="L698" s="555" t="s">
        <v>177</v>
      </c>
      <c r="M698" s="555" t="s">
        <v>176</v>
      </c>
      <c r="N698" s="555" t="s">
        <v>177</v>
      </c>
      <c r="O698" s="555"/>
      <c r="P698" s="555"/>
      <c r="Q698" s="555"/>
      <c r="R698" s="555"/>
      <c r="S698" s="555"/>
      <c r="T698" s="555"/>
      <c r="U698" s="555"/>
      <c r="V698" s="555"/>
      <c r="W698" s="555"/>
      <c r="X698" s="555"/>
      <c r="Y698" s="555"/>
      <c r="Z698" s="555"/>
      <c r="AA698" s="555"/>
      <c r="AB698" s="555"/>
      <c r="AC698" s="555"/>
      <c r="AD698" s="555"/>
      <c r="AE698" s="555"/>
      <c r="AF698" s="555"/>
      <c r="AG698" s="555"/>
      <c r="AH698" s="555"/>
      <c r="AI698" s="555"/>
      <c r="AJ698" s="555"/>
      <c r="AK698" s="555"/>
      <c r="AL698" s="555"/>
      <c r="AM698" s="555"/>
      <c r="AN698" s="555"/>
      <c r="AO698" s="555"/>
      <c r="AP698" s="555"/>
      <c r="AQ698" s="555"/>
      <c r="AR698" s="555"/>
      <c r="AS698" s="555"/>
      <c r="AT698" s="555"/>
      <c r="AU698" s="555"/>
      <c r="AV698" s="555"/>
      <c r="AW698" s="555"/>
      <c r="AX698" s="555"/>
      <c r="AY698" s="556">
        <v>0</v>
      </c>
      <c r="AZ698" s="559"/>
      <c r="BA698" s="562"/>
      <c r="BB698" s="559"/>
    </row>
    <row r="699" spans="1:56" ht="21.6" x14ac:dyDescent="0.65">
      <c r="A699" s="578">
        <v>707669</v>
      </c>
      <c r="B699" s="550" t="s">
        <v>245</v>
      </c>
      <c r="C699" s="579" t="s">
        <v>177</v>
      </c>
      <c r="D699" s="579" t="s">
        <v>177</v>
      </c>
      <c r="E699" s="579" t="s">
        <v>177</v>
      </c>
      <c r="F699" s="579" t="s">
        <v>177</v>
      </c>
      <c r="G699" s="579" t="s">
        <v>177</v>
      </c>
      <c r="H699" s="579" t="s">
        <v>177</v>
      </c>
      <c r="I699" s="579" t="s">
        <v>176</v>
      </c>
      <c r="J699" s="579" t="s">
        <v>176</v>
      </c>
      <c r="K699" s="579" t="s">
        <v>176</v>
      </c>
      <c r="L699" s="579" t="s">
        <v>176</v>
      </c>
      <c r="M699" s="579" t="s">
        <v>176</v>
      </c>
      <c r="N699" s="579" t="s">
        <v>176</v>
      </c>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79"/>
      <c r="AL699" s="579"/>
      <c r="AM699" s="579"/>
      <c r="AN699" s="579"/>
      <c r="AO699" s="579"/>
      <c r="AP699" s="579"/>
      <c r="AQ699" s="579"/>
      <c r="AR699" s="579"/>
      <c r="AS699" s="579"/>
      <c r="AT699" s="579"/>
      <c r="AU699" s="579"/>
      <c r="AV699" s="579"/>
      <c r="AW699" s="579"/>
      <c r="AX699" s="579"/>
      <c r="AY699" s="556">
        <v>0</v>
      </c>
      <c r="AZ699" s="564"/>
      <c r="BA699" s="565"/>
      <c r="BB699" s="565"/>
      <c r="BC699" s="565"/>
      <c r="BD699" s="566"/>
    </row>
    <row r="700" spans="1:56" ht="14.4" x14ac:dyDescent="0.3">
      <c r="A700" s="576">
        <v>707670</v>
      </c>
      <c r="B700" s="549" t="s">
        <v>245</v>
      </c>
      <c r="C700" s="555" t="s">
        <v>177</v>
      </c>
      <c r="D700" s="555" t="s">
        <v>177</v>
      </c>
      <c r="E700" s="555" t="s">
        <v>177</v>
      </c>
      <c r="F700" s="555" t="s">
        <v>177</v>
      </c>
      <c r="G700" s="555" t="s">
        <v>177</v>
      </c>
      <c r="H700" s="555" t="s">
        <v>177</v>
      </c>
      <c r="I700" s="555" t="s">
        <v>176</v>
      </c>
      <c r="J700" s="555" t="s">
        <v>176</v>
      </c>
      <c r="K700" s="555" t="s">
        <v>176</v>
      </c>
      <c r="L700" s="555" t="s">
        <v>176</v>
      </c>
      <c r="M700" s="555" t="s">
        <v>176</v>
      </c>
      <c r="N700" s="555" t="s">
        <v>176</v>
      </c>
      <c r="O700" s="555"/>
      <c r="P700" s="555"/>
      <c r="Q700" s="555"/>
      <c r="R700" s="555"/>
      <c r="S700" s="555"/>
      <c r="T700" s="555"/>
      <c r="U700" s="555"/>
      <c r="V700" s="555"/>
      <c r="W700" s="555"/>
      <c r="X700" s="555"/>
      <c r="Y700" s="555"/>
      <c r="Z700" s="555"/>
      <c r="AA700" s="555"/>
      <c r="AB700" s="555"/>
      <c r="AC700" s="555"/>
      <c r="AD700" s="555"/>
      <c r="AE700" s="555"/>
      <c r="AF700" s="555"/>
      <c r="AG700" s="555"/>
      <c r="AH700" s="555"/>
      <c r="AI700" s="555"/>
      <c r="AJ700" s="555"/>
      <c r="AK700" s="555"/>
      <c r="AL700" s="555"/>
      <c r="AM700" s="555"/>
      <c r="AN700" s="555"/>
      <c r="AO700" s="555"/>
      <c r="AP700" s="555"/>
      <c r="AQ700" s="555"/>
      <c r="AR700" s="555"/>
      <c r="AS700" s="555"/>
      <c r="AT700" s="555"/>
      <c r="AU700" s="555"/>
      <c r="AV700" s="555"/>
      <c r="AW700" s="555"/>
      <c r="AX700" s="555"/>
      <c r="AY700" s="556">
        <v>0</v>
      </c>
      <c r="AZ700" s="559"/>
      <c r="BA700" s="562"/>
      <c r="BB700" s="559"/>
    </row>
    <row r="701" spans="1:56" ht="21.6" x14ac:dyDescent="0.65">
      <c r="A701" s="578">
        <v>707671</v>
      </c>
      <c r="B701" s="550" t="s">
        <v>245</v>
      </c>
      <c r="C701" s="579" t="s">
        <v>177</v>
      </c>
      <c r="D701" s="579" t="s">
        <v>177</v>
      </c>
      <c r="E701" s="579" t="s">
        <v>177</v>
      </c>
      <c r="F701" s="579" t="s">
        <v>177</v>
      </c>
      <c r="G701" s="579" t="s">
        <v>177</v>
      </c>
      <c r="H701" s="579" t="s">
        <v>177</v>
      </c>
      <c r="I701" s="579" t="s">
        <v>176</v>
      </c>
      <c r="J701" s="579" t="s">
        <v>176</v>
      </c>
      <c r="K701" s="579" t="s">
        <v>176</v>
      </c>
      <c r="L701" s="579" t="s">
        <v>176</v>
      </c>
      <c r="M701" s="579" t="s">
        <v>176</v>
      </c>
      <c r="N701" s="579" t="s">
        <v>176</v>
      </c>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79"/>
      <c r="AL701" s="579"/>
      <c r="AM701" s="579"/>
      <c r="AN701" s="579"/>
      <c r="AO701" s="579"/>
      <c r="AP701" s="579"/>
      <c r="AQ701" s="579"/>
      <c r="AR701" s="579"/>
      <c r="AS701" s="579"/>
      <c r="AT701" s="579"/>
      <c r="AU701" s="579"/>
      <c r="AV701" s="579"/>
      <c r="AW701" s="579"/>
      <c r="AX701" s="579"/>
      <c r="AY701" s="556">
        <v>0</v>
      </c>
      <c r="AZ701" s="559"/>
      <c r="BA701" s="562"/>
      <c r="BB701" s="559"/>
    </row>
    <row r="702" spans="1:56" ht="21.6" x14ac:dyDescent="0.65">
      <c r="A702" s="578">
        <v>707672</v>
      </c>
      <c r="B702" s="550" t="s">
        <v>245</v>
      </c>
      <c r="C702" s="579" t="s">
        <v>177</v>
      </c>
      <c r="D702" s="579" t="s">
        <v>177</v>
      </c>
      <c r="E702" s="579" t="s">
        <v>177</v>
      </c>
      <c r="F702" s="579" t="s">
        <v>177</v>
      </c>
      <c r="G702" s="579" t="s">
        <v>177</v>
      </c>
      <c r="H702" s="579" t="s">
        <v>177</v>
      </c>
      <c r="I702" s="579" t="s">
        <v>176</v>
      </c>
      <c r="J702" s="579" t="s">
        <v>176</v>
      </c>
      <c r="K702" s="579" t="s">
        <v>176</v>
      </c>
      <c r="L702" s="579" t="s">
        <v>176</v>
      </c>
      <c r="M702" s="579" t="s">
        <v>176</v>
      </c>
      <c r="N702" s="579" t="s">
        <v>176</v>
      </c>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79"/>
      <c r="AL702" s="579"/>
      <c r="AM702" s="579"/>
      <c r="AN702" s="579"/>
      <c r="AO702" s="579"/>
      <c r="AP702" s="579"/>
      <c r="AQ702" s="579"/>
      <c r="AR702" s="579"/>
      <c r="AS702" s="579"/>
      <c r="AT702" s="579"/>
      <c r="AU702" s="579"/>
      <c r="AV702" s="579"/>
      <c r="AW702" s="579"/>
      <c r="AX702" s="579"/>
      <c r="AY702" s="556">
        <v>0</v>
      </c>
      <c r="AZ702" s="559"/>
      <c r="BA702" s="562"/>
    </row>
    <row r="703" spans="1:56" ht="21.6" x14ac:dyDescent="0.65">
      <c r="A703" s="578">
        <v>707673</v>
      </c>
      <c r="B703" s="550" t="s">
        <v>245</v>
      </c>
      <c r="C703" s="579" t="s">
        <v>175</v>
      </c>
      <c r="D703" s="579" t="s">
        <v>177</v>
      </c>
      <c r="E703" s="579" t="s">
        <v>175</v>
      </c>
      <c r="F703" s="579" t="s">
        <v>177</v>
      </c>
      <c r="G703" s="579" t="s">
        <v>175</v>
      </c>
      <c r="H703" s="579" t="s">
        <v>177</v>
      </c>
      <c r="I703" s="579" t="s">
        <v>177</v>
      </c>
      <c r="J703" s="579" t="s">
        <v>176</v>
      </c>
      <c r="K703" s="579" t="s">
        <v>176</v>
      </c>
      <c r="L703" s="579" t="s">
        <v>176</v>
      </c>
      <c r="M703" s="579" t="s">
        <v>177</v>
      </c>
      <c r="N703" s="579" t="s">
        <v>175</v>
      </c>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79"/>
      <c r="AL703" s="579"/>
      <c r="AM703" s="579"/>
      <c r="AN703" s="579"/>
      <c r="AO703" s="579"/>
      <c r="AP703" s="579"/>
      <c r="AQ703" s="579"/>
      <c r="AR703" s="579"/>
      <c r="AS703" s="579"/>
      <c r="AT703" s="579"/>
      <c r="AU703" s="579"/>
      <c r="AV703" s="579"/>
      <c r="AW703" s="579"/>
      <c r="AX703" s="579"/>
      <c r="AY703" s="556">
        <v>0</v>
      </c>
      <c r="AZ703" s="559"/>
      <c r="BA703" s="562"/>
      <c r="BB703" s="559"/>
    </row>
    <row r="704" spans="1:56" ht="14.4" x14ac:dyDescent="0.3">
      <c r="A704" s="576">
        <v>707674</v>
      </c>
      <c r="B704" s="549" t="s">
        <v>245</v>
      </c>
      <c r="C704" s="555" t="s">
        <v>177</v>
      </c>
      <c r="D704" s="555" t="s">
        <v>177</v>
      </c>
      <c r="E704" s="555" t="s">
        <v>177</v>
      </c>
      <c r="F704" s="555" t="s">
        <v>177</v>
      </c>
      <c r="G704" s="555" t="s">
        <v>177</v>
      </c>
      <c r="H704" s="555" t="s">
        <v>177</v>
      </c>
      <c r="I704" s="555" t="s">
        <v>177</v>
      </c>
      <c r="J704" s="555" t="s">
        <v>177</v>
      </c>
      <c r="K704" s="555" t="s">
        <v>177</v>
      </c>
      <c r="L704" s="555" t="s">
        <v>177</v>
      </c>
      <c r="M704" s="555" t="s">
        <v>177</v>
      </c>
      <c r="N704" s="555" t="s">
        <v>177</v>
      </c>
      <c r="O704" s="555"/>
      <c r="P704" s="555"/>
      <c r="Q704" s="555"/>
      <c r="R704" s="555"/>
      <c r="S704" s="555"/>
      <c r="T704" s="555"/>
      <c r="U704" s="555"/>
      <c r="V704" s="555"/>
      <c r="W704" s="555"/>
      <c r="X704" s="555"/>
      <c r="Y704" s="555"/>
      <c r="Z704" s="555"/>
      <c r="AA704" s="555"/>
      <c r="AB704" s="555"/>
      <c r="AC704" s="555"/>
      <c r="AD704" s="555"/>
      <c r="AE704" s="555"/>
      <c r="AF704" s="555"/>
      <c r="AG704" s="555"/>
      <c r="AH704" s="555"/>
      <c r="AI704" s="555"/>
      <c r="AJ704" s="555"/>
      <c r="AK704" s="555"/>
      <c r="AL704" s="555"/>
      <c r="AM704" s="555"/>
      <c r="AN704" s="555"/>
      <c r="AO704" s="555"/>
      <c r="AP704" s="555"/>
      <c r="AQ704" s="555"/>
      <c r="AR704" s="555"/>
      <c r="AS704" s="555"/>
      <c r="AT704" s="555"/>
      <c r="AU704" s="555"/>
      <c r="AV704" s="555"/>
      <c r="AW704" s="555"/>
      <c r="AX704" s="555"/>
      <c r="AY704" s="556">
        <v>0</v>
      </c>
      <c r="AZ704" s="564"/>
      <c r="BA704" s="565"/>
      <c r="BB704" s="565"/>
      <c r="BC704" s="565"/>
      <c r="BD704" s="566"/>
    </row>
    <row r="705" spans="1:56" ht="21.6" x14ac:dyDescent="0.65">
      <c r="A705" s="578">
        <v>707675</v>
      </c>
      <c r="B705" s="550" t="s">
        <v>245</v>
      </c>
      <c r="C705" s="579" t="s">
        <v>175</v>
      </c>
      <c r="D705" s="579" t="s">
        <v>176</v>
      </c>
      <c r="E705" s="579" t="s">
        <v>175</v>
      </c>
      <c r="F705" s="579" t="s">
        <v>177</v>
      </c>
      <c r="G705" s="579" t="s">
        <v>177</v>
      </c>
      <c r="H705" s="579" t="s">
        <v>177</v>
      </c>
      <c r="I705" s="579" t="s">
        <v>176</v>
      </c>
      <c r="J705" s="579" t="s">
        <v>176</v>
      </c>
      <c r="K705" s="579" t="s">
        <v>176</v>
      </c>
      <c r="L705" s="579" t="s">
        <v>176</v>
      </c>
      <c r="M705" s="579" t="s">
        <v>176</v>
      </c>
      <c r="N705" s="579" t="s">
        <v>177</v>
      </c>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79"/>
      <c r="AL705" s="579"/>
      <c r="AM705" s="579"/>
      <c r="AN705" s="579"/>
      <c r="AO705" s="579"/>
      <c r="AP705" s="579"/>
      <c r="AQ705" s="579"/>
      <c r="AR705" s="579"/>
      <c r="AS705" s="579"/>
      <c r="AT705" s="579"/>
      <c r="AU705" s="579"/>
      <c r="AV705" s="579"/>
      <c r="AW705" s="579"/>
      <c r="AX705" s="579"/>
      <c r="AY705" s="556">
        <v>0</v>
      </c>
      <c r="AZ705" s="559"/>
      <c r="BA705" s="562"/>
      <c r="BB705" s="559"/>
    </row>
    <row r="706" spans="1:56" ht="14.4" x14ac:dyDescent="0.3">
      <c r="A706" s="576">
        <v>707677</v>
      </c>
      <c r="B706" s="549" t="s">
        <v>245</v>
      </c>
      <c r="C706" s="555"/>
      <c r="D706" s="555"/>
      <c r="E706" s="555"/>
      <c r="F706" s="555"/>
      <c r="G706" s="555"/>
      <c r="H706" s="555"/>
      <c r="I706" s="555" t="s">
        <v>176</v>
      </c>
      <c r="J706" s="555" t="s">
        <v>176</v>
      </c>
      <c r="K706" s="555" t="s">
        <v>176</v>
      </c>
      <c r="L706" s="555" t="s">
        <v>176</v>
      </c>
      <c r="M706" s="555" t="s">
        <v>176</v>
      </c>
      <c r="N706" s="555" t="s">
        <v>176</v>
      </c>
      <c r="O706" s="555"/>
      <c r="P706" s="555"/>
      <c r="Q706" s="555"/>
      <c r="R706" s="555"/>
      <c r="S706" s="555"/>
      <c r="T706" s="555"/>
      <c r="U706" s="555"/>
      <c r="V706" s="555"/>
      <c r="W706" s="555"/>
      <c r="X706" s="555"/>
      <c r="Y706" s="555"/>
      <c r="Z706" s="555"/>
      <c r="AA706" s="555"/>
      <c r="AB706" s="555"/>
      <c r="AC706" s="555"/>
      <c r="AD706" s="555"/>
      <c r="AE706" s="555"/>
      <c r="AF706" s="555"/>
      <c r="AG706" s="555"/>
      <c r="AH706" s="555"/>
      <c r="AI706" s="555"/>
      <c r="AJ706" s="555"/>
      <c r="AK706" s="555"/>
      <c r="AL706" s="555"/>
      <c r="AM706" s="555"/>
      <c r="AN706" s="555"/>
      <c r="AO706" s="555"/>
      <c r="AP706" s="555"/>
      <c r="AQ706" s="555"/>
      <c r="AR706" s="555"/>
      <c r="AS706" s="555"/>
      <c r="AT706" s="555"/>
      <c r="AU706" s="555"/>
      <c r="AV706" s="555"/>
      <c r="AW706" s="555"/>
      <c r="AX706" s="555"/>
      <c r="AY706" s="556">
        <v>0</v>
      </c>
      <c r="AZ706" s="564"/>
      <c r="BA706" s="565"/>
      <c r="BB706" s="565"/>
      <c r="BC706" s="565"/>
      <c r="BD706" s="566"/>
    </row>
    <row r="707" spans="1:56" ht="21.6" x14ac:dyDescent="0.65">
      <c r="A707" s="575">
        <v>707678</v>
      </c>
      <c r="B707" s="550" t="s">
        <v>1291</v>
      </c>
      <c r="C707" s="555" t="s">
        <v>177</v>
      </c>
      <c r="D707" s="555" t="s">
        <v>176</v>
      </c>
      <c r="E707" s="555" t="s">
        <v>177</v>
      </c>
      <c r="F707" s="555" t="s">
        <v>176</v>
      </c>
      <c r="G707" s="555" t="s">
        <v>176</v>
      </c>
      <c r="H707" s="555" t="s">
        <v>176</v>
      </c>
      <c r="I707" s="555" t="s">
        <v>176</v>
      </c>
      <c r="J707" s="555" t="s">
        <v>176</v>
      </c>
      <c r="K707" s="555" t="s">
        <v>176</v>
      </c>
      <c r="L707" s="555" t="s">
        <v>176</v>
      </c>
      <c r="M707" s="555" t="s">
        <v>176</v>
      </c>
      <c r="N707" s="555" t="s">
        <v>176</v>
      </c>
      <c r="O707" s="555"/>
      <c r="P707" s="555"/>
      <c r="Q707" s="555"/>
      <c r="R707" s="555"/>
      <c r="S707" s="555"/>
      <c r="T707" s="555"/>
      <c r="U707" s="555"/>
      <c r="V707" s="555"/>
      <c r="W707" s="555"/>
      <c r="X707" s="555"/>
      <c r="Y707" s="555"/>
      <c r="Z707" s="555"/>
      <c r="AA707" s="555"/>
      <c r="AB707" s="555"/>
      <c r="AC707" s="555"/>
      <c r="AD707" s="555"/>
      <c r="AE707" s="555"/>
      <c r="AF707" s="555"/>
      <c r="AG707" s="555"/>
      <c r="AH707" s="555"/>
      <c r="AI707" s="555"/>
      <c r="AJ707" s="555"/>
      <c r="AK707" s="555"/>
      <c r="AL707" s="555"/>
      <c r="AM707" s="555"/>
      <c r="AN707" s="555"/>
      <c r="AO707" s="555"/>
      <c r="AP707" s="555"/>
      <c r="AQ707" s="555"/>
      <c r="AR707" s="555"/>
      <c r="AS707" s="555"/>
      <c r="AT707" s="555"/>
      <c r="AU707" s="555"/>
      <c r="AV707" s="555"/>
      <c r="AW707" s="555"/>
      <c r="AX707" s="555"/>
      <c r="AY707" s="556">
        <v>0</v>
      </c>
      <c r="AZ707" s="559"/>
      <c r="BA707" s="562"/>
      <c r="BB707" s="559"/>
    </row>
    <row r="708" spans="1:56" ht="21.6" x14ac:dyDescent="0.65">
      <c r="A708" s="578">
        <v>707679</v>
      </c>
      <c r="B708" s="550" t="s">
        <v>1291</v>
      </c>
      <c r="C708" s="579" t="s">
        <v>177</v>
      </c>
      <c r="D708" s="579" t="s">
        <v>177</v>
      </c>
      <c r="E708" s="579" t="s">
        <v>177</v>
      </c>
      <c r="F708" s="579" t="s">
        <v>177</v>
      </c>
      <c r="G708" s="579" t="s">
        <v>177</v>
      </c>
      <c r="H708" s="579" t="s">
        <v>177</v>
      </c>
      <c r="I708" s="579" t="s">
        <v>176</v>
      </c>
      <c r="J708" s="579" t="s">
        <v>176</v>
      </c>
      <c r="K708" s="579" t="s">
        <v>176</v>
      </c>
      <c r="L708" s="579" t="s">
        <v>176</v>
      </c>
      <c r="M708" s="579" t="s">
        <v>176</v>
      </c>
      <c r="N708" s="579" t="s">
        <v>176</v>
      </c>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79"/>
      <c r="AL708" s="579"/>
      <c r="AM708" s="579"/>
      <c r="AN708" s="579"/>
      <c r="AO708" s="579"/>
      <c r="AP708" s="579"/>
      <c r="AQ708" s="579"/>
      <c r="AR708" s="579"/>
      <c r="AS708" s="579"/>
      <c r="AT708" s="579"/>
      <c r="AU708" s="579"/>
      <c r="AV708" s="579"/>
      <c r="AW708" s="579"/>
      <c r="AX708" s="579"/>
      <c r="AY708" s="556">
        <v>0</v>
      </c>
      <c r="AZ708" s="559"/>
      <c r="BA708" s="562"/>
      <c r="BB708" s="559"/>
    </row>
    <row r="709" spans="1:56" ht="14.4" x14ac:dyDescent="0.3">
      <c r="A709" s="576">
        <v>707680</v>
      </c>
      <c r="B709" s="549" t="s">
        <v>1291</v>
      </c>
      <c r="C709" s="555" t="s">
        <v>177</v>
      </c>
      <c r="D709" s="555" t="s">
        <v>177</v>
      </c>
      <c r="E709" s="555" t="s">
        <v>176</v>
      </c>
      <c r="F709" s="555" t="s">
        <v>176</v>
      </c>
      <c r="G709" s="555" t="s">
        <v>176</v>
      </c>
      <c r="H709" s="555" t="s">
        <v>176</v>
      </c>
      <c r="I709" s="555" t="s">
        <v>176</v>
      </c>
      <c r="J709" s="555" t="s">
        <v>176</v>
      </c>
      <c r="K709" s="555" t="s">
        <v>176</v>
      </c>
      <c r="L709" s="555" t="s">
        <v>176</v>
      </c>
      <c r="M709" s="555" t="s">
        <v>176</v>
      </c>
      <c r="N709" s="555" t="s">
        <v>176</v>
      </c>
      <c r="O709" s="555"/>
      <c r="P709" s="555"/>
      <c r="Q709" s="555"/>
      <c r="R709" s="555"/>
      <c r="S709" s="555"/>
      <c r="T709" s="555"/>
      <c r="U709" s="555"/>
      <c r="V709" s="555"/>
      <c r="W709" s="555"/>
      <c r="X709" s="555"/>
      <c r="Y709" s="555"/>
      <c r="Z709" s="555"/>
      <c r="AA709" s="555"/>
      <c r="AB709" s="555"/>
      <c r="AC709" s="555"/>
      <c r="AD709" s="555"/>
      <c r="AE709" s="555"/>
      <c r="AF709" s="555"/>
      <c r="AG709" s="555"/>
      <c r="AH709" s="555"/>
      <c r="AI709" s="555"/>
      <c r="AJ709" s="555"/>
      <c r="AK709" s="555"/>
      <c r="AL709" s="555"/>
      <c r="AM709" s="555"/>
      <c r="AN709" s="555"/>
      <c r="AO709" s="555"/>
      <c r="AP709" s="555"/>
      <c r="AQ709" s="555"/>
      <c r="AR709" s="555"/>
      <c r="AS709" s="555"/>
      <c r="AT709" s="555"/>
      <c r="AU709" s="555"/>
      <c r="AV709" s="555"/>
      <c r="AW709" s="555"/>
      <c r="AX709" s="555"/>
      <c r="AY709" s="556">
        <v>0</v>
      </c>
      <c r="AZ709" s="559"/>
      <c r="BA709" s="562"/>
      <c r="BB709" s="559"/>
    </row>
    <row r="710" spans="1:56" ht="14.4" x14ac:dyDescent="0.3">
      <c r="A710" s="576">
        <v>707681</v>
      </c>
      <c r="B710" s="549" t="s">
        <v>1291</v>
      </c>
      <c r="C710" s="555" t="s">
        <v>176</v>
      </c>
      <c r="D710" s="555" t="s">
        <v>176</v>
      </c>
      <c r="E710" s="555" t="s">
        <v>176</v>
      </c>
      <c r="F710" s="555" t="s">
        <v>176</v>
      </c>
      <c r="G710" s="555" t="s">
        <v>176</v>
      </c>
      <c r="H710" s="555" t="s">
        <v>176</v>
      </c>
      <c r="I710" s="555" t="s">
        <v>176</v>
      </c>
      <c r="J710" s="555" t="s">
        <v>176</v>
      </c>
      <c r="K710" s="555" t="s">
        <v>176</v>
      </c>
      <c r="L710" s="555" t="s">
        <v>176</v>
      </c>
      <c r="M710" s="555" t="s">
        <v>176</v>
      </c>
      <c r="N710" s="555" t="s">
        <v>176</v>
      </c>
      <c r="O710" s="555"/>
      <c r="P710" s="555"/>
      <c r="Q710" s="555"/>
      <c r="R710" s="555"/>
      <c r="S710" s="555"/>
      <c r="T710" s="555"/>
      <c r="U710" s="555"/>
      <c r="V710" s="555"/>
      <c r="W710" s="555"/>
      <c r="X710" s="555"/>
      <c r="Y710" s="555"/>
      <c r="Z710" s="555"/>
      <c r="AA710" s="555"/>
      <c r="AB710" s="555"/>
      <c r="AC710" s="555"/>
      <c r="AD710" s="555"/>
      <c r="AE710" s="555"/>
      <c r="AF710" s="555"/>
      <c r="AG710" s="555"/>
      <c r="AH710" s="555"/>
      <c r="AI710" s="555"/>
      <c r="AJ710" s="555"/>
      <c r="AK710" s="555"/>
      <c r="AL710" s="555"/>
      <c r="AM710" s="555"/>
      <c r="AN710" s="555"/>
      <c r="AO710" s="555"/>
      <c r="AP710" s="555"/>
      <c r="AQ710" s="555"/>
      <c r="AR710" s="555"/>
      <c r="AS710" s="555"/>
      <c r="AT710" s="555"/>
      <c r="AU710" s="555"/>
      <c r="AV710" s="555"/>
      <c r="AW710" s="555"/>
      <c r="AX710" s="555"/>
      <c r="AY710" s="556">
        <v>0</v>
      </c>
      <c r="AZ710" s="559"/>
      <c r="BA710" s="562"/>
      <c r="BB710" s="559"/>
    </row>
    <row r="711" spans="1:56" ht="14.4" x14ac:dyDescent="0.3">
      <c r="A711" s="576">
        <v>707682</v>
      </c>
      <c r="B711" s="549" t="s">
        <v>1291</v>
      </c>
      <c r="C711" s="555" t="s">
        <v>176</v>
      </c>
      <c r="D711" s="555" t="s">
        <v>177</v>
      </c>
      <c r="E711" s="555" t="s">
        <v>177</v>
      </c>
      <c r="F711" s="555" t="s">
        <v>176</v>
      </c>
      <c r="G711" s="555" t="s">
        <v>177</v>
      </c>
      <c r="H711" s="555" t="s">
        <v>177</v>
      </c>
      <c r="I711" s="555" t="s">
        <v>176</v>
      </c>
      <c r="J711" s="555" t="s">
        <v>176</v>
      </c>
      <c r="K711" s="555" t="s">
        <v>176</v>
      </c>
      <c r="L711" s="555" t="s">
        <v>176</v>
      </c>
      <c r="M711" s="555" t="s">
        <v>176</v>
      </c>
      <c r="N711" s="555" t="s">
        <v>176</v>
      </c>
      <c r="O711" s="555"/>
      <c r="P711" s="555"/>
      <c r="Q711" s="555"/>
      <c r="R711" s="555"/>
      <c r="S711" s="555"/>
      <c r="T711" s="555"/>
      <c r="U711" s="555"/>
      <c r="V711" s="555"/>
      <c r="W711" s="555"/>
      <c r="X711" s="555"/>
      <c r="Y711" s="555"/>
      <c r="Z711" s="555"/>
      <c r="AA711" s="555"/>
      <c r="AB711" s="555"/>
      <c r="AC711" s="555"/>
      <c r="AD711" s="555"/>
      <c r="AE711" s="555"/>
      <c r="AF711" s="555"/>
      <c r="AG711" s="555"/>
      <c r="AH711" s="555"/>
      <c r="AI711" s="555"/>
      <c r="AJ711" s="555"/>
      <c r="AK711" s="555"/>
      <c r="AL711" s="555"/>
      <c r="AM711" s="555"/>
      <c r="AN711" s="555"/>
      <c r="AO711" s="555"/>
      <c r="AP711" s="555"/>
      <c r="AQ711" s="555"/>
      <c r="AR711" s="555"/>
      <c r="AS711" s="555"/>
      <c r="AT711" s="555"/>
      <c r="AU711" s="555"/>
      <c r="AV711" s="555"/>
      <c r="AW711" s="555"/>
      <c r="AX711" s="555"/>
      <c r="AY711" s="556">
        <v>0</v>
      </c>
      <c r="AZ711" s="559"/>
      <c r="BA711" s="562"/>
      <c r="BB711" s="559"/>
    </row>
    <row r="712" spans="1:56" ht="14.4" x14ac:dyDescent="0.3">
      <c r="A712" s="576">
        <v>707683</v>
      </c>
      <c r="B712" s="549" t="s">
        <v>1291</v>
      </c>
      <c r="C712" s="555" t="s">
        <v>177</v>
      </c>
      <c r="D712" s="555" t="s">
        <v>177</v>
      </c>
      <c r="E712" s="555" t="s">
        <v>177</v>
      </c>
      <c r="F712" s="555" t="s">
        <v>177</v>
      </c>
      <c r="G712" s="555" t="s">
        <v>177</v>
      </c>
      <c r="H712" s="555" t="s">
        <v>177</v>
      </c>
      <c r="I712" s="555" t="s">
        <v>176</v>
      </c>
      <c r="J712" s="555" t="s">
        <v>176</v>
      </c>
      <c r="K712" s="555" t="s">
        <v>176</v>
      </c>
      <c r="L712" s="555" t="s">
        <v>176</v>
      </c>
      <c r="M712" s="555" t="s">
        <v>176</v>
      </c>
      <c r="N712" s="555" t="s">
        <v>176</v>
      </c>
      <c r="O712" s="555"/>
      <c r="P712" s="555"/>
      <c r="Q712" s="555"/>
      <c r="R712" s="555"/>
      <c r="S712" s="555"/>
      <c r="T712" s="555"/>
      <c r="U712" s="555"/>
      <c r="V712" s="555"/>
      <c r="W712" s="555"/>
      <c r="X712" s="555"/>
      <c r="Y712" s="555"/>
      <c r="Z712" s="555"/>
      <c r="AA712" s="555"/>
      <c r="AB712" s="555"/>
      <c r="AC712" s="555"/>
      <c r="AD712" s="555"/>
      <c r="AE712" s="555"/>
      <c r="AF712" s="555"/>
      <c r="AG712" s="555"/>
      <c r="AH712" s="555"/>
      <c r="AI712" s="555"/>
      <c r="AJ712" s="555"/>
      <c r="AK712" s="555"/>
      <c r="AL712" s="555"/>
      <c r="AM712" s="555"/>
      <c r="AN712" s="555"/>
      <c r="AO712" s="555"/>
      <c r="AP712" s="555"/>
      <c r="AQ712" s="555"/>
      <c r="AR712" s="555"/>
      <c r="AS712" s="555"/>
      <c r="AT712" s="555"/>
      <c r="AU712" s="555"/>
      <c r="AV712" s="555"/>
      <c r="AW712" s="555"/>
      <c r="AX712" s="555"/>
      <c r="AY712" s="556">
        <v>0</v>
      </c>
      <c r="AZ712" s="564"/>
      <c r="BA712" s="565"/>
      <c r="BB712" s="565"/>
      <c r="BC712" s="565"/>
      <c r="BD712" s="566"/>
    </row>
    <row r="713" spans="1:56" ht="14.4" x14ac:dyDescent="0.3">
      <c r="A713" s="576">
        <v>707684</v>
      </c>
      <c r="B713" s="549" t="s">
        <v>1291</v>
      </c>
      <c r="C713" s="555" t="s">
        <v>177</v>
      </c>
      <c r="D713" s="555" t="s">
        <v>177</v>
      </c>
      <c r="E713" s="555" t="s">
        <v>177</v>
      </c>
      <c r="F713" s="555" t="s">
        <v>177</v>
      </c>
      <c r="G713" s="555" t="s">
        <v>176</v>
      </c>
      <c r="H713" s="555" t="s">
        <v>176</v>
      </c>
      <c r="I713" s="555" t="s">
        <v>176</v>
      </c>
      <c r="J713" s="555" t="s">
        <v>176</v>
      </c>
      <c r="K713" s="555" t="s">
        <v>176</v>
      </c>
      <c r="L713" s="555" t="s">
        <v>176</v>
      </c>
      <c r="M713" s="555" t="s">
        <v>176</v>
      </c>
      <c r="N713" s="555" t="s">
        <v>176</v>
      </c>
      <c r="O713" s="555"/>
      <c r="P713" s="555"/>
      <c r="Q713" s="555"/>
      <c r="R713" s="555"/>
      <c r="S713" s="555"/>
      <c r="T713" s="555"/>
      <c r="U713" s="555"/>
      <c r="V713" s="555"/>
      <c r="W713" s="555"/>
      <c r="X713" s="555"/>
      <c r="Y713" s="555"/>
      <c r="Z713" s="555"/>
      <c r="AA713" s="555"/>
      <c r="AB713" s="555"/>
      <c r="AC713" s="555"/>
      <c r="AD713" s="555"/>
      <c r="AE713" s="555"/>
      <c r="AF713" s="555"/>
      <c r="AG713" s="555"/>
      <c r="AH713" s="555"/>
      <c r="AI713" s="555"/>
      <c r="AJ713" s="555"/>
      <c r="AK713" s="555"/>
      <c r="AL713" s="555"/>
      <c r="AM713" s="555"/>
      <c r="AN713" s="555"/>
      <c r="AO713" s="555"/>
      <c r="AP713" s="555"/>
      <c r="AQ713" s="555"/>
      <c r="AR713" s="555"/>
      <c r="AS713" s="555"/>
      <c r="AT713" s="555"/>
      <c r="AU713" s="555"/>
      <c r="AV713" s="555"/>
      <c r="AW713" s="555"/>
      <c r="AX713" s="555"/>
      <c r="AY713" s="556">
        <v>0</v>
      </c>
      <c r="AZ713" s="559"/>
      <c r="BA713" s="562"/>
      <c r="BB713" s="559"/>
    </row>
    <row r="714" spans="1:56" ht="14.4" x14ac:dyDescent="0.3">
      <c r="A714" s="576">
        <v>707685</v>
      </c>
      <c r="B714" s="549" t="s">
        <v>1291</v>
      </c>
      <c r="C714" s="555" t="s">
        <v>176</v>
      </c>
      <c r="D714" s="555" t="s">
        <v>177</v>
      </c>
      <c r="E714" s="555" t="s">
        <v>177</v>
      </c>
      <c r="F714" s="555" t="s">
        <v>176</v>
      </c>
      <c r="G714" s="555" t="s">
        <v>177</v>
      </c>
      <c r="H714" s="555" t="s">
        <v>176</v>
      </c>
      <c r="I714" s="555" t="s">
        <v>176</v>
      </c>
      <c r="J714" s="555" t="s">
        <v>176</v>
      </c>
      <c r="K714" s="555" t="s">
        <v>176</v>
      </c>
      <c r="L714" s="555" t="s">
        <v>176</v>
      </c>
      <c r="M714" s="555" t="s">
        <v>176</v>
      </c>
      <c r="N714" s="555" t="s">
        <v>176</v>
      </c>
      <c r="O714" s="555"/>
      <c r="P714" s="555"/>
      <c r="Q714" s="555"/>
      <c r="R714" s="555"/>
      <c r="S714" s="555"/>
      <c r="T714" s="555"/>
      <c r="U714" s="555"/>
      <c r="V714" s="555"/>
      <c r="W714" s="555"/>
      <c r="X714" s="555"/>
      <c r="Y714" s="555"/>
      <c r="Z714" s="555"/>
      <c r="AA714" s="555"/>
      <c r="AB714" s="555"/>
      <c r="AC714" s="555"/>
      <c r="AD714" s="555"/>
      <c r="AE714" s="555"/>
      <c r="AF714" s="555"/>
      <c r="AG714" s="555"/>
      <c r="AH714" s="555"/>
      <c r="AI714" s="555"/>
      <c r="AJ714" s="555"/>
      <c r="AK714" s="555"/>
      <c r="AL714" s="555"/>
      <c r="AM714" s="555"/>
      <c r="AN714" s="555"/>
      <c r="AO714" s="555"/>
      <c r="AP714" s="555"/>
      <c r="AQ714" s="555"/>
      <c r="AR714" s="555"/>
      <c r="AS714" s="555"/>
      <c r="AT714" s="555"/>
      <c r="AU714" s="555"/>
      <c r="AV714" s="555"/>
      <c r="AW714" s="555"/>
      <c r="AX714" s="555"/>
      <c r="AY714" s="556">
        <v>0</v>
      </c>
      <c r="AZ714" s="559"/>
      <c r="BA714" s="562"/>
      <c r="BB714" s="559"/>
    </row>
    <row r="715" spans="1:56" ht="14.4" x14ac:dyDescent="0.3">
      <c r="A715" s="576">
        <v>707686</v>
      </c>
      <c r="B715" s="549" t="s">
        <v>1291</v>
      </c>
      <c r="C715" s="555" t="s">
        <v>177</v>
      </c>
      <c r="D715" s="555" t="s">
        <v>177</v>
      </c>
      <c r="E715" s="555" t="s">
        <v>177</v>
      </c>
      <c r="F715" s="555" t="s">
        <v>177</v>
      </c>
      <c r="G715" s="555" t="s">
        <v>177</v>
      </c>
      <c r="H715" s="555" t="s">
        <v>177</v>
      </c>
      <c r="I715" s="555" t="s">
        <v>176</v>
      </c>
      <c r="J715" s="555" t="s">
        <v>176</v>
      </c>
      <c r="K715" s="555" t="s">
        <v>176</v>
      </c>
      <c r="L715" s="555" t="s">
        <v>176</v>
      </c>
      <c r="M715" s="555" t="s">
        <v>176</v>
      </c>
      <c r="N715" s="555" t="s">
        <v>176</v>
      </c>
      <c r="O715" s="555"/>
      <c r="P715" s="555"/>
      <c r="Q715" s="555"/>
      <c r="R715" s="555"/>
      <c r="S715" s="555"/>
      <c r="T715" s="555"/>
      <c r="U715" s="555"/>
      <c r="V715" s="555"/>
      <c r="W715" s="555"/>
      <c r="X715" s="555"/>
      <c r="Y715" s="555"/>
      <c r="Z715" s="555"/>
      <c r="AA715" s="555"/>
      <c r="AB715" s="555"/>
      <c r="AC715" s="555"/>
      <c r="AD715" s="555"/>
      <c r="AE715" s="555"/>
      <c r="AF715" s="555"/>
      <c r="AG715" s="555"/>
      <c r="AH715" s="555"/>
      <c r="AI715" s="555"/>
      <c r="AJ715" s="555"/>
      <c r="AK715" s="555"/>
      <c r="AL715" s="555"/>
      <c r="AM715" s="555"/>
      <c r="AN715" s="555"/>
      <c r="AO715" s="555"/>
      <c r="AP715" s="555"/>
      <c r="AQ715" s="555"/>
      <c r="AR715" s="555"/>
      <c r="AS715" s="555"/>
      <c r="AT715" s="555"/>
      <c r="AU715" s="555"/>
      <c r="AV715" s="555"/>
      <c r="AW715" s="555"/>
      <c r="AX715" s="555"/>
      <c r="AY715" s="556">
        <v>0</v>
      </c>
      <c r="AZ715" s="559"/>
      <c r="BA715" s="562"/>
      <c r="BB715" s="559"/>
    </row>
    <row r="716" spans="1:56" ht="14.4" x14ac:dyDescent="0.3">
      <c r="A716" s="576">
        <v>707687</v>
      </c>
      <c r="B716" s="549" t="s">
        <v>1291</v>
      </c>
      <c r="C716" s="555" t="s">
        <v>177</v>
      </c>
      <c r="D716" s="555" t="s">
        <v>177</v>
      </c>
      <c r="E716" s="555" t="s">
        <v>177</v>
      </c>
      <c r="F716" s="555" t="s">
        <v>176</v>
      </c>
      <c r="G716" s="555" t="s">
        <v>176</v>
      </c>
      <c r="H716" s="555" t="s">
        <v>177</v>
      </c>
      <c r="I716" s="555" t="s">
        <v>176</v>
      </c>
      <c r="J716" s="555" t="s">
        <v>176</v>
      </c>
      <c r="K716" s="555" t="s">
        <v>176</v>
      </c>
      <c r="L716" s="555" t="s">
        <v>176</v>
      </c>
      <c r="M716" s="555" t="s">
        <v>176</v>
      </c>
      <c r="N716" s="555" t="s">
        <v>176</v>
      </c>
      <c r="O716" s="555"/>
      <c r="P716" s="555"/>
      <c r="Q716" s="555"/>
      <c r="R716" s="555"/>
      <c r="S716" s="555"/>
      <c r="T716" s="555"/>
      <c r="U716" s="555"/>
      <c r="V716" s="555"/>
      <c r="W716" s="555"/>
      <c r="X716" s="555"/>
      <c r="Y716" s="555"/>
      <c r="Z716" s="555"/>
      <c r="AA716" s="555"/>
      <c r="AB716" s="555"/>
      <c r="AC716" s="555"/>
      <c r="AD716" s="555"/>
      <c r="AE716" s="555"/>
      <c r="AF716" s="555"/>
      <c r="AG716" s="555"/>
      <c r="AH716" s="555"/>
      <c r="AI716" s="555"/>
      <c r="AJ716" s="555"/>
      <c r="AK716" s="555"/>
      <c r="AL716" s="555"/>
      <c r="AM716" s="555"/>
      <c r="AN716" s="555"/>
      <c r="AO716" s="555"/>
      <c r="AP716" s="555"/>
      <c r="AQ716" s="555"/>
      <c r="AR716" s="555"/>
      <c r="AS716" s="555"/>
      <c r="AT716" s="555"/>
      <c r="AU716" s="555"/>
      <c r="AV716" s="555"/>
      <c r="AW716" s="555"/>
      <c r="AX716" s="555"/>
      <c r="AY716" s="556">
        <v>0</v>
      </c>
      <c r="AZ716" s="564"/>
      <c r="BA716" s="565"/>
      <c r="BB716" s="565"/>
      <c r="BC716" s="565"/>
      <c r="BD716" s="566"/>
    </row>
    <row r="717" spans="1:56" ht="14.4" x14ac:dyDescent="0.3">
      <c r="A717" s="576">
        <v>707688</v>
      </c>
      <c r="B717" s="549" t="s">
        <v>1291</v>
      </c>
      <c r="C717" s="555" t="s">
        <v>177</v>
      </c>
      <c r="D717" s="555" t="s">
        <v>177</v>
      </c>
      <c r="E717" s="555" t="s">
        <v>177</v>
      </c>
      <c r="F717" s="555" t="s">
        <v>177</v>
      </c>
      <c r="G717" s="555" t="s">
        <v>177</v>
      </c>
      <c r="H717" s="555" t="s">
        <v>177</v>
      </c>
      <c r="I717" s="555" t="s">
        <v>176</v>
      </c>
      <c r="J717" s="555" t="s">
        <v>176</v>
      </c>
      <c r="K717" s="555" t="s">
        <v>176</v>
      </c>
      <c r="L717" s="555" t="s">
        <v>176</v>
      </c>
      <c r="M717" s="555" t="s">
        <v>176</v>
      </c>
      <c r="N717" s="555" t="s">
        <v>176</v>
      </c>
      <c r="O717" s="555"/>
      <c r="P717" s="555"/>
      <c r="Q717" s="555"/>
      <c r="R717" s="555"/>
      <c r="S717" s="555"/>
      <c r="T717" s="555"/>
      <c r="U717" s="555"/>
      <c r="V717" s="555"/>
      <c r="W717" s="555"/>
      <c r="X717" s="555"/>
      <c r="Y717" s="555"/>
      <c r="Z717" s="555"/>
      <c r="AA717" s="555"/>
      <c r="AB717" s="555"/>
      <c r="AC717" s="555"/>
      <c r="AD717" s="555"/>
      <c r="AE717" s="555"/>
      <c r="AF717" s="555"/>
      <c r="AG717" s="555"/>
      <c r="AH717" s="555"/>
      <c r="AI717" s="555"/>
      <c r="AJ717" s="555"/>
      <c r="AK717" s="555"/>
      <c r="AL717" s="555"/>
      <c r="AM717" s="555"/>
      <c r="AN717" s="555"/>
      <c r="AO717" s="555"/>
      <c r="AP717" s="555"/>
      <c r="AQ717" s="555"/>
      <c r="AR717" s="555"/>
      <c r="AS717" s="555"/>
      <c r="AT717" s="555"/>
      <c r="AU717" s="555"/>
      <c r="AV717" s="555"/>
      <c r="AW717" s="555"/>
      <c r="AX717" s="555"/>
      <c r="AY717" s="556">
        <v>0</v>
      </c>
      <c r="AZ717" s="559"/>
      <c r="BA717" s="562"/>
      <c r="BB717" s="559"/>
    </row>
    <row r="718" spans="1:56" ht="14.4" x14ac:dyDescent="0.3">
      <c r="A718" s="576">
        <v>707689</v>
      </c>
      <c r="B718" s="549" t="s">
        <v>1291</v>
      </c>
      <c r="C718" s="555" t="s">
        <v>177</v>
      </c>
      <c r="D718" s="555" t="s">
        <v>176</v>
      </c>
      <c r="E718" s="555" t="s">
        <v>177</v>
      </c>
      <c r="F718" s="555" t="s">
        <v>176</v>
      </c>
      <c r="G718" s="555" t="s">
        <v>176</v>
      </c>
      <c r="H718" s="555" t="s">
        <v>177</v>
      </c>
      <c r="I718" s="555" t="s">
        <v>176</v>
      </c>
      <c r="J718" s="555" t="s">
        <v>176</v>
      </c>
      <c r="K718" s="555" t="s">
        <v>176</v>
      </c>
      <c r="L718" s="555" t="s">
        <v>176</v>
      </c>
      <c r="M718" s="555" t="s">
        <v>176</v>
      </c>
      <c r="N718" s="555" t="s">
        <v>176</v>
      </c>
      <c r="O718" s="555"/>
      <c r="P718" s="555"/>
      <c r="Q718" s="555"/>
      <c r="R718" s="555"/>
      <c r="S718" s="555"/>
      <c r="T718" s="555"/>
      <c r="U718" s="555"/>
      <c r="V718" s="555"/>
      <c r="W718" s="555"/>
      <c r="X718" s="555"/>
      <c r="Y718" s="555"/>
      <c r="Z718" s="555"/>
      <c r="AA718" s="555"/>
      <c r="AB718" s="555"/>
      <c r="AC718" s="555"/>
      <c r="AD718" s="555"/>
      <c r="AE718" s="555"/>
      <c r="AF718" s="555"/>
      <c r="AG718" s="555"/>
      <c r="AH718" s="555"/>
      <c r="AI718" s="555"/>
      <c r="AJ718" s="555"/>
      <c r="AK718" s="555"/>
      <c r="AL718" s="555"/>
      <c r="AM718" s="555"/>
      <c r="AN718" s="555"/>
      <c r="AO718" s="555"/>
      <c r="AP718" s="555"/>
      <c r="AQ718" s="555"/>
      <c r="AR718" s="555"/>
      <c r="AS718" s="555"/>
      <c r="AT718" s="555"/>
      <c r="AU718" s="555"/>
      <c r="AV718" s="555"/>
      <c r="AW718" s="555"/>
      <c r="AX718" s="555"/>
      <c r="AY718" s="556">
        <v>0</v>
      </c>
      <c r="AZ718" s="559"/>
      <c r="BA718" s="562"/>
      <c r="BB718" s="559"/>
    </row>
    <row r="719" spans="1:56" ht="21.6" x14ac:dyDescent="0.65">
      <c r="A719" s="578">
        <v>707690</v>
      </c>
      <c r="B719" s="550" t="s">
        <v>1291</v>
      </c>
      <c r="C719" s="579" t="s">
        <v>177</v>
      </c>
      <c r="D719" s="579" t="s">
        <v>177</v>
      </c>
      <c r="E719" s="579" t="s">
        <v>177</v>
      </c>
      <c r="F719" s="579" t="s">
        <v>176</v>
      </c>
      <c r="G719" s="579" t="s">
        <v>176</v>
      </c>
      <c r="H719" s="579" t="s">
        <v>176</v>
      </c>
      <c r="I719" s="579" t="s">
        <v>176</v>
      </c>
      <c r="J719" s="579" t="s">
        <v>176</v>
      </c>
      <c r="K719" s="579" t="s">
        <v>176</v>
      </c>
      <c r="L719" s="579" t="s">
        <v>176</v>
      </c>
      <c r="M719" s="579" t="s">
        <v>176</v>
      </c>
      <c r="N719" s="579" t="s">
        <v>176</v>
      </c>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79"/>
      <c r="AL719" s="579"/>
      <c r="AM719" s="579"/>
      <c r="AN719" s="579"/>
      <c r="AO719" s="579"/>
      <c r="AP719" s="579"/>
      <c r="AQ719" s="579"/>
      <c r="AR719" s="579"/>
      <c r="AS719" s="579"/>
      <c r="AT719" s="579"/>
      <c r="AU719" s="579"/>
      <c r="AV719" s="579"/>
      <c r="AW719" s="579"/>
      <c r="AX719" s="579"/>
      <c r="AY719" s="556">
        <v>0</v>
      </c>
      <c r="AZ719" s="564"/>
      <c r="BA719" s="565"/>
      <c r="BB719" s="565"/>
      <c r="BC719" s="565"/>
      <c r="BD719" s="566"/>
    </row>
    <row r="720" spans="1:56" ht="21.6" x14ac:dyDescent="0.65">
      <c r="A720" s="578">
        <v>707691</v>
      </c>
      <c r="B720" s="550" t="s">
        <v>1291</v>
      </c>
      <c r="C720" s="579" t="s">
        <v>177</v>
      </c>
      <c r="D720" s="579" t="s">
        <v>177</v>
      </c>
      <c r="E720" s="579" t="s">
        <v>177</v>
      </c>
      <c r="F720" s="579" t="s">
        <v>177</v>
      </c>
      <c r="G720" s="579" t="s">
        <v>177</v>
      </c>
      <c r="H720" s="579" t="s">
        <v>177</v>
      </c>
      <c r="I720" s="579" t="s">
        <v>176</v>
      </c>
      <c r="J720" s="579" t="s">
        <v>176</v>
      </c>
      <c r="K720" s="579" t="s">
        <v>176</v>
      </c>
      <c r="L720" s="579" t="s">
        <v>176</v>
      </c>
      <c r="M720" s="579" t="s">
        <v>176</v>
      </c>
      <c r="N720" s="579" t="s">
        <v>176</v>
      </c>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79"/>
      <c r="AL720" s="579"/>
      <c r="AM720" s="579"/>
      <c r="AN720" s="579"/>
      <c r="AO720" s="579"/>
      <c r="AP720" s="579"/>
      <c r="AQ720" s="579"/>
      <c r="AR720" s="579"/>
      <c r="AS720" s="579"/>
      <c r="AT720" s="579"/>
      <c r="AU720" s="579"/>
      <c r="AV720" s="579"/>
      <c r="AW720" s="579"/>
      <c r="AX720" s="579"/>
      <c r="AY720" s="556">
        <v>0</v>
      </c>
      <c r="AZ720" s="559"/>
      <c r="BA720" s="562"/>
    </row>
    <row r="721" spans="1:56" ht="14.4" x14ac:dyDescent="0.3">
      <c r="A721" s="576">
        <v>707692</v>
      </c>
      <c r="B721" s="549" t="s">
        <v>1291</v>
      </c>
      <c r="C721" s="555" t="s">
        <v>176</v>
      </c>
      <c r="D721" s="555" t="s">
        <v>176</v>
      </c>
      <c r="E721" s="555" t="s">
        <v>176</v>
      </c>
      <c r="F721" s="555" t="s">
        <v>176</v>
      </c>
      <c r="G721" s="555" t="s">
        <v>176</v>
      </c>
      <c r="H721" s="555" t="s">
        <v>176</v>
      </c>
      <c r="I721" s="555" t="s">
        <v>176</v>
      </c>
      <c r="J721" s="555" t="s">
        <v>176</v>
      </c>
      <c r="K721" s="555" t="s">
        <v>176</v>
      </c>
      <c r="L721" s="555" t="s">
        <v>176</v>
      </c>
      <c r="M721" s="555" t="s">
        <v>176</v>
      </c>
      <c r="N721" s="555" t="s">
        <v>176</v>
      </c>
      <c r="O721" s="555"/>
      <c r="P721" s="555"/>
      <c r="Q721" s="555"/>
      <c r="R721" s="555"/>
      <c r="S721" s="555"/>
      <c r="T721" s="555"/>
      <c r="U721" s="555"/>
      <c r="V721" s="555"/>
      <c r="W721" s="555"/>
      <c r="X721" s="555"/>
      <c r="Y721" s="555"/>
      <c r="Z721" s="555"/>
      <c r="AA721" s="555"/>
      <c r="AB721" s="555"/>
      <c r="AC721" s="555"/>
      <c r="AD721" s="555"/>
      <c r="AE721" s="555"/>
      <c r="AF721" s="555"/>
      <c r="AG721" s="555"/>
      <c r="AH721" s="555"/>
      <c r="AI721" s="555"/>
      <c r="AJ721" s="555"/>
      <c r="AK721" s="555"/>
      <c r="AL721" s="555"/>
      <c r="AM721" s="555"/>
      <c r="AN721" s="555"/>
      <c r="AO721" s="555"/>
      <c r="AP721" s="555"/>
      <c r="AQ721" s="555"/>
      <c r="AR721" s="555"/>
      <c r="AS721" s="555"/>
      <c r="AT721" s="555"/>
      <c r="AU721" s="555"/>
      <c r="AV721" s="555"/>
      <c r="AW721" s="555"/>
      <c r="AX721" s="555"/>
      <c r="AY721" s="556">
        <v>0</v>
      </c>
      <c r="AZ721" s="559"/>
      <c r="BA721" s="562"/>
      <c r="BB721" s="559"/>
    </row>
    <row r="722" spans="1:56" ht="21.6" x14ac:dyDescent="0.65">
      <c r="A722" s="578">
        <v>707693</v>
      </c>
      <c r="B722" s="550" t="s">
        <v>1291</v>
      </c>
      <c r="C722" s="579" t="s">
        <v>177</v>
      </c>
      <c r="D722" s="579" t="s">
        <v>177</v>
      </c>
      <c r="E722" s="579" t="s">
        <v>177</v>
      </c>
      <c r="F722" s="579" t="s">
        <v>177</v>
      </c>
      <c r="G722" s="579" t="s">
        <v>177</v>
      </c>
      <c r="H722" s="579" t="s">
        <v>176</v>
      </c>
      <c r="I722" s="579" t="s">
        <v>176</v>
      </c>
      <c r="J722" s="579" t="s">
        <v>176</v>
      </c>
      <c r="K722" s="579" t="s">
        <v>176</v>
      </c>
      <c r="L722" s="579" t="s">
        <v>176</v>
      </c>
      <c r="M722" s="579" t="s">
        <v>176</v>
      </c>
      <c r="N722" s="579" t="s">
        <v>176</v>
      </c>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79"/>
      <c r="AL722" s="579"/>
      <c r="AM722" s="579"/>
      <c r="AN722" s="579"/>
      <c r="AO722" s="579"/>
      <c r="AP722" s="579"/>
      <c r="AQ722" s="579"/>
      <c r="AR722" s="579"/>
      <c r="AS722" s="579"/>
      <c r="AT722" s="579"/>
      <c r="AU722" s="579"/>
      <c r="AV722" s="579"/>
      <c r="AW722" s="579"/>
      <c r="AX722" s="579"/>
      <c r="AY722" s="556">
        <v>0</v>
      </c>
      <c r="AZ722" s="559"/>
      <c r="BA722" s="562"/>
      <c r="BB722" s="559"/>
    </row>
    <row r="723" spans="1:56" ht="14.4" x14ac:dyDescent="0.3">
      <c r="A723" s="576">
        <v>707694</v>
      </c>
      <c r="B723" s="549" t="s">
        <v>1291</v>
      </c>
      <c r="C723" s="555" t="s">
        <v>177</v>
      </c>
      <c r="D723" s="555" t="s">
        <v>177</v>
      </c>
      <c r="E723" s="555" t="s">
        <v>177</v>
      </c>
      <c r="F723" s="555" t="s">
        <v>177</v>
      </c>
      <c r="G723" s="555" t="s">
        <v>177</v>
      </c>
      <c r="H723" s="555" t="s">
        <v>177</v>
      </c>
      <c r="I723" s="555" t="s">
        <v>176</v>
      </c>
      <c r="J723" s="555" t="s">
        <v>176</v>
      </c>
      <c r="K723" s="555" t="s">
        <v>176</v>
      </c>
      <c r="L723" s="555" t="s">
        <v>176</v>
      </c>
      <c r="M723" s="555" t="s">
        <v>176</v>
      </c>
      <c r="N723" s="555" t="s">
        <v>176</v>
      </c>
      <c r="O723" s="555"/>
      <c r="P723" s="555"/>
      <c r="Q723" s="555"/>
      <c r="R723" s="555"/>
      <c r="S723" s="555"/>
      <c r="T723" s="555"/>
      <c r="U723" s="555"/>
      <c r="V723" s="555"/>
      <c r="W723" s="555"/>
      <c r="X723" s="555"/>
      <c r="Y723" s="555"/>
      <c r="Z723" s="555"/>
      <c r="AA723" s="555"/>
      <c r="AB723" s="555"/>
      <c r="AC723" s="555"/>
      <c r="AD723" s="555"/>
      <c r="AE723" s="555"/>
      <c r="AF723" s="555"/>
      <c r="AG723" s="555"/>
      <c r="AH723" s="555"/>
      <c r="AI723" s="555"/>
      <c r="AJ723" s="555"/>
      <c r="AK723" s="555"/>
      <c r="AL723" s="555"/>
      <c r="AM723" s="555"/>
      <c r="AN723" s="555"/>
      <c r="AO723" s="555"/>
      <c r="AP723" s="555"/>
      <c r="AQ723" s="555"/>
      <c r="AR723" s="555"/>
      <c r="AS723" s="555"/>
      <c r="AT723" s="555"/>
      <c r="AU723" s="555"/>
      <c r="AV723" s="555"/>
      <c r="AW723" s="555"/>
      <c r="AX723" s="555"/>
      <c r="AY723" s="556">
        <v>0</v>
      </c>
      <c r="AZ723" s="559"/>
      <c r="BA723" s="562"/>
    </row>
    <row r="724" spans="1:56" ht="21.6" x14ac:dyDescent="0.65">
      <c r="A724" s="578">
        <v>707695</v>
      </c>
      <c r="B724" s="550" t="s">
        <v>1291</v>
      </c>
      <c r="C724" s="579" t="s">
        <v>176</v>
      </c>
      <c r="D724" s="579" t="s">
        <v>176</v>
      </c>
      <c r="E724" s="579" t="s">
        <v>176</v>
      </c>
      <c r="F724" s="579" t="s">
        <v>176</v>
      </c>
      <c r="G724" s="579" t="s">
        <v>176</v>
      </c>
      <c r="H724" s="579" t="s">
        <v>176</v>
      </c>
      <c r="I724" s="579" t="s">
        <v>176</v>
      </c>
      <c r="J724" s="579" t="s">
        <v>176</v>
      </c>
      <c r="K724" s="579" t="s">
        <v>176</v>
      </c>
      <c r="L724" s="579" t="s">
        <v>176</v>
      </c>
      <c r="M724" s="579" t="s">
        <v>176</v>
      </c>
      <c r="N724" s="579" t="s">
        <v>176</v>
      </c>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79"/>
      <c r="AL724" s="579"/>
      <c r="AM724" s="579"/>
      <c r="AN724" s="579"/>
      <c r="AO724" s="579"/>
      <c r="AP724" s="579"/>
      <c r="AQ724" s="579"/>
      <c r="AR724" s="579"/>
      <c r="AS724" s="579"/>
      <c r="AT724" s="579"/>
      <c r="AU724" s="579"/>
      <c r="AV724" s="579"/>
      <c r="AW724" s="579"/>
      <c r="AX724" s="579"/>
      <c r="AY724" s="556">
        <v>0</v>
      </c>
      <c r="AZ724" s="559"/>
      <c r="BA724" s="562"/>
      <c r="BB724" s="559"/>
    </row>
    <row r="725" spans="1:56" ht="21.6" x14ac:dyDescent="0.65">
      <c r="A725" s="578">
        <v>707696</v>
      </c>
      <c r="B725" s="550" t="s">
        <v>1291</v>
      </c>
      <c r="C725" s="579" t="s">
        <v>177</v>
      </c>
      <c r="D725" s="579" t="s">
        <v>177</v>
      </c>
      <c r="E725" s="579" t="s">
        <v>177</v>
      </c>
      <c r="F725" s="579" t="s">
        <v>177</v>
      </c>
      <c r="G725" s="579" t="s">
        <v>176</v>
      </c>
      <c r="H725" s="579" t="s">
        <v>177</v>
      </c>
      <c r="I725" s="579" t="s">
        <v>176</v>
      </c>
      <c r="J725" s="579" t="s">
        <v>176</v>
      </c>
      <c r="K725" s="579" t="s">
        <v>176</v>
      </c>
      <c r="L725" s="579" t="s">
        <v>176</v>
      </c>
      <c r="M725" s="579" t="s">
        <v>176</v>
      </c>
      <c r="N725" s="579" t="s">
        <v>176</v>
      </c>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79"/>
      <c r="AL725" s="579"/>
      <c r="AM725" s="579"/>
      <c r="AN725" s="579"/>
      <c r="AO725" s="579"/>
      <c r="AP725" s="579"/>
      <c r="AQ725" s="579"/>
      <c r="AR725" s="579"/>
      <c r="AS725" s="579"/>
      <c r="AT725" s="579"/>
      <c r="AU725" s="579"/>
      <c r="AV725" s="579"/>
      <c r="AW725" s="579"/>
      <c r="AX725" s="579"/>
      <c r="AY725" s="556">
        <v>0</v>
      </c>
      <c r="AZ725" s="564"/>
      <c r="BA725" s="565"/>
      <c r="BB725" s="565"/>
      <c r="BC725" s="565"/>
      <c r="BD725" s="566"/>
    </row>
    <row r="726" spans="1:56" ht="14.4" x14ac:dyDescent="0.3">
      <c r="A726" s="576">
        <v>707697</v>
      </c>
      <c r="B726" s="549" t="s">
        <v>1291</v>
      </c>
      <c r="C726" s="555" t="s">
        <v>176</v>
      </c>
      <c r="D726" s="555" t="s">
        <v>177</v>
      </c>
      <c r="E726" s="555" t="s">
        <v>177</v>
      </c>
      <c r="F726" s="555" t="s">
        <v>177</v>
      </c>
      <c r="G726" s="555" t="s">
        <v>177</v>
      </c>
      <c r="H726" s="555" t="s">
        <v>177</v>
      </c>
      <c r="I726" s="555" t="s">
        <v>176</v>
      </c>
      <c r="J726" s="555" t="s">
        <v>176</v>
      </c>
      <c r="K726" s="555" t="s">
        <v>176</v>
      </c>
      <c r="L726" s="555" t="s">
        <v>176</v>
      </c>
      <c r="M726" s="555" t="s">
        <v>176</v>
      </c>
      <c r="N726" s="555" t="s">
        <v>176</v>
      </c>
      <c r="O726" s="555"/>
      <c r="P726" s="555"/>
      <c r="Q726" s="555"/>
      <c r="R726" s="555"/>
      <c r="S726" s="555"/>
      <c r="T726" s="555"/>
      <c r="U726" s="555"/>
      <c r="V726" s="555"/>
      <c r="W726" s="555"/>
      <c r="X726" s="555"/>
      <c r="Y726" s="555"/>
      <c r="Z726" s="555"/>
      <c r="AA726" s="555"/>
      <c r="AB726" s="555"/>
      <c r="AC726" s="555"/>
      <c r="AD726" s="555"/>
      <c r="AE726" s="555"/>
      <c r="AF726" s="555"/>
      <c r="AG726" s="555"/>
      <c r="AH726" s="555"/>
      <c r="AI726" s="555"/>
      <c r="AJ726" s="555"/>
      <c r="AK726" s="555"/>
      <c r="AL726" s="555"/>
      <c r="AM726" s="555"/>
      <c r="AN726" s="555"/>
      <c r="AO726" s="555"/>
      <c r="AP726" s="555"/>
      <c r="AQ726" s="555"/>
      <c r="AR726" s="555"/>
      <c r="AS726" s="555"/>
      <c r="AT726" s="555"/>
      <c r="AU726" s="555"/>
      <c r="AV726" s="555"/>
      <c r="AW726" s="555"/>
      <c r="AX726" s="555"/>
      <c r="AY726" s="556">
        <v>0</v>
      </c>
      <c r="AZ726" s="559"/>
      <c r="BA726" s="562"/>
      <c r="BB726" s="559"/>
    </row>
    <row r="727" spans="1:56" ht="21.6" x14ac:dyDescent="0.65">
      <c r="A727" s="578">
        <v>707698</v>
      </c>
      <c r="B727" s="550" t="s">
        <v>1291</v>
      </c>
      <c r="C727" s="579" t="s">
        <v>177</v>
      </c>
      <c r="D727" s="579" t="s">
        <v>176</v>
      </c>
      <c r="E727" s="579" t="s">
        <v>177</v>
      </c>
      <c r="F727" s="579" t="s">
        <v>176</v>
      </c>
      <c r="G727" s="579" t="s">
        <v>177</v>
      </c>
      <c r="H727" s="579" t="s">
        <v>177</v>
      </c>
      <c r="I727" s="579" t="s">
        <v>176</v>
      </c>
      <c r="J727" s="579" t="s">
        <v>176</v>
      </c>
      <c r="K727" s="579" t="s">
        <v>176</v>
      </c>
      <c r="L727" s="579" t="s">
        <v>176</v>
      </c>
      <c r="M727" s="579" t="s">
        <v>176</v>
      </c>
      <c r="N727" s="579" t="s">
        <v>176</v>
      </c>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79"/>
      <c r="AY727" s="556">
        <v>0</v>
      </c>
      <c r="AZ727" s="559"/>
      <c r="BA727" s="562"/>
      <c r="BB727" s="559"/>
    </row>
    <row r="728" spans="1:56" ht="14.4" x14ac:dyDescent="0.3">
      <c r="A728" s="576">
        <v>707699</v>
      </c>
      <c r="B728" s="549" t="s">
        <v>1291</v>
      </c>
      <c r="C728" s="555" t="s">
        <v>177</v>
      </c>
      <c r="D728" s="555" t="s">
        <v>177</v>
      </c>
      <c r="E728" s="555" t="s">
        <v>177</v>
      </c>
      <c r="F728" s="555" t="s">
        <v>177</v>
      </c>
      <c r="G728" s="555" t="s">
        <v>177</v>
      </c>
      <c r="H728" s="555" t="s">
        <v>177</v>
      </c>
      <c r="I728" s="555" t="s">
        <v>176</v>
      </c>
      <c r="J728" s="555" t="s">
        <v>176</v>
      </c>
      <c r="K728" s="555" t="s">
        <v>176</v>
      </c>
      <c r="L728" s="555" t="s">
        <v>176</v>
      </c>
      <c r="M728" s="555" t="s">
        <v>176</v>
      </c>
      <c r="N728" s="555" t="s">
        <v>176</v>
      </c>
      <c r="O728" s="555"/>
      <c r="P728" s="555"/>
      <c r="Q728" s="555"/>
      <c r="R728" s="555"/>
      <c r="S728" s="555"/>
      <c r="T728" s="555"/>
      <c r="U728" s="555"/>
      <c r="V728" s="555"/>
      <c r="W728" s="555"/>
      <c r="X728" s="555"/>
      <c r="Y728" s="555"/>
      <c r="Z728" s="555"/>
      <c r="AA728" s="555"/>
      <c r="AB728" s="555"/>
      <c r="AC728" s="555"/>
      <c r="AD728" s="555"/>
      <c r="AE728" s="555"/>
      <c r="AF728" s="555"/>
      <c r="AG728" s="555"/>
      <c r="AH728" s="555"/>
      <c r="AI728" s="555"/>
      <c r="AJ728" s="555"/>
      <c r="AK728" s="555"/>
      <c r="AL728" s="555"/>
      <c r="AM728" s="555"/>
      <c r="AN728" s="555"/>
      <c r="AO728" s="555"/>
      <c r="AP728" s="555"/>
      <c r="AQ728" s="555"/>
      <c r="AR728" s="555"/>
      <c r="AS728" s="555"/>
      <c r="AT728" s="555"/>
      <c r="AU728" s="555"/>
      <c r="AV728" s="555"/>
      <c r="AW728" s="555"/>
      <c r="AX728" s="555"/>
      <c r="AY728" s="556">
        <v>0</v>
      </c>
      <c r="AZ728" s="564"/>
      <c r="BA728" s="565"/>
      <c r="BB728" s="565"/>
      <c r="BC728" s="565"/>
      <c r="BD728" s="566"/>
    </row>
    <row r="729" spans="1:56" ht="14.4" x14ac:dyDescent="0.3">
      <c r="A729" s="576">
        <v>707700</v>
      </c>
      <c r="B729" s="549" t="s">
        <v>1291</v>
      </c>
      <c r="C729" s="555" t="s">
        <v>177</v>
      </c>
      <c r="D729" s="555" t="s">
        <v>177</v>
      </c>
      <c r="E729" s="555" t="s">
        <v>177</v>
      </c>
      <c r="F729" s="555" t="s">
        <v>176</v>
      </c>
      <c r="G729" s="555" t="s">
        <v>176</v>
      </c>
      <c r="H729" s="555" t="s">
        <v>177</v>
      </c>
      <c r="I729" s="555" t="s">
        <v>176</v>
      </c>
      <c r="J729" s="555" t="s">
        <v>176</v>
      </c>
      <c r="K729" s="555" t="s">
        <v>176</v>
      </c>
      <c r="L729" s="555" t="s">
        <v>176</v>
      </c>
      <c r="M729" s="555" t="s">
        <v>176</v>
      </c>
      <c r="N729" s="555" t="s">
        <v>176</v>
      </c>
      <c r="O729" s="555"/>
      <c r="P729" s="555"/>
      <c r="Q729" s="555"/>
      <c r="R729" s="555"/>
      <c r="S729" s="555"/>
      <c r="T729" s="555"/>
      <c r="U729" s="555"/>
      <c r="V729" s="555"/>
      <c r="W729" s="555"/>
      <c r="X729" s="555"/>
      <c r="Y729" s="555"/>
      <c r="Z729" s="555"/>
      <c r="AA729" s="555"/>
      <c r="AB729" s="555"/>
      <c r="AC729" s="555"/>
      <c r="AD729" s="555"/>
      <c r="AE729" s="555"/>
      <c r="AF729" s="555"/>
      <c r="AG729" s="555"/>
      <c r="AH729" s="555"/>
      <c r="AI729" s="555"/>
      <c r="AJ729" s="555"/>
      <c r="AK729" s="555"/>
      <c r="AL729" s="555"/>
      <c r="AM729" s="555"/>
      <c r="AN729" s="555"/>
      <c r="AO729" s="555"/>
      <c r="AP729" s="555"/>
      <c r="AQ729" s="555"/>
      <c r="AR729" s="555"/>
      <c r="AS729" s="555"/>
      <c r="AT729" s="555"/>
      <c r="AU729" s="555"/>
      <c r="AV729" s="555"/>
      <c r="AW729" s="555"/>
      <c r="AX729" s="555"/>
      <c r="AY729" s="556">
        <v>0</v>
      </c>
      <c r="AZ729" s="559"/>
      <c r="BA729" s="562"/>
      <c r="BB729" s="559"/>
    </row>
    <row r="730" spans="1:56" ht="14.4" x14ac:dyDescent="0.3">
      <c r="A730" s="576">
        <v>707701</v>
      </c>
      <c r="B730" s="549" t="s">
        <v>1291</v>
      </c>
      <c r="C730" s="555" t="s">
        <v>176</v>
      </c>
      <c r="D730" s="555" t="s">
        <v>177</v>
      </c>
      <c r="E730" s="555" t="s">
        <v>177</v>
      </c>
      <c r="F730" s="555" t="s">
        <v>176</v>
      </c>
      <c r="G730" s="555" t="s">
        <v>177</v>
      </c>
      <c r="H730" s="555" t="s">
        <v>177</v>
      </c>
      <c r="I730" s="555" t="s">
        <v>176</v>
      </c>
      <c r="J730" s="555" t="s">
        <v>176</v>
      </c>
      <c r="K730" s="555" t="s">
        <v>176</v>
      </c>
      <c r="L730" s="555" t="s">
        <v>176</v>
      </c>
      <c r="M730" s="555" t="s">
        <v>176</v>
      </c>
      <c r="N730" s="555" t="s">
        <v>176</v>
      </c>
      <c r="O730" s="555"/>
      <c r="P730" s="555"/>
      <c r="Q730" s="555"/>
      <c r="R730" s="555"/>
      <c r="S730" s="555"/>
      <c r="T730" s="555"/>
      <c r="U730" s="555"/>
      <c r="V730" s="555"/>
      <c r="W730" s="555"/>
      <c r="X730" s="555"/>
      <c r="Y730" s="555"/>
      <c r="Z730" s="555"/>
      <c r="AA730" s="555"/>
      <c r="AB730" s="555"/>
      <c r="AC730" s="555"/>
      <c r="AD730" s="555"/>
      <c r="AE730" s="555"/>
      <c r="AF730" s="555"/>
      <c r="AG730" s="555"/>
      <c r="AH730" s="555"/>
      <c r="AI730" s="555"/>
      <c r="AJ730" s="555"/>
      <c r="AK730" s="555"/>
      <c r="AL730" s="555"/>
      <c r="AM730" s="555"/>
      <c r="AN730" s="555"/>
      <c r="AO730" s="555"/>
      <c r="AP730" s="555"/>
      <c r="AQ730" s="555"/>
      <c r="AR730" s="555"/>
      <c r="AS730" s="555"/>
      <c r="AT730" s="555"/>
      <c r="AU730" s="555"/>
      <c r="AV730" s="555"/>
      <c r="AW730" s="555"/>
      <c r="AX730" s="555"/>
      <c r="AY730" s="556">
        <v>0</v>
      </c>
      <c r="AZ730" s="559"/>
      <c r="BA730" s="562"/>
      <c r="BB730" s="559"/>
    </row>
    <row r="731" spans="1:56" ht="14.4" x14ac:dyDescent="0.3">
      <c r="A731" s="576">
        <v>707702</v>
      </c>
      <c r="B731" s="549" t="s">
        <v>1291</v>
      </c>
      <c r="C731" s="555" t="s">
        <v>177</v>
      </c>
      <c r="D731" s="555" t="s">
        <v>177</v>
      </c>
      <c r="E731" s="555" t="s">
        <v>176</v>
      </c>
      <c r="F731" s="555" t="s">
        <v>176</v>
      </c>
      <c r="G731" s="555" t="s">
        <v>177</v>
      </c>
      <c r="H731" s="555" t="s">
        <v>176</v>
      </c>
      <c r="I731" s="555" t="s">
        <v>176</v>
      </c>
      <c r="J731" s="555" t="s">
        <v>176</v>
      </c>
      <c r="K731" s="555" t="s">
        <v>176</v>
      </c>
      <c r="L731" s="555" t="s">
        <v>176</v>
      </c>
      <c r="M731" s="555" t="s">
        <v>176</v>
      </c>
      <c r="N731" s="555" t="s">
        <v>176</v>
      </c>
      <c r="O731" s="555"/>
      <c r="P731" s="555"/>
      <c r="Q731" s="555"/>
      <c r="R731" s="555"/>
      <c r="S731" s="555"/>
      <c r="T731" s="555"/>
      <c r="U731" s="555"/>
      <c r="V731" s="555"/>
      <c r="W731" s="555"/>
      <c r="X731" s="555"/>
      <c r="Y731" s="555"/>
      <c r="Z731" s="555"/>
      <c r="AA731" s="555"/>
      <c r="AB731" s="555"/>
      <c r="AC731" s="555"/>
      <c r="AD731" s="555"/>
      <c r="AE731" s="555"/>
      <c r="AF731" s="555"/>
      <c r="AG731" s="555"/>
      <c r="AH731" s="555"/>
      <c r="AI731" s="555"/>
      <c r="AJ731" s="555"/>
      <c r="AK731" s="555"/>
      <c r="AL731" s="555"/>
      <c r="AM731" s="555"/>
      <c r="AN731" s="555"/>
      <c r="AO731" s="555"/>
      <c r="AP731" s="555"/>
      <c r="AQ731" s="555"/>
      <c r="AR731" s="555"/>
      <c r="AS731" s="555"/>
      <c r="AT731" s="555"/>
      <c r="AU731" s="555"/>
      <c r="AV731" s="555"/>
      <c r="AW731" s="555"/>
      <c r="AX731" s="555"/>
      <c r="AY731" s="556">
        <v>0</v>
      </c>
      <c r="AZ731" s="559"/>
      <c r="BA731" s="562"/>
      <c r="BB731" s="559"/>
    </row>
    <row r="732" spans="1:56" ht="14.4" x14ac:dyDescent="0.3">
      <c r="A732" s="576">
        <v>707703</v>
      </c>
      <c r="B732" s="549" t="s">
        <v>1291</v>
      </c>
      <c r="C732" s="555" t="s">
        <v>177</v>
      </c>
      <c r="D732" s="555" t="s">
        <v>177</v>
      </c>
      <c r="E732" s="555" t="s">
        <v>176</v>
      </c>
      <c r="F732" s="555" t="s">
        <v>177</v>
      </c>
      <c r="G732" s="555" t="s">
        <v>177</v>
      </c>
      <c r="H732" s="555" t="s">
        <v>177</v>
      </c>
      <c r="I732" s="555" t="s">
        <v>176</v>
      </c>
      <c r="J732" s="555" t="s">
        <v>176</v>
      </c>
      <c r="K732" s="555" t="s">
        <v>176</v>
      </c>
      <c r="L732" s="555" t="s">
        <v>176</v>
      </c>
      <c r="M732" s="555" t="s">
        <v>176</v>
      </c>
      <c r="N732" s="555" t="s">
        <v>176</v>
      </c>
      <c r="O732" s="555"/>
      <c r="P732" s="555"/>
      <c r="Q732" s="555"/>
      <c r="R732" s="555"/>
      <c r="S732" s="555"/>
      <c r="T732" s="555"/>
      <c r="U732" s="555"/>
      <c r="V732" s="555"/>
      <c r="W732" s="555"/>
      <c r="X732" s="555"/>
      <c r="Y732" s="555"/>
      <c r="Z732" s="555"/>
      <c r="AA732" s="555"/>
      <c r="AB732" s="555"/>
      <c r="AC732" s="555"/>
      <c r="AD732" s="555"/>
      <c r="AE732" s="555"/>
      <c r="AF732" s="555"/>
      <c r="AG732" s="555"/>
      <c r="AH732" s="555"/>
      <c r="AI732" s="555"/>
      <c r="AJ732" s="555"/>
      <c r="AK732" s="555"/>
      <c r="AL732" s="555"/>
      <c r="AM732" s="555"/>
      <c r="AN732" s="555"/>
      <c r="AO732" s="555"/>
      <c r="AP732" s="555"/>
      <c r="AQ732" s="555"/>
      <c r="AR732" s="555"/>
      <c r="AS732" s="555"/>
      <c r="AT732" s="555"/>
      <c r="AU732" s="555"/>
      <c r="AV732" s="555"/>
      <c r="AW732" s="555"/>
      <c r="AX732" s="555"/>
      <c r="AY732" s="556">
        <v>0</v>
      </c>
      <c r="AZ732" s="559"/>
      <c r="BA732" s="562"/>
      <c r="BB732" s="559"/>
    </row>
    <row r="733" spans="1:56" ht="14.4" x14ac:dyDescent="0.3">
      <c r="A733" s="576">
        <v>707704</v>
      </c>
      <c r="B733" s="549" t="s">
        <v>1291</v>
      </c>
      <c r="C733" s="555" t="s">
        <v>177</v>
      </c>
      <c r="D733" s="555" t="s">
        <v>177</v>
      </c>
      <c r="E733" s="555" t="s">
        <v>177</v>
      </c>
      <c r="F733" s="555" t="s">
        <v>177</v>
      </c>
      <c r="G733" s="555" t="s">
        <v>177</v>
      </c>
      <c r="H733" s="555" t="s">
        <v>177</v>
      </c>
      <c r="I733" s="555" t="s">
        <v>176</v>
      </c>
      <c r="J733" s="555" t="s">
        <v>176</v>
      </c>
      <c r="K733" s="555" t="s">
        <v>176</v>
      </c>
      <c r="L733" s="555" t="s">
        <v>176</v>
      </c>
      <c r="M733" s="555" t="s">
        <v>176</v>
      </c>
      <c r="N733" s="555" t="s">
        <v>176</v>
      </c>
      <c r="O733" s="555"/>
      <c r="P733" s="555"/>
      <c r="Q733" s="555"/>
      <c r="R733" s="555"/>
      <c r="S733" s="555"/>
      <c r="T733" s="555"/>
      <c r="U733" s="555"/>
      <c r="V733" s="555"/>
      <c r="W733" s="555"/>
      <c r="X733" s="555"/>
      <c r="Y733" s="555"/>
      <c r="Z733" s="555"/>
      <c r="AA733" s="555"/>
      <c r="AB733" s="555"/>
      <c r="AC733" s="555"/>
      <c r="AD733" s="555"/>
      <c r="AE733" s="555"/>
      <c r="AF733" s="555"/>
      <c r="AG733" s="555"/>
      <c r="AH733" s="555"/>
      <c r="AI733" s="555"/>
      <c r="AJ733" s="555"/>
      <c r="AK733" s="555"/>
      <c r="AL733" s="555"/>
      <c r="AM733" s="555"/>
      <c r="AN733" s="555"/>
      <c r="AO733" s="555"/>
      <c r="AP733" s="555"/>
      <c r="AQ733" s="555"/>
      <c r="AR733" s="555"/>
      <c r="AS733" s="555"/>
      <c r="AT733" s="555"/>
      <c r="AU733" s="555"/>
      <c r="AV733" s="555"/>
      <c r="AW733" s="555"/>
      <c r="AX733" s="555"/>
      <c r="AY733" s="556">
        <v>0</v>
      </c>
      <c r="AZ733" s="559"/>
      <c r="BA733" s="562"/>
      <c r="BB733" s="559"/>
    </row>
    <row r="734" spans="1:56" ht="14.4" x14ac:dyDescent="0.3">
      <c r="A734" s="576">
        <v>707705</v>
      </c>
      <c r="B734" s="549" t="s">
        <v>1291</v>
      </c>
      <c r="C734" s="555" t="s">
        <v>177</v>
      </c>
      <c r="D734" s="555" t="s">
        <v>177</v>
      </c>
      <c r="E734" s="555" t="s">
        <v>177</v>
      </c>
      <c r="F734" s="555" t="s">
        <v>177</v>
      </c>
      <c r="G734" s="555" t="s">
        <v>177</v>
      </c>
      <c r="H734" s="555" t="s">
        <v>177</v>
      </c>
      <c r="I734" s="555" t="s">
        <v>176</v>
      </c>
      <c r="J734" s="555" t="s">
        <v>176</v>
      </c>
      <c r="K734" s="555" t="s">
        <v>176</v>
      </c>
      <c r="L734" s="555" t="s">
        <v>176</v>
      </c>
      <c r="M734" s="555" t="s">
        <v>176</v>
      </c>
      <c r="N734" s="555" t="s">
        <v>176</v>
      </c>
      <c r="O734" s="555"/>
      <c r="P734" s="555"/>
      <c r="Q734" s="555"/>
      <c r="R734" s="555"/>
      <c r="S734" s="555"/>
      <c r="T734" s="555"/>
      <c r="U734" s="555"/>
      <c r="V734" s="555"/>
      <c r="W734" s="555"/>
      <c r="X734" s="555"/>
      <c r="Y734" s="555"/>
      <c r="Z734" s="555"/>
      <c r="AA734" s="555"/>
      <c r="AB734" s="555"/>
      <c r="AC734" s="555"/>
      <c r="AD734" s="555"/>
      <c r="AE734" s="555"/>
      <c r="AF734" s="555"/>
      <c r="AG734" s="555"/>
      <c r="AH734" s="555"/>
      <c r="AI734" s="555"/>
      <c r="AJ734" s="555"/>
      <c r="AK734" s="555"/>
      <c r="AL734" s="555"/>
      <c r="AM734" s="555"/>
      <c r="AN734" s="555"/>
      <c r="AO734" s="555"/>
      <c r="AP734" s="555"/>
      <c r="AQ734" s="555"/>
      <c r="AR734" s="555"/>
      <c r="AS734" s="555"/>
      <c r="AT734" s="555"/>
      <c r="AU734" s="555"/>
      <c r="AV734" s="555"/>
      <c r="AW734" s="555"/>
      <c r="AX734" s="555"/>
      <c r="AY734" s="556">
        <v>0</v>
      </c>
      <c r="AZ734" s="559"/>
      <c r="BA734" s="562"/>
    </row>
    <row r="735" spans="1:56" ht="21.6" x14ac:dyDescent="0.65">
      <c r="A735" s="578">
        <v>707706</v>
      </c>
      <c r="B735" s="550" t="s">
        <v>1291</v>
      </c>
      <c r="C735" s="579" t="s">
        <v>176</v>
      </c>
      <c r="D735" s="579" t="s">
        <v>177</v>
      </c>
      <c r="E735" s="579" t="s">
        <v>177</v>
      </c>
      <c r="F735" s="579" t="s">
        <v>176</v>
      </c>
      <c r="G735" s="579" t="s">
        <v>177</v>
      </c>
      <c r="H735" s="579" t="s">
        <v>177</v>
      </c>
      <c r="I735" s="579" t="s">
        <v>176</v>
      </c>
      <c r="J735" s="579" t="s">
        <v>176</v>
      </c>
      <c r="K735" s="579" t="s">
        <v>176</v>
      </c>
      <c r="L735" s="579" t="s">
        <v>176</v>
      </c>
      <c r="M735" s="579" t="s">
        <v>176</v>
      </c>
      <c r="N735" s="579" t="s">
        <v>176</v>
      </c>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79"/>
      <c r="AL735" s="579"/>
      <c r="AM735" s="579"/>
      <c r="AN735" s="579"/>
      <c r="AO735" s="579"/>
      <c r="AP735" s="579"/>
      <c r="AQ735" s="579"/>
      <c r="AR735" s="579"/>
      <c r="AS735" s="579"/>
      <c r="AT735" s="579"/>
      <c r="AU735" s="579"/>
      <c r="AV735" s="579"/>
      <c r="AW735" s="579"/>
      <c r="AX735" s="579"/>
      <c r="AY735" s="556">
        <v>0</v>
      </c>
      <c r="AZ735" s="559"/>
      <c r="BA735" s="562"/>
      <c r="BB735" s="559"/>
    </row>
    <row r="736" spans="1:56" ht="21.6" x14ac:dyDescent="0.65">
      <c r="A736" s="575">
        <v>707707</v>
      </c>
      <c r="B736" s="550" t="s">
        <v>1291</v>
      </c>
      <c r="C736" s="555" t="s">
        <v>177</v>
      </c>
      <c r="D736" s="555" t="s">
        <v>177</v>
      </c>
      <c r="E736" s="555" t="s">
        <v>177</v>
      </c>
      <c r="F736" s="555" t="s">
        <v>176</v>
      </c>
      <c r="G736" s="555" t="s">
        <v>177</v>
      </c>
      <c r="H736" s="555" t="s">
        <v>176</v>
      </c>
      <c r="I736" s="555" t="s">
        <v>176</v>
      </c>
      <c r="J736" s="555" t="s">
        <v>176</v>
      </c>
      <c r="K736" s="555" t="s">
        <v>176</v>
      </c>
      <c r="L736" s="555" t="s">
        <v>176</v>
      </c>
      <c r="M736" s="555" t="s">
        <v>176</v>
      </c>
      <c r="N736" s="555" t="s">
        <v>176</v>
      </c>
      <c r="O736" s="555"/>
      <c r="P736" s="555"/>
      <c r="Q736" s="555"/>
      <c r="R736" s="555"/>
      <c r="S736" s="555"/>
      <c r="T736" s="555"/>
      <c r="U736" s="555"/>
      <c r="V736" s="555"/>
      <c r="W736" s="555"/>
      <c r="X736" s="555"/>
      <c r="Y736" s="555"/>
      <c r="Z736" s="555"/>
      <c r="AA736" s="555"/>
      <c r="AB736" s="555"/>
      <c r="AC736" s="555"/>
      <c r="AD736" s="555"/>
      <c r="AE736" s="555"/>
      <c r="AF736" s="555"/>
      <c r="AG736" s="555"/>
      <c r="AH736" s="555"/>
      <c r="AI736" s="555"/>
      <c r="AJ736" s="555"/>
      <c r="AK736" s="555"/>
      <c r="AL736" s="555"/>
      <c r="AM736" s="555"/>
      <c r="AN736" s="555"/>
      <c r="AO736" s="555"/>
      <c r="AP736" s="555"/>
      <c r="AQ736" s="555"/>
      <c r="AR736" s="555"/>
      <c r="AS736" s="555"/>
      <c r="AT736" s="555"/>
      <c r="AU736" s="555"/>
      <c r="AV736" s="555"/>
      <c r="AW736" s="555"/>
      <c r="AX736" s="555"/>
      <c r="AY736" s="556">
        <v>0</v>
      </c>
      <c r="AZ736" s="564"/>
      <c r="BA736" s="565"/>
      <c r="BB736" s="565"/>
      <c r="BC736" s="565"/>
      <c r="BD736" s="566"/>
    </row>
    <row r="737" spans="1:56" ht="21.6" x14ac:dyDescent="0.65">
      <c r="A737" s="578">
        <v>707708</v>
      </c>
      <c r="B737" s="550" t="s">
        <v>1291</v>
      </c>
      <c r="C737" s="579" t="s">
        <v>177</v>
      </c>
      <c r="D737" s="579" t="s">
        <v>177</v>
      </c>
      <c r="E737" s="579" t="s">
        <v>177</v>
      </c>
      <c r="F737" s="579" t="s">
        <v>177</v>
      </c>
      <c r="G737" s="579" t="s">
        <v>177</v>
      </c>
      <c r="H737" s="579" t="s">
        <v>177</v>
      </c>
      <c r="I737" s="579" t="s">
        <v>176</v>
      </c>
      <c r="J737" s="579" t="s">
        <v>176</v>
      </c>
      <c r="K737" s="579" t="s">
        <v>176</v>
      </c>
      <c r="L737" s="579" t="s">
        <v>176</v>
      </c>
      <c r="M737" s="579" t="s">
        <v>176</v>
      </c>
      <c r="N737" s="579" t="s">
        <v>176</v>
      </c>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79"/>
      <c r="AL737" s="579"/>
      <c r="AM737" s="579"/>
      <c r="AN737" s="579"/>
      <c r="AO737" s="579"/>
      <c r="AP737" s="579"/>
      <c r="AQ737" s="579"/>
      <c r="AR737" s="579"/>
      <c r="AS737" s="579"/>
      <c r="AT737" s="579"/>
      <c r="AU737" s="579"/>
      <c r="AV737" s="579"/>
      <c r="AW737" s="579"/>
      <c r="AX737" s="579"/>
      <c r="AY737" s="556">
        <v>0</v>
      </c>
      <c r="AZ737" s="559"/>
      <c r="BA737" s="562"/>
      <c r="BB737" s="559"/>
    </row>
    <row r="738" spans="1:56" ht="21.6" x14ac:dyDescent="0.65">
      <c r="A738" s="578">
        <v>707709</v>
      </c>
      <c r="B738" s="550" t="s">
        <v>1291</v>
      </c>
      <c r="C738" s="579" t="s">
        <v>176</v>
      </c>
      <c r="D738" s="579" t="s">
        <v>176</v>
      </c>
      <c r="E738" s="579" t="s">
        <v>177</v>
      </c>
      <c r="F738" s="579" t="s">
        <v>177</v>
      </c>
      <c r="G738" s="579" t="s">
        <v>177</v>
      </c>
      <c r="H738" s="579" t="s">
        <v>177</v>
      </c>
      <c r="I738" s="579" t="s">
        <v>176</v>
      </c>
      <c r="J738" s="579" t="s">
        <v>176</v>
      </c>
      <c r="K738" s="579" t="s">
        <v>176</v>
      </c>
      <c r="L738" s="579" t="s">
        <v>176</v>
      </c>
      <c r="M738" s="579" t="s">
        <v>176</v>
      </c>
      <c r="N738" s="579" t="s">
        <v>176</v>
      </c>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79"/>
      <c r="AL738" s="579"/>
      <c r="AM738" s="579"/>
      <c r="AN738" s="579"/>
      <c r="AO738" s="579"/>
      <c r="AP738" s="579"/>
      <c r="AQ738" s="579"/>
      <c r="AR738" s="579"/>
      <c r="AS738" s="579"/>
      <c r="AT738" s="579"/>
      <c r="AU738" s="579"/>
      <c r="AV738" s="579"/>
      <c r="AW738" s="579"/>
      <c r="AX738" s="579"/>
      <c r="AY738" s="556">
        <v>0</v>
      </c>
      <c r="AZ738" s="559"/>
      <c r="BA738" s="562"/>
      <c r="BB738" s="559"/>
    </row>
    <row r="739" spans="1:56" ht="21.6" x14ac:dyDescent="0.65">
      <c r="A739" s="578">
        <v>707710</v>
      </c>
      <c r="B739" s="550" t="s">
        <v>1291</v>
      </c>
      <c r="C739" s="579" t="s">
        <v>177</v>
      </c>
      <c r="D739" s="579" t="s">
        <v>177</v>
      </c>
      <c r="E739" s="579" t="s">
        <v>177</v>
      </c>
      <c r="F739" s="579" t="s">
        <v>177</v>
      </c>
      <c r="G739" s="579" t="s">
        <v>177</v>
      </c>
      <c r="H739" s="579" t="s">
        <v>177</v>
      </c>
      <c r="I739" s="579" t="s">
        <v>176</v>
      </c>
      <c r="J739" s="579" t="s">
        <v>176</v>
      </c>
      <c r="K739" s="579" t="s">
        <v>176</v>
      </c>
      <c r="L739" s="579" t="s">
        <v>176</v>
      </c>
      <c r="M739" s="579" t="s">
        <v>176</v>
      </c>
      <c r="N739" s="579" t="s">
        <v>176</v>
      </c>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79"/>
      <c r="AL739" s="579"/>
      <c r="AM739" s="579"/>
      <c r="AN739" s="579"/>
      <c r="AO739" s="579"/>
      <c r="AP739" s="579"/>
      <c r="AQ739" s="579"/>
      <c r="AR739" s="579"/>
      <c r="AS739" s="579"/>
      <c r="AT739" s="579"/>
      <c r="AU739" s="579"/>
      <c r="AV739" s="579"/>
      <c r="AW739" s="579"/>
      <c r="AX739" s="579"/>
      <c r="AY739" s="556">
        <v>0</v>
      </c>
      <c r="AZ739" s="564"/>
      <c r="BA739" s="565"/>
      <c r="BB739" s="565"/>
      <c r="BC739" s="565"/>
      <c r="BD739" s="566"/>
    </row>
    <row r="740" spans="1:56" ht="21.6" x14ac:dyDescent="0.65">
      <c r="A740" s="578">
        <v>707711</v>
      </c>
      <c r="B740" s="550" t="s">
        <v>1291</v>
      </c>
      <c r="C740" s="579" t="s">
        <v>176</v>
      </c>
      <c r="D740" s="579" t="s">
        <v>177</v>
      </c>
      <c r="E740" s="579" t="s">
        <v>177</v>
      </c>
      <c r="F740" s="579" t="s">
        <v>176</v>
      </c>
      <c r="G740" s="579" t="s">
        <v>177</v>
      </c>
      <c r="H740" s="579" t="s">
        <v>177</v>
      </c>
      <c r="I740" s="579" t="s">
        <v>176</v>
      </c>
      <c r="J740" s="579" t="s">
        <v>176</v>
      </c>
      <c r="K740" s="579" t="s">
        <v>176</v>
      </c>
      <c r="L740" s="579" t="s">
        <v>176</v>
      </c>
      <c r="M740" s="579" t="s">
        <v>176</v>
      </c>
      <c r="N740" s="579" t="s">
        <v>176</v>
      </c>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79"/>
      <c r="AL740" s="579"/>
      <c r="AM740" s="579"/>
      <c r="AN740" s="579"/>
      <c r="AO740" s="579"/>
      <c r="AP740" s="579"/>
      <c r="AQ740" s="579"/>
      <c r="AR740" s="579"/>
      <c r="AS740" s="579"/>
      <c r="AT740" s="579"/>
      <c r="AU740" s="579"/>
      <c r="AV740" s="579"/>
      <c r="AW740" s="579"/>
      <c r="AX740" s="579"/>
      <c r="AY740" s="556">
        <v>0</v>
      </c>
      <c r="AZ740" s="559"/>
      <c r="BA740" s="562"/>
      <c r="BB740" s="559"/>
    </row>
    <row r="741" spans="1:56" ht="14.4" x14ac:dyDescent="0.3">
      <c r="A741" s="576">
        <v>707712</v>
      </c>
      <c r="B741" s="549" t="s">
        <v>1291</v>
      </c>
      <c r="C741" s="555" t="s">
        <v>177</v>
      </c>
      <c r="D741" s="555" t="s">
        <v>177</v>
      </c>
      <c r="E741" s="555" t="s">
        <v>177</v>
      </c>
      <c r="F741" s="555" t="s">
        <v>177</v>
      </c>
      <c r="G741" s="555" t="s">
        <v>177</v>
      </c>
      <c r="H741" s="555" t="s">
        <v>177</v>
      </c>
      <c r="I741" s="555" t="s">
        <v>176</v>
      </c>
      <c r="J741" s="555" t="s">
        <v>176</v>
      </c>
      <c r="K741" s="555" t="s">
        <v>176</v>
      </c>
      <c r="L741" s="555" t="s">
        <v>176</v>
      </c>
      <c r="M741" s="555" t="s">
        <v>176</v>
      </c>
      <c r="N741" s="555" t="s">
        <v>176</v>
      </c>
      <c r="O741" s="555"/>
      <c r="P741" s="555"/>
      <c r="Q741" s="555"/>
      <c r="R741" s="555"/>
      <c r="S741" s="555"/>
      <c r="T741" s="555"/>
      <c r="U741" s="555"/>
      <c r="V741" s="555"/>
      <c r="W741" s="555"/>
      <c r="X741" s="555"/>
      <c r="Y741" s="555"/>
      <c r="Z741" s="555"/>
      <c r="AA741" s="555"/>
      <c r="AB741" s="555"/>
      <c r="AC741" s="555"/>
      <c r="AD741" s="555"/>
      <c r="AE741" s="555"/>
      <c r="AF741" s="555"/>
      <c r="AG741" s="555"/>
      <c r="AH741" s="555"/>
      <c r="AI741" s="555"/>
      <c r="AJ741" s="555"/>
      <c r="AK741" s="555"/>
      <c r="AL741" s="555"/>
      <c r="AM741" s="555"/>
      <c r="AN741" s="555"/>
      <c r="AO741" s="555"/>
      <c r="AP741" s="555"/>
      <c r="AQ741" s="555"/>
      <c r="AR741" s="555"/>
      <c r="AS741" s="555"/>
      <c r="AT741" s="555"/>
      <c r="AU741" s="555"/>
      <c r="AV741" s="555"/>
      <c r="AW741" s="555"/>
      <c r="AX741" s="555"/>
      <c r="AY741" s="556">
        <v>0</v>
      </c>
      <c r="AZ741" s="564"/>
      <c r="BA741" s="565"/>
      <c r="BB741" s="565"/>
      <c r="BC741" s="565"/>
      <c r="BD741" s="566"/>
    </row>
    <row r="742" spans="1:56" ht="21.6" x14ac:dyDescent="0.65">
      <c r="A742" s="578">
        <v>707713</v>
      </c>
      <c r="B742" s="550" t="s">
        <v>1291</v>
      </c>
      <c r="C742" s="579" t="s">
        <v>177</v>
      </c>
      <c r="D742" s="579" t="s">
        <v>177</v>
      </c>
      <c r="E742" s="579" t="s">
        <v>177</v>
      </c>
      <c r="F742" s="579" t="s">
        <v>177</v>
      </c>
      <c r="G742" s="579" t="s">
        <v>177</v>
      </c>
      <c r="H742" s="579" t="s">
        <v>177</v>
      </c>
      <c r="I742" s="579" t="s">
        <v>176</v>
      </c>
      <c r="J742" s="579" t="s">
        <v>176</v>
      </c>
      <c r="K742" s="579" t="s">
        <v>176</v>
      </c>
      <c r="L742" s="579" t="s">
        <v>176</v>
      </c>
      <c r="M742" s="579" t="s">
        <v>176</v>
      </c>
      <c r="N742" s="579" t="s">
        <v>176</v>
      </c>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79"/>
      <c r="AL742" s="579"/>
      <c r="AM742" s="579"/>
      <c r="AN742" s="579"/>
      <c r="AO742" s="579"/>
      <c r="AP742" s="579"/>
      <c r="AQ742" s="579"/>
      <c r="AR742" s="579"/>
      <c r="AS742" s="579"/>
      <c r="AT742" s="579"/>
      <c r="AU742" s="579"/>
      <c r="AV742" s="579"/>
      <c r="AW742" s="579"/>
      <c r="AX742" s="579"/>
      <c r="AY742" s="556">
        <v>0</v>
      </c>
      <c r="AZ742" s="564"/>
      <c r="BA742" s="565"/>
      <c r="BB742" s="565"/>
      <c r="BC742" s="565"/>
      <c r="BD742" s="566"/>
    </row>
    <row r="743" spans="1:56" ht="14.4" x14ac:dyDescent="0.3">
      <c r="A743" s="576">
        <v>707714</v>
      </c>
      <c r="B743" s="549" t="s">
        <v>1291</v>
      </c>
      <c r="C743" s="555" t="s">
        <v>177</v>
      </c>
      <c r="D743" s="555" t="s">
        <v>177</v>
      </c>
      <c r="E743" s="555" t="s">
        <v>177</v>
      </c>
      <c r="F743" s="555" t="s">
        <v>176</v>
      </c>
      <c r="G743" s="555" t="s">
        <v>176</v>
      </c>
      <c r="H743" s="555" t="s">
        <v>177</v>
      </c>
      <c r="I743" s="555" t="s">
        <v>176</v>
      </c>
      <c r="J743" s="555" t="s">
        <v>176</v>
      </c>
      <c r="K743" s="555" t="s">
        <v>176</v>
      </c>
      <c r="L743" s="555" t="s">
        <v>176</v>
      </c>
      <c r="M743" s="555" t="s">
        <v>176</v>
      </c>
      <c r="N743" s="555" t="s">
        <v>176</v>
      </c>
      <c r="O743" s="555"/>
      <c r="P743" s="555"/>
      <c r="Q743" s="555"/>
      <c r="R743" s="555"/>
      <c r="S743" s="555"/>
      <c r="T743" s="555"/>
      <c r="U743" s="555"/>
      <c r="V743" s="555"/>
      <c r="W743" s="555"/>
      <c r="X743" s="555"/>
      <c r="Y743" s="555"/>
      <c r="Z743" s="555"/>
      <c r="AA743" s="555"/>
      <c r="AB743" s="555"/>
      <c r="AC743" s="555"/>
      <c r="AD743" s="555"/>
      <c r="AE743" s="555"/>
      <c r="AF743" s="555"/>
      <c r="AG743" s="555"/>
      <c r="AH743" s="555"/>
      <c r="AI743" s="555"/>
      <c r="AJ743" s="555"/>
      <c r="AK743" s="555"/>
      <c r="AL743" s="555"/>
      <c r="AM743" s="555"/>
      <c r="AN743" s="555"/>
      <c r="AO743" s="555"/>
      <c r="AP743" s="555"/>
      <c r="AQ743" s="555"/>
      <c r="AR743" s="555"/>
      <c r="AS743" s="555"/>
      <c r="AT743" s="555"/>
      <c r="AU743" s="555"/>
      <c r="AV743" s="555"/>
      <c r="AW743" s="555"/>
      <c r="AX743" s="555"/>
      <c r="AY743" s="556">
        <v>0</v>
      </c>
      <c r="AZ743" s="559"/>
      <c r="BA743" s="562"/>
      <c r="BB743" s="559"/>
    </row>
    <row r="744" spans="1:56" ht="14.4" x14ac:dyDescent="0.3">
      <c r="A744" s="576">
        <v>707715</v>
      </c>
      <c r="B744" s="549" t="s">
        <v>1291</v>
      </c>
      <c r="C744" s="555" t="s">
        <v>177</v>
      </c>
      <c r="D744" s="555" t="s">
        <v>176</v>
      </c>
      <c r="E744" s="555" t="s">
        <v>176</v>
      </c>
      <c r="F744" s="555" t="s">
        <v>176</v>
      </c>
      <c r="G744" s="555" t="s">
        <v>176</v>
      </c>
      <c r="H744" s="555" t="s">
        <v>177</v>
      </c>
      <c r="I744" s="555" t="s">
        <v>176</v>
      </c>
      <c r="J744" s="555" t="s">
        <v>176</v>
      </c>
      <c r="K744" s="555" t="s">
        <v>176</v>
      </c>
      <c r="L744" s="555" t="s">
        <v>176</v>
      </c>
      <c r="M744" s="555" t="s">
        <v>176</v>
      </c>
      <c r="N744" s="555" t="s">
        <v>176</v>
      </c>
      <c r="O744" s="555"/>
      <c r="P744" s="555"/>
      <c r="Q744" s="555"/>
      <c r="R744" s="555"/>
      <c r="S744" s="555"/>
      <c r="T744" s="555"/>
      <c r="U744" s="555"/>
      <c r="V744" s="555"/>
      <c r="W744" s="555"/>
      <c r="X744" s="555"/>
      <c r="Y744" s="555"/>
      <c r="Z744" s="555"/>
      <c r="AA744" s="555"/>
      <c r="AB744" s="555"/>
      <c r="AC744" s="555"/>
      <c r="AD744" s="555"/>
      <c r="AE744" s="555"/>
      <c r="AF744" s="555"/>
      <c r="AG744" s="555"/>
      <c r="AH744" s="555"/>
      <c r="AI744" s="555"/>
      <c r="AJ744" s="555"/>
      <c r="AK744" s="555"/>
      <c r="AL744" s="555"/>
      <c r="AM744" s="555"/>
      <c r="AN744" s="555"/>
      <c r="AO744" s="555"/>
      <c r="AP744" s="555"/>
      <c r="AQ744" s="555"/>
      <c r="AR744" s="555"/>
      <c r="AS744" s="555"/>
      <c r="AT744" s="555"/>
      <c r="AU744" s="555"/>
      <c r="AV744" s="555"/>
      <c r="AW744" s="555"/>
      <c r="AX744" s="555"/>
      <c r="AY744" s="556">
        <v>0</v>
      </c>
      <c r="AZ744" s="559"/>
      <c r="BA744" s="562"/>
      <c r="BB744" s="559"/>
    </row>
    <row r="745" spans="1:56" ht="21.6" x14ac:dyDescent="0.65">
      <c r="A745" s="578">
        <v>707716</v>
      </c>
      <c r="B745" s="550" t="s">
        <v>1291</v>
      </c>
      <c r="C745" s="579" t="s">
        <v>177</v>
      </c>
      <c r="D745" s="579" t="s">
        <v>177</v>
      </c>
      <c r="E745" s="579" t="s">
        <v>177</v>
      </c>
      <c r="F745" s="579" t="s">
        <v>177</v>
      </c>
      <c r="G745" s="579" t="s">
        <v>177</v>
      </c>
      <c r="H745" s="579" t="s">
        <v>177</v>
      </c>
      <c r="I745" s="579" t="s">
        <v>176</v>
      </c>
      <c r="J745" s="579" t="s">
        <v>176</v>
      </c>
      <c r="K745" s="579" t="s">
        <v>176</v>
      </c>
      <c r="L745" s="579" t="s">
        <v>176</v>
      </c>
      <c r="M745" s="579" t="s">
        <v>176</v>
      </c>
      <c r="N745" s="579" t="s">
        <v>176</v>
      </c>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79"/>
      <c r="AL745" s="579"/>
      <c r="AM745" s="579"/>
      <c r="AN745" s="579"/>
      <c r="AO745" s="579"/>
      <c r="AP745" s="579"/>
      <c r="AQ745" s="579"/>
      <c r="AR745" s="579"/>
      <c r="AS745" s="579"/>
      <c r="AT745" s="579"/>
      <c r="AU745" s="579"/>
      <c r="AV745" s="579"/>
      <c r="AW745" s="579"/>
      <c r="AX745" s="579"/>
      <c r="AY745" s="556">
        <v>0</v>
      </c>
      <c r="AZ745" s="559"/>
      <c r="BA745" s="562"/>
      <c r="BB745" s="559"/>
    </row>
    <row r="746" spans="1:56" ht="21.6" x14ac:dyDescent="0.65">
      <c r="A746" s="575">
        <v>707717</v>
      </c>
      <c r="B746" s="550" t="s">
        <v>1291</v>
      </c>
      <c r="C746" s="555" t="s">
        <v>176</v>
      </c>
      <c r="D746" s="555" t="s">
        <v>176</v>
      </c>
      <c r="E746" s="555" t="s">
        <v>176</v>
      </c>
      <c r="F746" s="555" t="s">
        <v>176</v>
      </c>
      <c r="G746" s="555" t="s">
        <v>176</v>
      </c>
      <c r="H746" s="555" t="s">
        <v>176</v>
      </c>
      <c r="I746" s="555" t="s">
        <v>176</v>
      </c>
      <c r="J746" s="555" t="s">
        <v>176</v>
      </c>
      <c r="K746" s="555" t="s">
        <v>176</v>
      </c>
      <c r="L746" s="555" t="s">
        <v>176</v>
      </c>
      <c r="M746" s="555" t="s">
        <v>176</v>
      </c>
      <c r="N746" s="555" t="s">
        <v>176</v>
      </c>
      <c r="O746" s="555"/>
      <c r="P746" s="555"/>
      <c r="Q746" s="555"/>
      <c r="R746" s="555"/>
      <c r="S746" s="555"/>
      <c r="T746" s="555"/>
      <c r="U746" s="555"/>
      <c r="V746" s="555"/>
      <c r="W746" s="555"/>
      <c r="X746" s="555"/>
      <c r="Y746" s="555"/>
      <c r="Z746" s="555"/>
      <c r="AA746" s="555"/>
      <c r="AB746" s="555"/>
      <c r="AC746" s="555"/>
      <c r="AD746" s="555"/>
      <c r="AE746" s="555"/>
      <c r="AF746" s="555"/>
      <c r="AG746" s="555"/>
      <c r="AH746" s="555"/>
      <c r="AI746" s="555"/>
      <c r="AJ746" s="555"/>
      <c r="AK746" s="555"/>
      <c r="AL746" s="555"/>
      <c r="AM746" s="555"/>
      <c r="AN746" s="555"/>
      <c r="AO746" s="555"/>
      <c r="AP746" s="555"/>
      <c r="AQ746" s="555"/>
      <c r="AR746" s="555"/>
      <c r="AS746" s="555"/>
      <c r="AT746" s="555"/>
      <c r="AU746" s="555"/>
      <c r="AV746" s="555"/>
      <c r="AW746" s="555"/>
      <c r="AX746" s="555"/>
      <c r="AY746" s="556">
        <v>0</v>
      </c>
      <c r="AZ746" s="559"/>
      <c r="BA746" s="562"/>
      <c r="BB746" s="559"/>
    </row>
    <row r="747" spans="1:56" ht="14.4" x14ac:dyDescent="0.3">
      <c r="A747" s="576">
        <v>707718</v>
      </c>
      <c r="B747" s="549" t="s">
        <v>1291</v>
      </c>
      <c r="C747" s="555" t="s">
        <v>177</v>
      </c>
      <c r="D747" s="555" t="s">
        <v>176</v>
      </c>
      <c r="E747" s="555" t="s">
        <v>177</v>
      </c>
      <c r="F747" s="555" t="s">
        <v>176</v>
      </c>
      <c r="G747" s="555" t="s">
        <v>176</v>
      </c>
      <c r="H747" s="555" t="s">
        <v>177</v>
      </c>
      <c r="I747" s="555" t="s">
        <v>176</v>
      </c>
      <c r="J747" s="555" t="s">
        <v>176</v>
      </c>
      <c r="K747" s="555" t="s">
        <v>176</v>
      </c>
      <c r="L747" s="555" t="s">
        <v>176</v>
      </c>
      <c r="M747" s="555" t="s">
        <v>176</v>
      </c>
      <c r="N747" s="555" t="s">
        <v>176</v>
      </c>
      <c r="O747" s="555"/>
      <c r="P747" s="555"/>
      <c r="Q747" s="555"/>
      <c r="R747" s="555"/>
      <c r="S747" s="555"/>
      <c r="T747" s="555"/>
      <c r="U747" s="555"/>
      <c r="V747" s="555"/>
      <c r="W747" s="555"/>
      <c r="X747" s="555"/>
      <c r="Y747" s="555"/>
      <c r="Z747" s="555"/>
      <c r="AA747" s="555"/>
      <c r="AB747" s="555"/>
      <c r="AC747" s="555"/>
      <c r="AD747" s="555"/>
      <c r="AE747" s="555"/>
      <c r="AF747" s="555"/>
      <c r="AG747" s="555"/>
      <c r="AH747" s="555"/>
      <c r="AI747" s="555"/>
      <c r="AJ747" s="555"/>
      <c r="AK747" s="555"/>
      <c r="AL747" s="555"/>
      <c r="AM747" s="555"/>
      <c r="AN747" s="555"/>
      <c r="AO747" s="555"/>
      <c r="AP747" s="555"/>
      <c r="AQ747" s="555"/>
      <c r="AR747" s="555"/>
      <c r="AS747" s="555"/>
      <c r="AT747" s="555"/>
      <c r="AU747" s="555"/>
      <c r="AV747" s="555"/>
      <c r="AW747" s="555"/>
      <c r="AX747" s="555"/>
      <c r="AY747" s="556">
        <v>0</v>
      </c>
      <c r="AZ747" s="559"/>
      <c r="BA747" s="562"/>
      <c r="BB747" s="559"/>
    </row>
    <row r="748" spans="1:56" ht="14.4" x14ac:dyDescent="0.3">
      <c r="A748" s="576">
        <v>707719</v>
      </c>
      <c r="B748" s="549" t="s">
        <v>1291</v>
      </c>
      <c r="C748" s="555" t="s">
        <v>177</v>
      </c>
      <c r="D748" s="555" t="s">
        <v>177</v>
      </c>
      <c r="E748" s="555" t="s">
        <v>176</v>
      </c>
      <c r="F748" s="555" t="s">
        <v>176</v>
      </c>
      <c r="G748" s="555" t="s">
        <v>176</v>
      </c>
      <c r="H748" s="555" t="s">
        <v>176</v>
      </c>
      <c r="I748" s="555" t="s">
        <v>176</v>
      </c>
      <c r="J748" s="555" t="s">
        <v>176</v>
      </c>
      <c r="K748" s="555" t="s">
        <v>176</v>
      </c>
      <c r="L748" s="555" t="s">
        <v>176</v>
      </c>
      <c r="M748" s="555" t="s">
        <v>176</v>
      </c>
      <c r="N748" s="555" t="s">
        <v>176</v>
      </c>
      <c r="O748" s="555"/>
      <c r="P748" s="555"/>
      <c r="Q748" s="555"/>
      <c r="R748" s="555"/>
      <c r="S748" s="555"/>
      <c r="T748" s="555"/>
      <c r="U748" s="555"/>
      <c r="V748" s="555"/>
      <c r="W748" s="555"/>
      <c r="X748" s="555"/>
      <c r="Y748" s="555"/>
      <c r="Z748" s="555"/>
      <c r="AA748" s="555"/>
      <c r="AB748" s="555"/>
      <c r="AC748" s="555"/>
      <c r="AD748" s="555"/>
      <c r="AE748" s="555"/>
      <c r="AF748" s="555"/>
      <c r="AG748" s="555"/>
      <c r="AH748" s="555"/>
      <c r="AI748" s="555"/>
      <c r="AJ748" s="555"/>
      <c r="AK748" s="555"/>
      <c r="AL748" s="555"/>
      <c r="AM748" s="555"/>
      <c r="AN748" s="555"/>
      <c r="AO748" s="555"/>
      <c r="AP748" s="555"/>
      <c r="AQ748" s="555"/>
      <c r="AR748" s="555"/>
      <c r="AS748" s="555"/>
      <c r="AT748" s="555"/>
      <c r="AU748" s="555"/>
      <c r="AV748" s="555"/>
      <c r="AW748" s="555"/>
      <c r="AX748" s="555"/>
      <c r="AY748" s="556">
        <v>0</v>
      </c>
      <c r="AZ748" s="564"/>
      <c r="BA748" s="565"/>
      <c r="BB748" s="565"/>
      <c r="BC748" s="565"/>
      <c r="BD748" s="566"/>
    </row>
    <row r="749" spans="1:56" ht="14.4" x14ac:dyDescent="0.3">
      <c r="A749" s="576">
        <v>707720</v>
      </c>
      <c r="B749" s="549" t="s">
        <v>1291</v>
      </c>
      <c r="C749" s="555" t="s">
        <v>177</v>
      </c>
      <c r="D749" s="555" t="s">
        <v>176</v>
      </c>
      <c r="E749" s="555" t="s">
        <v>177</v>
      </c>
      <c r="F749" s="555" t="s">
        <v>177</v>
      </c>
      <c r="G749" s="555" t="s">
        <v>177</v>
      </c>
      <c r="H749" s="555" t="s">
        <v>176</v>
      </c>
      <c r="I749" s="555" t="s">
        <v>176</v>
      </c>
      <c r="J749" s="555" t="s">
        <v>176</v>
      </c>
      <c r="K749" s="555" t="s">
        <v>176</v>
      </c>
      <c r="L749" s="555" t="s">
        <v>176</v>
      </c>
      <c r="M749" s="555" t="s">
        <v>176</v>
      </c>
      <c r="N749" s="555" t="s">
        <v>176</v>
      </c>
      <c r="O749" s="555"/>
      <c r="P749" s="555"/>
      <c r="Q749" s="555"/>
      <c r="R749" s="555"/>
      <c r="S749" s="555"/>
      <c r="T749" s="555"/>
      <c r="U749" s="555"/>
      <c r="V749" s="555"/>
      <c r="W749" s="555"/>
      <c r="X749" s="555"/>
      <c r="Y749" s="555"/>
      <c r="Z749" s="555"/>
      <c r="AA749" s="555"/>
      <c r="AB749" s="555"/>
      <c r="AC749" s="555"/>
      <c r="AD749" s="555"/>
      <c r="AE749" s="555"/>
      <c r="AF749" s="555"/>
      <c r="AG749" s="555"/>
      <c r="AH749" s="555"/>
      <c r="AI749" s="555"/>
      <c r="AJ749" s="555"/>
      <c r="AK749" s="555"/>
      <c r="AL749" s="555"/>
      <c r="AM749" s="555"/>
      <c r="AN749" s="555"/>
      <c r="AO749" s="555"/>
      <c r="AP749" s="555"/>
      <c r="AQ749" s="555"/>
      <c r="AR749" s="555"/>
      <c r="AS749" s="555"/>
      <c r="AT749" s="555"/>
      <c r="AU749" s="555"/>
      <c r="AV749" s="555"/>
      <c r="AW749" s="555"/>
      <c r="AX749" s="555"/>
      <c r="AY749" s="556">
        <v>0</v>
      </c>
      <c r="AZ749" s="559"/>
      <c r="BA749" s="562"/>
    </row>
    <row r="750" spans="1:56" ht="14.4" x14ac:dyDescent="0.3">
      <c r="A750" s="576">
        <v>707721</v>
      </c>
      <c r="B750" s="549" t="s">
        <v>1291</v>
      </c>
      <c r="C750" s="555" t="s">
        <v>177</v>
      </c>
      <c r="D750" s="555" t="s">
        <v>177</v>
      </c>
      <c r="E750" s="555" t="s">
        <v>177</v>
      </c>
      <c r="F750" s="555" t="s">
        <v>177</v>
      </c>
      <c r="G750" s="555" t="s">
        <v>177</v>
      </c>
      <c r="H750" s="555" t="s">
        <v>177</v>
      </c>
      <c r="I750" s="555" t="s">
        <v>176</v>
      </c>
      <c r="J750" s="555" t="s">
        <v>176</v>
      </c>
      <c r="K750" s="555" t="s">
        <v>176</v>
      </c>
      <c r="L750" s="555" t="s">
        <v>176</v>
      </c>
      <c r="M750" s="555" t="s">
        <v>176</v>
      </c>
      <c r="N750" s="555" t="s">
        <v>176</v>
      </c>
      <c r="O750" s="555"/>
      <c r="P750" s="555"/>
      <c r="Q750" s="555"/>
      <c r="R750" s="555"/>
      <c r="S750" s="555"/>
      <c r="T750" s="555"/>
      <c r="U750" s="555"/>
      <c r="V750" s="555"/>
      <c r="W750" s="555"/>
      <c r="X750" s="555"/>
      <c r="Y750" s="555"/>
      <c r="Z750" s="555"/>
      <c r="AA750" s="555"/>
      <c r="AB750" s="555"/>
      <c r="AC750" s="555"/>
      <c r="AD750" s="555"/>
      <c r="AE750" s="555"/>
      <c r="AF750" s="555"/>
      <c r="AG750" s="555"/>
      <c r="AH750" s="555"/>
      <c r="AI750" s="555"/>
      <c r="AJ750" s="555"/>
      <c r="AK750" s="555"/>
      <c r="AL750" s="555"/>
      <c r="AM750" s="555"/>
      <c r="AN750" s="555"/>
      <c r="AO750" s="555"/>
      <c r="AP750" s="555"/>
      <c r="AQ750" s="555"/>
      <c r="AR750" s="555"/>
      <c r="AS750" s="555"/>
      <c r="AT750" s="555"/>
      <c r="AU750" s="555"/>
      <c r="AV750" s="555"/>
      <c r="AW750" s="555"/>
      <c r="AX750" s="555"/>
      <c r="AY750" s="556">
        <v>0</v>
      </c>
      <c r="AZ750" s="564"/>
      <c r="BA750" s="565"/>
      <c r="BB750" s="565"/>
      <c r="BC750" s="565"/>
      <c r="BD750" s="566"/>
    </row>
    <row r="751" spans="1:56" ht="21.6" x14ac:dyDescent="0.65">
      <c r="A751" s="578">
        <v>707722</v>
      </c>
      <c r="B751" s="550" t="s">
        <v>1291</v>
      </c>
      <c r="C751" s="579" t="s">
        <v>176</v>
      </c>
      <c r="D751" s="579" t="s">
        <v>177</v>
      </c>
      <c r="E751" s="579" t="s">
        <v>177</v>
      </c>
      <c r="F751" s="579" t="s">
        <v>176</v>
      </c>
      <c r="G751" s="579" t="s">
        <v>177</v>
      </c>
      <c r="H751" s="579" t="s">
        <v>177</v>
      </c>
      <c r="I751" s="579" t="s">
        <v>176</v>
      </c>
      <c r="J751" s="579" t="s">
        <v>176</v>
      </c>
      <c r="K751" s="579" t="s">
        <v>176</v>
      </c>
      <c r="L751" s="579" t="s">
        <v>176</v>
      </c>
      <c r="M751" s="579" t="s">
        <v>176</v>
      </c>
      <c r="N751" s="579" t="s">
        <v>176</v>
      </c>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79"/>
      <c r="AL751" s="579"/>
      <c r="AM751" s="579"/>
      <c r="AN751" s="579"/>
      <c r="AO751" s="579"/>
      <c r="AP751" s="579"/>
      <c r="AQ751" s="579"/>
      <c r="AR751" s="579"/>
      <c r="AS751" s="579"/>
      <c r="AT751" s="579"/>
      <c r="AU751" s="579"/>
      <c r="AV751" s="579"/>
      <c r="AW751" s="579"/>
      <c r="AX751" s="579"/>
      <c r="AY751" s="556">
        <v>0</v>
      </c>
      <c r="AZ751" s="559"/>
      <c r="BA751" s="562"/>
      <c r="BB751" s="559"/>
    </row>
    <row r="752" spans="1:56" ht="21.6" x14ac:dyDescent="0.65">
      <c r="A752" s="578">
        <v>707723</v>
      </c>
      <c r="B752" s="550" t="s">
        <v>1291</v>
      </c>
      <c r="C752" s="579" t="s">
        <v>177</v>
      </c>
      <c r="D752" s="579" t="s">
        <v>177</v>
      </c>
      <c r="E752" s="579" t="s">
        <v>177</v>
      </c>
      <c r="F752" s="579" t="s">
        <v>177</v>
      </c>
      <c r="G752" s="579" t="s">
        <v>177</v>
      </c>
      <c r="H752" s="579" t="s">
        <v>177</v>
      </c>
      <c r="I752" s="579" t="s">
        <v>176</v>
      </c>
      <c r="J752" s="579" t="s">
        <v>176</v>
      </c>
      <c r="K752" s="579" t="s">
        <v>176</v>
      </c>
      <c r="L752" s="579" t="s">
        <v>176</v>
      </c>
      <c r="M752" s="579" t="s">
        <v>176</v>
      </c>
      <c r="N752" s="579" t="s">
        <v>176</v>
      </c>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79"/>
      <c r="AL752" s="579"/>
      <c r="AM752" s="579"/>
      <c r="AN752" s="579"/>
      <c r="AO752" s="579"/>
      <c r="AP752" s="579"/>
      <c r="AQ752" s="579"/>
      <c r="AR752" s="579"/>
      <c r="AS752" s="579"/>
      <c r="AT752" s="579"/>
      <c r="AU752" s="579"/>
      <c r="AV752" s="579"/>
      <c r="AW752" s="579"/>
      <c r="AX752" s="579"/>
      <c r="AY752" s="556">
        <v>0</v>
      </c>
      <c r="AZ752" s="559"/>
      <c r="BA752" s="562"/>
      <c r="BB752" s="559"/>
    </row>
    <row r="753" spans="1:56" ht="14.4" x14ac:dyDescent="0.3">
      <c r="A753" s="576">
        <v>707724</v>
      </c>
      <c r="B753" s="549" t="s">
        <v>1291</v>
      </c>
      <c r="C753" s="555" t="s">
        <v>177</v>
      </c>
      <c r="D753" s="555" t="s">
        <v>176</v>
      </c>
      <c r="E753" s="555" t="s">
        <v>177</v>
      </c>
      <c r="F753" s="555" t="s">
        <v>176</v>
      </c>
      <c r="G753" s="555" t="s">
        <v>176</v>
      </c>
      <c r="H753" s="555" t="s">
        <v>176</v>
      </c>
      <c r="I753" s="555" t="s">
        <v>176</v>
      </c>
      <c r="J753" s="555" t="s">
        <v>176</v>
      </c>
      <c r="K753" s="555" t="s">
        <v>176</v>
      </c>
      <c r="L753" s="555" t="s">
        <v>176</v>
      </c>
      <c r="M753" s="555" t="s">
        <v>176</v>
      </c>
      <c r="N753" s="555" t="s">
        <v>176</v>
      </c>
      <c r="O753" s="555"/>
      <c r="P753" s="555"/>
      <c r="Q753" s="555"/>
      <c r="R753" s="555"/>
      <c r="S753" s="555"/>
      <c r="T753" s="555"/>
      <c r="U753" s="555"/>
      <c r="V753" s="555"/>
      <c r="W753" s="555"/>
      <c r="X753" s="555"/>
      <c r="Y753" s="555"/>
      <c r="Z753" s="555"/>
      <c r="AA753" s="555"/>
      <c r="AB753" s="555"/>
      <c r="AC753" s="555"/>
      <c r="AD753" s="555"/>
      <c r="AE753" s="555"/>
      <c r="AF753" s="555"/>
      <c r="AG753" s="555"/>
      <c r="AH753" s="555"/>
      <c r="AI753" s="555"/>
      <c r="AJ753" s="555"/>
      <c r="AK753" s="555"/>
      <c r="AL753" s="555"/>
      <c r="AM753" s="555"/>
      <c r="AN753" s="555"/>
      <c r="AO753" s="555"/>
      <c r="AP753" s="555"/>
      <c r="AQ753" s="555"/>
      <c r="AR753" s="555"/>
      <c r="AS753" s="555"/>
      <c r="AT753" s="555"/>
      <c r="AU753" s="555"/>
      <c r="AV753" s="555"/>
      <c r="AW753" s="555"/>
      <c r="AX753" s="555"/>
      <c r="AY753" s="556">
        <v>0</v>
      </c>
      <c r="AZ753" s="559"/>
      <c r="BA753" s="562"/>
      <c r="BB753" s="559"/>
    </row>
    <row r="754" spans="1:56" ht="21.6" x14ac:dyDescent="0.65">
      <c r="A754" s="575">
        <v>707725</v>
      </c>
      <c r="B754" s="550" t="s">
        <v>1291</v>
      </c>
      <c r="C754" s="555" t="s">
        <v>177</v>
      </c>
      <c r="D754" s="555" t="s">
        <v>177</v>
      </c>
      <c r="E754" s="555" t="s">
        <v>177</v>
      </c>
      <c r="F754" s="555" t="s">
        <v>177</v>
      </c>
      <c r="G754" s="555" t="s">
        <v>177</v>
      </c>
      <c r="H754" s="555" t="s">
        <v>177</v>
      </c>
      <c r="I754" s="555" t="s">
        <v>176</v>
      </c>
      <c r="J754" s="555" t="s">
        <v>176</v>
      </c>
      <c r="K754" s="555" t="s">
        <v>176</v>
      </c>
      <c r="L754" s="555" t="s">
        <v>176</v>
      </c>
      <c r="M754" s="555" t="s">
        <v>176</v>
      </c>
      <c r="N754" s="555" t="s">
        <v>176</v>
      </c>
      <c r="O754" s="555"/>
      <c r="P754" s="555"/>
      <c r="Q754" s="555"/>
      <c r="R754" s="555"/>
      <c r="S754" s="555"/>
      <c r="T754" s="555"/>
      <c r="U754" s="555"/>
      <c r="V754" s="555"/>
      <c r="W754" s="555"/>
      <c r="X754" s="555"/>
      <c r="Y754" s="555"/>
      <c r="Z754" s="555"/>
      <c r="AA754" s="555"/>
      <c r="AB754" s="555"/>
      <c r="AC754" s="555"/>
      <c r="AD754" s="555"/>
      <c r="AE754" s="555"/>
      <c r="AF754" s="555"/>
      <c r="AG754" s="555"/>
      <c r="AH754" s="555"/>
      <c r="AI754" s="555"/>
      <c r="AJ754" s="555"/>
      <c r="AK754" s="555"/>
      <c r="AL754" s="555"/>
      <c r="AM754" s="555"/>
      <c r="AN754" s="555"/>
      <c r="AO754" s="555"/>
      <c r="AP754" s="555"/>
      <c r="AQ754" s="555"/>
      <c r="AR754" s="555"/>
      <c r="AS754" s="555"/>
      <c r="AT754" s="555"/>
      <c r="AU754" s="555"/>
      <c r="AV754" s="555"/>
      <c r="AW754" s="555"/>
      <c r="AX754" s="555"/>
      <c r="AY754" s="556">
        <v>0</v>
      </c>
      <c r="AZ754" s="559"/>
      <c r="BA754" s="562"/>
      <c r="BB754" s="559"/>
    </row>
    <row r="755" spans="1:56" ht="14.4" x14ac:dyDescent="0.3">
      <c r="A755" s="576">
        <v>707726</v>
      </c>
      <c r="B755" s="549" t="s">
        <v>1291</v>
      </c>
      <c r="C755" s="555" t="s">
        <v>177</v>
      </c>
      <c r="D755" s="555" t="s">
        <v>177</v>
      </c>
      <c r="E755" s="555" t="s">
        <v>176</v>
      </c>
      <c r="F755" s="555" t="s">
        <v>176</v>
      </c>
      <c r="G755" s="555" t="s">
        <v>176</v>
      </c>
      <c r="H755" s="555" t="s">
        <v>176</v>
      </c>
      <c r="I755" s="555" t="s">
        <v>176</v>
      </c>
      <c r="J755" s="555" t="s">
        <v>176</v>
      </c>
      <c r="K755" s="555" t="s">
        <v>176</v>
      </c>
      <c r="L755" s="555" t="s">
        <v>176</v>
      </c>
      <c r="M755" s="555" t="s">
        <v>176</v>
      </c>
      <c r="N755" s="555" t="s">
        <v>176</v>
      </c>
      <c r="O755" s="555"/>
      <c r="P755" s="555"/>
      <c r="Q755" s="555"/>
      <c r="R755" s="555"/>
      <c r="S755" s="555"/>
      <c r="T755" s="555"/>
      <c r="U755" s="555"/>
      <c r="V755" s="555"/>
      <c r="W755" s="555"/>
      <c r="X755" s="555"/>
      <c r="Y755" s="555"/>
      <c r="Z755" s="555"/>
      <c r="AA755" s="555"/>
      <c r="AB755" s="555"/>
      <c r="AC755" s="555"/>
      <c r="AD755" s="555"/>
      <c r="AE755" s="555"/>
      <c r="AF755" s="555"/>
      <c r="AG755" s="555"/>
      <c r="AH755" s="555"/>
      <c r="AI755" s="555"/>
      <c r="AJ755" s="555"/>
      <c r="AK755" s="555"/>
      <c r="AL755" s="555"/>
      <c r="AM755" s="555"/>
      <c r="AN755" s="555"/>
      <c r="AO755" s="555"/>
      <c r="AP755" s="555"/>
      <c r="AQ755" s="555"/>
      <c r="AR755" s="555"/>
      <c r="AS755" s="555"/>
      <c r="AT755" s="555"/>
      <c r="AU755" s="555"/>
      <c r="AV755" s="555"/>
      <c r="AW755" s="555"/>
      <c r="AX755" s="555"/>
      <c r="AY755" s="556">
        <v>0</v>
      </c>
      <c r="AZ755" s="559"/>
      <c r="BA755" s="562"/>
      <c r="BB755" s="559"/>
    </row>
    <row r="756" spans="1:56" ht="21.6" x14ac:dyDescent="0.65">
      <c r="A756" s="578">
        <v>707727</v>
      </c>
      <c r="B756" s="550" t="s">
        <v>1291</v>
      </c>
      <c r="C756" s="579" t="s">
        <v>177</v>
      </c>
      <c r="D756" s="579" t="s">
        <v>177</v>
      </c>
      <c r="E756" s="579" t="s">
        <v>176</v>
      </c>
      <c r="F756" s="579" t="s">
        <v>177</v>
      </c>
      <c r="G756" s="579" t="s">
        <v>176</v>
      </c>
      <c r="H756" s="579" t="s">
        <v>177</v>
      </c>
      <c r="I756" s="579" t="s">
        <v>176</v>
      </c>
      <c r="J756" s="579" t="s">
        <v>176</v>
      </c>
      <c r="K756" s="579" t="s">
        <v>176</v>
      </c>
      <c r="L756" s="579" t="s">
        <v>176</v>
      </c>
      <c r="M756" s="579" t="s">
        <v>176</v>
      </c>
      <c r="N756" s="579" t="s">
        <v>176</v>
      </c>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79"/>
      <c r="AL756" s="579"/>
      <c r="AM756" s="579"/>
      <c r="AN756" s="579"/>
      <c r="AO756" s="579"/>
      <c r="AP756" s="579"/>
      <c r="AQ756" s="579"/>
      <c r="AR756" s="579"/>
      <c r="AS756" s="579"/>
      <c r="AT756" s="579"/>
      <c r="AU756" s="579"/>
      <c r="AV756" s="579"/>
      <c r="AW756" s="579"/>
      <c r="AX756" s="579"/>
      <c r="AY756" s="556">
        <v>0</v>
      </c>
      <c r="AZ756" s="559"/>
      <c r="BA756" s="562"/>
      <c r="BB756" s="559"/>
    </row>
    <row r="757" spans="1:56" ht="14.4" x14ac:dyDescent="0.3">
      <c r="A757" s="576">
        <v>707728</v>
      </c>
      <c r="B757" s="549" t="s">
        <v>1291</v>
      </c>
      <c r="C757" s="555" t="s">
        <v>177</v>
      </c>
      <c r="D757" s="555" t="s">
        <v>177</v>
      </c>
      <c r="E757" s="555" t="s">
        <v>177</v>
      </c>
      <c r="F757" s="555" t="s">
        <v>177</v>
      </c>
      <c r="G757" s="555" t="s">
        <v>177</v>
      </c>
      <c r="H757" s="555" t="s">
        <v>177</v>
      </c>
      <c r="I757" s="555" t="s">
        <v>176</v>
      </c>
      <c r="J757" s="555" t="s">
        <v>176</v>
      </c>
      <c r="K757" s="555" t="s">
        <v>176</v>
      </c>
      <c r="L757" s="555" t="s">
        <v>176</v>
      </c>
      <c r="M757" s="555" t="s">
        <v>176</v>
      </c>
      <c r="N757" s="555" t="s">
        <v>176</v>
      </c>
      <c r="O757" s="555"/>
      <c r="P757" s="555"/>
      <c r="Q757" s="555"/>
      <c r="R757" s="555"/>
      <c r="S757" s="555"/>
      <c r="T757" s="555"/>
      <c r="U757" s="555"/>
      <c r="V757" s="555"/>
      <c r="W757" s="555"/>
      <c r="X757" s="555"/>
      <c r="Y757" s="555"/>
      <c r="Z757" s="555"/>
      <c r="AA757" s="555"/>
      <c r="AB757" s="555"/>
      <c r="AC757" s="555"/>
      <c r="AD757" s="555"/>
      <c r="AE757" s="555"/>
      <c r="AF757" s="555"/>
      <c r="AG757" s="555"/>
      <c r="AH757" s="555"/>
      <c r="AI757" s="555"/>
      <c r="AJ757" s="555"/>
      <c r="AK757" s="555"/>
      <c r="AL757" s="555"/>
      <c r="AM757" s="555"/>
      <c r="AN757" s="555"/>
      <c r="AO757" s="555"/>
      <c r="AP757" s="555"/>
      <c r="AQ757" s="555"/>
      <c r="AR757" s="555"/>
      <c r="AS757" s="555"/>
      <c r="AT757" s="555"/>
      <c r="AU757" s="555"/>
      <c r="AV757" s="555"/>
      <c r="AW757" s="555"/>
      <c r="AX757" s="555"/>
      <c r="AY757" s="556">
        <v>0</v>
      </c>
      <c r="AZ757" s="559"/>
      <c r="BA757" s="562"/>
      <c r="BB757" s="559"/>
    </row>
    <row r="758" spans="1:56" ht="14.4" x14ac:dyDescent="0.3">
      <c r="A758" s="576">
        <v>707729</v>
      </c>
      <c r="B758" s="549" t="s">
        <v>1291</v>
      </c>
      <c r="C758" s="555" t="s">
        <v>177</v>
      </c>
      <c r="D758" s="555" t="s">
        <v>177</v>
      </c>
      <c r="E758" s="555" t="s">
        <v>176</v>
      </c>
      <c r="F758" s="555" t="s">
        <v>176</v>
      </c>
      <c r="G758" s="555" t="s">
        <v>176</v>
      </c>
      <c r="H758" s="555" t="s">
        <v>177</v>
      </c>
      <c r="I758" s="555" t="s">
        <v>176</v>
      </c>
      <c r="J758" s="555" t="s">
        <v>176</v>
      </c>
      <c r="K758" s="555" t="s">
        <v>176</v>
      </c>
      <c r="L758" s="555" t="s">
        <v>176</v>
      </c>
      <c r="M758" s="555" t="s">
        <v>176</v>
      </c>
      <c r="N758" s="555" t="s">
        <v>176</v>
      </c>
      <c r="O758" s="555"/>
      <c r="P758" s="555"/>
      <c r="Q758" s="555"/>
      <c r="R758" s="555"/>
      <c r="S758" s="555"/>
      <c r="T758" s="555"/>
      <c r="U758" s="555"/>
      <c r="V758" s="555"/>
      <c r="W758" s="555"/>
      <c r="X758" s="555"/>
      <c r="Y758" s="555"/>
      <c r="Z758" s="555"/>
      <c r="AA758" s="555"/>
      <c r="AB758" s="555"/>
      <c r="AC758" s="555"/>
      <c r="AD758" s="555"/>
      <c r="AE758" s="555"/>
      <c r="AF758" s="555"/>
      <c r="AG758" s="555"/>
      <c r="AH758" s="555"/>
      <c r="AI758" s="555"/>
      <c r="AJ758" s="555"/>
      <c r="AK758" s="555"/>
      <c r="AL758" s="555"/>
      <c r="AM758" s="555"/>
      <c r="AN758" s="555"/>
      <c r="AO758" s="555"/>
      <c r="AP758" s="555"/>
      <c r="AQ758" s="555"/>
      <c r="AR758" s="555"/>
      <c r="AS758" s="555"/>
      <c r="AT758" s="555"/>
      <c r="AU758" s="555"/>
      <c r="AV758" s="555"/>
      <c r="AW758" s="555"/>
      <c r="AX758" s="555"/>
      <c r="AY758" s="556">
        <v>0</v>
      </c>
      <c r="AZ758" s="564"/>
      <c r="BA758" s="565"/>
      <c r="BB758" s="565"/>
      <c r="BC758" s="565"/>
      <c r="BD758" s="566"/>
    </row>
    <row r="759" spans="1:56" ht="21.6" x14ac:dyDescent="0.65">
      <c r="A759" s="578">
        <v>707730</v>
      </c>
      <c r="B759" s="550" t="s">
        <v>1291</v>
      </c>
      <c r="C759" s="579" t="s">
        <v>177</v>
      </c>
      <c r="D759" s="579" t="s">
        <v>177</v>
      </c>
      <c r="E759" s="579" t="s">
        <v>177</v>
      </c>
      <c r="F759" s="579" t="s">
        <v>177</v>
      </c>
      <c r="G759" s="579" t="s">
        <v>177</v>
      </c>
      <c r="H759" s="579" t="s">
        <v>177</v>
      </c>
      <c r="I759" s="579" t="s">
        <v>176</v>
      </c>
      <c r="J759" s="579" t="s">
        <v>176</v>
      </c>
      <c r="K759" s="579" t="s">
        <v>176</v>
      </c>
      <c r="L759" s="579" t="s">
        <v>176</v>
      </c>
      <c r="M759" s="579" t="s">
        <v>176</v>
      </c>
      <c r="N759" s="579" t="s">
        <v>176</v>
      </c>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79"/>
      <c r="AL759" s="579"/>
      <c r="AM759" s="579"/>
      <c r="AN759" s="579"/>
      <c r="AO759" s="579"/>
      <c r="AP759" s="579"/>
      <c r="AQ759" s="579"/>
      <c r="AR759" s="579"/>
      <c r="AS759" s="579"/>
      <c r="AT759" s="579"/>
      <c r="AU759" s="579"/>
      <c r="AV759" s="579"/>
      <c r="AW759" s="579"/>
      <c r="AX759" s="579"/>
      <c r="AY759" s="556">
        <v>0</v>
      </c>
      <c r="AZ759" s="564"/>
      <c r="BA759" s="565"/>
      <c r="BB759" s="565"/>
      <c r="BC759" s="565"/>
      <c r="BD759" s="566"/>
    </row>
    <row r="760" spans="1:56" ht="21.6" x14ac:dyDescent="0.65">
      <c r="A760" s="578">
        <v>707731</v>
      </c>
      <c r="B760" s="550" t="s">
        <v>1291</v>
      </c>
      <c r="C760" s="579" t="s">
        <v>177</v>
      </c>
      <c r="D760" s="579" t="s">
        <v>177</v>
      </c>
      <c r="E760" s="579" t="s">
        <v>177</v>
      </c>
      <c r="F760" s="579" t="s">
        <v>177</v>
      </c>
      <c r="G760" s="579" t="s">
        <v>177</v>
      </c>
      <c r="H760" s="579" t="s">
        <v>177</v>
      </c>
      <c r="I760" s="579" t="s">
        <v>176</v>
      </c>
      <c r="J760" s="579" t="s">
        <v>176</v>
      </c>
      <c r="K760" s="579" t="s">
        <v>176</v>
      </c>
      <c r="L760" s="579" t="s">
        <v>176</v>
      </c>
      <c r="M760" s="579" t="s">
        <v>176</v>
      </c>
      <c r="N760" s="579" t="s">
        <v>176</v>
      </c>
      <c r="O760" s="579"/>
      <c r="P760" s="579"/>
      <c r="Q760" s="579"/>
      <c r="R760" s="579"/>
      <c r="S760" s="579"/>
      <c r="T760" s="579"/>
      <c r="U760" s="579"/>
      <c r="V760" s="579"/>
      <c r="W760" s="579"/>
      <c r="X760" s="579"/>
      <c r="Y760" s="579"/>
      <c r="Z760" s="579"/>
      <c r="AA760" s="579"/>
      <c r="AB760" s="579"/>
      <c r="AC760" s="579"/>
      <c r="AD760" s="579"/>
      <c r="AE760" s="579"/>
      <c r="AF760" s="579"/>
      <c r="AG760" s="579"/>
      <c r="AH760" s="579"/>
      <c r="AI760" s="579"/>
      <c r="AJ760" s="579"/>
      <c r="AK760" s="579"/>
      <c r="AL760" s="579"/>
      <c r="AM760" s="579"/>
      <c r="AN760" s="579"/>
      <c r="AO760" s="579"/>
      <c r="AP760" s="579"/>
      <c r="AQ760" s="579"/>
      <c r="AR760" s="579"/>
      <c r="AS760" s="579"/>
      <c r="AT760" s="579"/>
      <c r="AU760" s="579"/>
      <c r="AV760" s="579"/>
      <c r="AW760" s="579"/>
      <c r="AX760" s="579"/>
      <c r="AY760" s="556">
        <v>0</v>
      </c>
      <c r="AZ760" s="559"/>
      <c r="BA760" s="562"/>
      <c r="BB760" s="559"/>
    </row>
    <row r="761" spans="1:56" ht="21.6" x14ac:dyDescent="0.65">
      <c r="A761" s="578">
        <v>707732</v>
      </c>
      <c r="B761" s="550" t="s">
        <v>1291</v>
      </c>
      <c r="C761" s="579" t="s">
        <v>176</v>
      </c>
      <c r="D761" s="579" t="s">
        <v>177</v>
      </c>
      <c r="E761" s="579" t="s">
        <v>177</v>
      </c>
      <c r="F761" s="579" t="s">
        <v>176</v>
      </c>
      <c r="G761" s="579" t="s">
        <v>177</v>
      </c>
      <c r="H761" s="579" t="s">
        <v>177</v>
      </c>
      <c r="I761" s="579" t="s">
        <v>176</v>
      </c>
      <c r="J761" s="579" t="s">
        <v>176</v>
      </c>
      <c r="K761" s="579" t="s">
        <v>176</v>
      </c>
      <c r="L761" s="579" t="s">
        <v>176</v>
      </c>
      <c r="M761" s="579" t="s">
        <v>176</v>
      </c>
      <c r="N761" s="579" t="s">
        <v>176</v>
      </c>
      <c r="O761" s="579"/>
      <c r="P761" s="579"/>
      <c r="Q761" s="579"/>
      <c r="R761" s="579"/>
      <c r="S761" s="579"/>
      <c r="T761" s="579"/>
      <c r="U761" s="579"/>
      <c r="V761" s="579"/>
      <c r="W761" s="579"/>
      <c r="X761" s="579"/>
      <c r="Y761" s="579"/>
      <c r="Z761" s="579"/>
      <c r="AA761" s="579"/>
      <c r="AB761" s="579"/>
      <c r="AC761" s="579"/>
      <c r="AD761" s="579"/>
      <c r="AE761" s="579"/>
      <c r="AF761" s="579"/>
      <c r="AG761" s="579"/>
      <c r="AH761" s="579"/>
      <c r="AI761" s="579"/>
      <c r="AJ761" s="579"/>
      <c r="AK761" s="579"/>
      <c r="AL761" s="579"/>
      <c r="AM761" s="579"/>
      <c r="AN761" s="579"/>
      <c r="AO761" s="579"/>
      <c r="AP761" s="579"/>
      <c r="AQ761" s="579"/>
      <c r="AR761" s="579"/>
      <c r="AS761" s="579"/>
      <c r="AT761" s="579"/>
      <c r="AU761" s="579"/>
      <c r="AV761" s="579"/>
      <c r="AW761" s="579"/>
      <c r="AX761" s="579"/>
      <c r="AY761" s="556">
        <v>0</v>
      </c>
      <c r="AZ761" s="564"/>
      <c r="BA761" s="565"/>
      <c r="BB761" s="565"/>
      <c r="BC761" s="565"/>
      <c r="BD761" s="566"/>
    </row>
    <row r="762" spans="1:56" ht="14.4" x14ac:dyDescent="0.3">
      <c r="A762" s="576">
        <v>707733</v>
      </c>
      <c r="B762" s="549" t="s">
        <v>1291</v>
      </c>
      <c r="C762" s="555" t="s">
        <v>177</v>
      </c>
      <c r="D762" s="555" t="s">
        <v>177</v>
      </c>
      <c r="E762" s="555" t="s">
        <v>177</v>
      </c>
      <c r="F762" s="555" t="s">
        <v>176</v>
      </c>
      <c r="G762" s="555" t="s">
        <v>176</v>
      </c>
      <c r="H762" s="555" t="s">
        <v>176</v>
      </c>
      <c r="I762" s="555" t="s">
        <v>176</v>
      </c>
      <c r="J762" s="555" t="s">
        <v>176</v>
      </c>
      <c r="K762" s="555" t="s">
        <v>176</v>
      </c>
      <c r="L762" s="555" t="s">
        <v>176</v>
      </c>
      <c r="M762" s="555" t="s">
        <v>176</v>
      </c>
      <c r="N762" s="555" t="s">
        <v>176</v>
      </c>
      <c r="O762" s="555"/>
      <c r="P762" s="555"/>
      <c r="Q762" s="555"/>
      <c r="R762" s="555"/>
      <c r="S762" s="555"/>
      <c r="T762" s="555"/>
      <c r="U762" s="555"/>
      <c r="V762" s="555"/>
      <c r="W762" s="555"/>
      <c r="X762" s="555"/>
      <c r="Y762" s="555"/>
      <c r="Z762" s="555"/>
      <c r="AA762" s="555"/>
      <c r="AB762" s="555"/>
      <c r="AC762" s="555"/>
      <c r="AD762" s="555"/>
      <c r="AE762" s="555"/>
      <c r="AF762" s="555"/>
      <c r="AG762" s="555"/>
      <c r="AH762" s="555"/>
      <c r="AI762" s="555"/>
      <c r="AJ762" s="555"/>
      <c r="AK762" s="555"/>
      <c r="AL762" s="555"/>
      <c r="AM762" s="555"/>
      <c r="AN762" s="555"/>
      <c r="AO762" s="555"/>
      <c r="AP762" s="555"/>
      <c r="AQ762" s="555"/>
      <c r="AR762" s="555"/>
      <c r="AS762" s="555"/>
      <c r="AT762" s="555"/>
      <c r="AU762" s="555"/>
      <c r="AV762" s="555"/>
      <c r="AW762" s="555"/>
      <c r="AX762" s="555"/>
      <c r="AY762" s="556">
        <v>0</v>
      </c>
      <c r="AZ762" s="564"/>
      <c r="BA762" s="565"/>
      <c r="BB762" s="565"/>
      <c r="BC762" s="565"/>
      <c r="BD762" s="566"/>
    </row>
    <row r="763" spans="1:56" ht="21.6" x14ac:dyDescent="0.65">
      <c r="A763" s="578">
        <v>707734</v>
      </c>
      <c r="B763" s="550" t="s">
        <v>1291</v>
      </c>
      <c r="C763" s="579" t="s">
        <v>177</v>
      </c>
      <c r="D763" s="579" t="s">
        <v>177</v>
      </c>
      <c r="E763" s="579" t="s">
        <v>177</v>
      </c>
      <c r="F763" s="579" t="s">
        <v>177</v>
      </c>
      <c r="G763" s="579" t="s">
        <v>177</v>
      </c>
      <c r="H763" s="579" t="s">
        <v>177</v>
      </c>
      <c r="I763" s="579" t="s">
        <v>176</v>
      </c>
      <c r="J763" s="579" t="s">
        <v>176</v>
      </c>
      <c r="K763" s="579" t="s">
        <v>176</v>
      </c>
      <c r="L763" s="579" t="s">
        <v>176</v>
      </c>
      <c r="M763" s="579" t="s">
        <v>176</v>
      </c>
      <c r="N763" s="579" t="s">
        <v>176</v>
      </c>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79"/>
      <c r="AL763" s="579"/>
      <c r="AM763" s="579"/>
      <c r="AN763" s="579"/>
      <c r="AO763" s="579"/>
      <c r="AP763" s="579"/>
      <c r="AQ763" s="579"/>
      <c r="AR763" s="579"/>
      <c r="AS763" s="579"/>
      <c r="AT763" s="579"/>
      <c r="AU763" s="579"/>
      <c r="AV763" s="579"/>
      <c r="AW763" s="579"/>
      <c r="AX763" s="579"/>
      <c r="AY763" s="556">
        <v>0</v>
      </c>
      <c r="AZ763" s="564"/>
      <c r="BA763" s="565"/>
      <c r="BB763" s="565"/>
      <c r="BC763" s="565"/>
      <c r="BD763" s="566"/>
    </row>
    <row r="764" spans="1:56" ht="21.6" x14ac:dyDescent="0.65">
      <c r="A764" s="578">
        <v>707735</v>
      </c>
      <c r="B764" s="550" t="s">
        <v>1291</v>
      </c>
      <c r="C764" s="579" t="s">
        <v>177</v>
      </c>
      <c r="D764" s="579" t="s">
        <v>177</v>
      </c>
      <c r="E764" s="579" t="s">
        <v>177</v>
      </c>
      <c r="F764" s="579" t="s">
        <v>177</v>
      </c>
      <c r="G764" s="579" t="s">
        <v>176</v>
      </c>
      <c r="H764" s="579" t="s">
        <v>176</v>
      </c>
      <c r="I764" s="579" t="s">
        <v>176</v>
      </c>
      <c r="J764" s="579" t="s">
        <v>176</v>
      </c>
      <c r="K764" s="579" t="s">
        <v>176</v>
      </c>
      <c r="L764" s="579" t="s">
        <v>176</v>
      </c>
      <c r="M764" s="579" t="s">
        <v>176</v>
      </c>
      <c r="N764" s="579" t="s">
        <v>176</v>
      </c>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79"/>
      <c r="AL764" s="579"/>
      <c r="AM764" s="579"/>
      <c r="AN764" s="579"/>
      <c r="AO764" s="579"/>
      <c r="AP764" s="579"/>
      <c r="AQ764" s="579"/>
      <c r="AR764" s="579"/>
      <c r="AS764" s="579"/>
      <c r="AT764" s="579"/>
      <c r="AU764" s="579"/>
      <c r="AV764" s="579"/>
      <c r="AW764" s="579"/>
      <c r="AX764" s="579"/>
      <c r="AY764" s="556">
        <v>0</v>
      </c>
      <c r="AZ764" s="564"/>
      <c r="BA764" s="565"/>
      <c r="BB764" s="565"/>
      <c r="BC764" s="565"/>
      <c r="BD764" s="566"/>
    </row>
    <row r="765" spans="1:56" ht="14.4" x14ac:dyDescent="0.3">
      <c r="A765" s="576">
        <v>707736</v>
      </c>
      <c r="B765" s="549" t="s">
        <v>1291</v>
      </c>
      <c r="C765" s="555" t="s">
        <v>176</v>
      </c>
      <c r="D765" s="555" t="s">
        <v>176</v>
      </c>
      <c r="E765" s="555" t="s">
        <v>176</v>
      </c>
      <c r="F765" s="555" t="s">
        <v>176</v>
      </c>
      <c r="G765" s="555" t="s">
        <v>176</v>
      </c>
      <c r="H765" s="555" t="s">
        <v>176</v>
      </c>
      <c r="I765" s="555" t="s">
        <v>176</v>
      </c>
      <c r="J765" s="555" t="s">
        <v>176</v>
      </c>
      <c r="K765" s="555" t="s">
        <v>176</v>
      </c>
      <c r="L765" s="555" t="s">
        <v>176</v>
      </c>
      <c r="M765" s="555" t="s">
        <v>176</v>
      </c>
      <c r="N765" s="555" t="s">
        <v>176</v>
      </c>
      <c r="O765" s="555"/>
      <c r="P765" s="555"/>
      <c r="Q765" s="555"/>
      <c r="R765" s="555"/>
      <c r="S765" s="555"/>
      <c r="T765" s="555"/>
      <c r="U765" s="555"/>
      <c r="V765" s="555"/>
      <c r="W765" s="555"/>
      <c r="X765" s="555"/>
      <c r="Y765" s="555"/>
      <c r="Z765" s="555"/>
      <c r="AA765" s="555"/>
      <c r="AB765" s="555"/>
      <c r="AC765" s="555"/>
      <c r="AD765" s="555"/>
      <c r="AE765" s="555"/>
      <c r="AF765" s="555"/>
      <c r="AG765" s="555"/>
      <c r="AH765" s="555"/>
      <c r="AI765" s="555"/>
      <c r="AJ765" s="555"/>
      <c r="AK765" s="555"/>
      <c r="AL765" s="555"/>
      <c r="AM765" s="555"/>
      <c r="AN765" s="555"/>
      <c r="AO765" s="555"/>
      <c r="AP765" s="555"/>
      <c r="AQ765" s="555"/>
      <c r="AR765" s="555"/>
      <c r="AS765" s="555"/>
      <c r="AT765" s="555"/>
      <c r="AU765" s="555"/>
      <c r="AV765" s="555"/>
      <c r="AW765" s="555"/>
      <c r="AX765" s="555"/>
      <c r="AY765" s="556">
        <v>0</v>
      </c>
      <c r="AZ765" s="559"/>
      <c r="BA765" s="562"/>
      <c r="BB765" s="559"/>
    </row>
    <row r="766" spans="1:56" ht="14.4" x14ac:dyDescent="0.3">
      <c r="A766" s="576">
        <v>707737</v>
      </c>
      <c r="B766" s="549" t="s">
        <v>1291</v>
      </c>
      <c r="C766" s="555" t="s">
        <v>177</v>
      </c>
      <c r="D766" s="555" t="s">
        <v>177</v>
      </c>
      <c r="E766" s="555" t="s">
        <v>177</v>
      </c>
      <c r="F766" s="555" t="s">
        <v>177</v>
      </c>
      <c r="G766" s="555" t="s">
        <v>177</v>
      </c>
      <c r="H766" s="555" t="s">
        <v>176</v>
      </c>
      <c r="I766" s="555" t="s">
        <v>176</v>
      </c>
      <c r="J766" s="555" t="s">
        <v>176</v>
      </c>
      <c r="K766" s="555" t="s">
        <v>176</v>
      </c>
      <c r="L766" s="555" t="s">
        <v>176</v>
      </c>
      <c r="M766" s="555" t="s">
        <v>176</v>
      </c>
      <c r="N766" s="555" t="s">
        <v>176</v>
      </c>
      <c r="O766" s="555"/>
      <c r="P766" s="555"/>
      <c r="Q766" s="555"/>
      <c r="R766" s="555"/>
      <c r="S766" s="555"/>
      <c r="T766" s="555"/>
      <c r="U766" s="555"/>
      <c r="V766" s="555"/>
      <c r="W766" s="555"/>
      <c r="X766" s="555"/>
      <c r="Y766" s="555"/>
      <c r="Z766" s="555"/>
      <c r="AA766" s="555"/>
      <c r="AB766" s="555"/>
      <c r="AC766" s="555"/>
      <c r="AD766" s="555"/>
      <c r="AE766" s="555"/>
      <c r="AF766" s="555"/>
      <c r="AG766" s="555"/>
      <c r="AH766" s="555"/>
      <c r="AI766" s="555"/>
      <c r="AJ766" s="555"/>
      <c r="AK766" s="555"/>
      <c r="AL766" s="555"/>
      <c r="AM766" s="555"/>
      <c r="AN766" s="555"/>
      <c r="AO766" s="555"/>
      <c r="AP766" s="555"/>
      <c r="AQ766" s="555"/>
      <c r="AR766" s="555"/>
      <c r="AS766" s="555"/>
      <c r="AT766" s="555"/>
      <c r="AU766" s="555"/>
      <c r="AV766" s="555"/>
      <c r="AW766" s="555"/>
      <c r="AX766" s="555"/>
      <c r="AY766" s="556">
        <v>0</v>
      </c>
      <c r="AZ766" s="559"/>
      <c r="BA766" s="562"/>
      <c r="BB766" s="559"/>
    </row>
    <row r="767" spans="1:56" ht="21.6" x14ac:dyDescent="0.65">
      <c r="A767" s="578">
        <v>707738</v>
      </c>
      <c r="B767" s="550" t="s">
        <v>1291</v>
      </c>
      <c r="C767" s="579" t="s">
        <v>177</v>
      </c>
      <c r="D767" s="579" t="s">
        <v>176</v>
      </c>
      <c r="E767" s="579" t="s">
        <v>176</v>
      </c>
      <c r="F767" s="579" t="s">
        <v>176</v>
      </c>
      <c r="G767" s="579" t="s">
        <v>176</v>
      </c>
      <c r="H767" s="579" t="s">
        <v>177</v>
      </c>
      <c r="I767" s="579" t="s">
        <v>176</v>
      </c>
      <c r="J767" s="579" t="s">
        <v>176</v>
      </c>
      <c r="K767" s="579" t="s">
        <v>176</v>
      </c>
      <c r="L767" s="579" t="s">
        <v>176</v>
      </c>
      <c r="M767" s="579" t="s">
        <v>176</v>
      </c>
      <c r="N767" s="579" t="s">
        <v>176</v>
      </c>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79"/>
      <c r="AL767" s="579"/>
      <c r="AM767" s="579"/>
      <c r="AN767" s="579"/>
      <c r="AO767" s="579"/>
      <c r="AP767" s="579"/>
      <c r="AQ767" s="579"/>
      <c r="AR767" s="579"/>
      <c r="AS767" s="579"/>
      <c r="AT767" s="579"/>
      <c r="AU767" s="579"/>
      <c r="AV767" s="579"/>
      <c r="AW767" s="579"/>
      <c r="AX767" s="579"/>
      <c r="AY767" s="556">
        <v>0</v>
      </c>
      <c r="AZ767" s="564"/>
      <c r="BA767" s="565"/>
      <c r="BB767" s="565"/>
      <c r="BC767" s="565"/>
      <c r="BD767" s="566"/>
    </row>
    <row r="768" spans="1:56" ht="21.6" x14ac:dyDescent="0.65">
      <c r="A768" s="578">
        <v>707739</v>
      </c>
      <c r="B768" s="550" t="s">
        <v>1291</v>
      </c>
      <c r="C768" s="579" t="s">
        <v>176</v>
      </c>
      <c r="D768" s="579" t="s">
        <v>176</v>
      </c>
      <c r="E768" s="579" t="s">
        <v>176</v>
      </c>
      <c r="F768" s="579" t="s">
        <v>176</v>
      </c>
      <c r="G768" s="579" t="s">
        <v>176</v>
      </c>
      <c r="H768" s="579" t="s">
        <v>176</v>
      </c>
      <c r="I768" s="579" t="s">
        <v>176</v>
      </c>
      <c r="J768" s="579" t="s">
        <v>176</v>
      </c>
      <c r="K768" s="579" t="s">
        <v>176</v>
      </c>
      <c r="L768" s="579" t="s">
        <v>176</v>
      </c>
      <c r="M768" s="579" t="s">
        <v>176</v>
      </c>
      <c r="N768" s="579" t="s">
        <v>176</v>
      </c>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79"/>
      <c r="AL768" s="579"/>
      <c r="AM768" s="579"/>
      <c r="AN768" s="579"/>
      <c r="AO768" s="579"/>
      <c r="AP768" s="579"/>
      <c r="AQ768" s="579"/>
      <c r="AR768" s="579"/>
      <c r="AS768" s="579"/>
      <c r="AT768" s="579"/>
      <c r="AU768" s="579"/>
      <c r="AV768" s="579"/>
      <c r="AW768" s="579"/>
      <c r="AX768" s="579"/>
      <c r="AY768" s="556">
        <v>0</v>
      </c>
      <c r="AZ768" s="559"/>
      <c r="BA768" s="562"/>
      <c r="BB768" s="559"/>
    </row>
    <row r="769" spans="1:56" ht="14.4" x14ac:dyDescent="0.3">
      <c r="A769" s="576">
        <v>707740</v>
      </c>
      <c r="B769" s="549" t="s">
        <v>1291</v>
      </c>
      <c r="C769" s="555" t="s">
        <v>177</v>
      </c>
      <c r="D769" s="555" t="s">
        <v>177</v>
      </c>
      <c r="E769" s="555" t="s">
        <v>177</v>
      </c>
      <c r="F769" s="555" t="s">
        <v>177</v>
      </c>
      <c r="G769" s="555" t="s">
        <v>177</v>
      </c>
      <c r="H769" s="555" t="s">
        <v>177</v>
      </c>
      <c r="I769" s="555" t="s">
        <v>176</v>
      </c>
      <c r="J769" s="555" t="s">
        <v>176</v>
      </c>
      <c r="K769" s="555" t="s">
        <v>176</v>
      </c>
      <c r="L769" s="555" t="s">
        <v>176</v>
      </c>
      <c r="M769" s="555" t="s">
        <v>176</v>
      </c>
      <c r="N769" s="555" t="s">
        <v>176</v>
      </c>
      <c r="O769" s="555"/>
      <c r="P769" s="555"/>
      <c r="Q769" s="555"/>
      <c r="R769" s="555"/>
      <c r="S769" s="555"/>
      <c r="T769" s="555"/>
      <c r="U769" s="555"/>
      <c r="V769" s="555"/>
      <c r="W769" s="555"/>
      <c r="X769" s="555"/>
      <c r="Y769" s="555"/>
      <c r="Z769" s="555"/>
      <c r="AA769" s="555"/>
      <c r="AB769" s="555"/>
      <c r="AC769" s="555"/>
      <c r="AD769" s="555"/>
      <c r="AE769" s="555"/>
      <c r="AF769" s="555"/>
      <c r="AG769" s="555"/>
      <c r="AH769" s="555"/>
      <c r="AI769" s="555"/>
      <c r="AJ769" s="555"/>
      <c r="AK769" s="555"/>
      <c r="AL769" s="555"/>
      <c r="AM769" s="555"/>
      <c r="AN769" s="555"/>
      <c r="AO769" s="555"/>
      <c r="AP769" s="555"/>
      <c r="AQ769" s="555"/>
      <c r="AR769" s="555"/>
      <c r="AS769" s="555"/>
      <c r="AT769" s="555"/>
      <c r="AU769" s="555"/>
      <c r="AV769" s="555"/>
      <c r="AW769" s="555"/>
      <c r="AX769" s="555"/>
      <c r="AY769" s="556">
        <v>0</v>
      </c>
      <c r="AZ769" s="564"/>
      <c r="BA769" s="565"/>
      <c r="BB769" s="565"/>
      <c r="BC769" s="565"/>
      <c r="BD769" s="566"/>
    </row>
    <row r="770" spans="1:56" ht="21.6" x14ac:dyDescent="0.65">
      <c r="A770" s="578">
        <v>707741</v>
      </c>
      <c r="B770" s="550" t="s">
        <v>1291</v>
      </c>
      <c r="C770" s="579" t="s">
        <v>177</v>
      </c>
      <c r="D770" s="579" t="s">
        <v>177</v>
      </c>
      <c r="E770" s="579" t="s">
        <v>177</v>
      </c>
      <c r="F770" s="579" t="s">
        <v>177</v>
      </c>
      <c r="G770" s="579" t="s">
        <v>177</v>
      </c>
      <c r="H770" s="579" t="s">
        <v>177</v>
      </c>
      <c r="I770" s="579" t="s">
        <v>176</v>
      </c>
      <c r="J770" s="579" t="s">
        <v>176</v>
      </c>
      <c r="K770" s="579" t="s">
        <v>176</v>
      </c>
      <c r="L770" s="579" t="s">
        <v>176</v>
      </c>
      <c r="M770" s="579" t="s">
        <v>176</v>
      </c>
      <c r="N770" s="579" t="s">
        <v>176</v>
      </c>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79"/>
      <c r="AL770" s="579"/>
      <c r="AM770" s="579"/>
      <c r="AN770" s="579"/>
      <c r="AO770" s="579"/>
      <c r="AP770" s="579"/>
      <c r="AQ770" s="579"/>
      <c r="AR770" s="579"/>
      <c r="AS770" s="579"/>
      <c r="AT770" s="579"/>
      <c r="AU770" s="579"/>
      <c r="AV770" s="579"/>
      <c r="AW770" s="579"/>
      <c r="AX770" s="579"/>
      <c r="AY770" s="556">
        <v>0</v>
      </c>
      <c r="AZ770" s="559"/>
      <c r="BA770" s="562"/>
      <c r="BB770" s="559"/>
    </row>
    <row r="771" spans="1:56" ht="14.4" x14ac:dyDescent="0.3">
      <c r="A771" s="576">
        <v>707742</v>
      </c>
      <c r="B771" s="549" t="s">
        <v>1291</v>
      </c>
      <c r="C771" s="555" t="s">
        <v>176</v>
      </c>
      <c r="D771" s="555" t="s">
        <v>177</v>
      </c>
      <c r="E771" s="555" t="s">
        <v>177</v>
      </c>
      <c r="F771" s="555" t="s">
        <v>176</v>
      </c>
      <c r="G771" s="555" t="s">
        <v>177</v>
      </c>
      <c r="H771" s="555" t="s">
        <v>177</v>
      </c>
      <c r="I771" s="555" t="s">
        <v>176</v>
      </c>
      <c r="J771" s="555" t="s">
        <v>176</v>
      </c>
      <c r="K771" s="555" t="s">
        <v>176</v>
      </c>
      <c r="L771" s="555" t="s">
        <v>176</v>
      </c>
      <c r="M771" s="555" t="s">
        <v>176</v>
      </c>
      <c r="N771" s="555" t="s">
        <v>176</v>
      </c>
      <c r="O771" s="555"/>
      <c r="P771" s="555"/>
      <c r="Q771" s="555"/>
      <c r="R771" s="555"/>
      <c r="S771" s="555"/>
      <c r="T771" s="555"/>
      <c r="U771" s="555"/>
      <c r="V771" s="555"/>
      <c r="W771" s="555"/>
      <c r="X771" s="555"/>
      <c r="Y771" s="555"/>
      <c r="Z771" s="555"/>
      <c r="AA771" s="555"/>
      <c r="AB771" s="555"/>
      <c r="AC771" s="555"/>
      <c r="AD771" s="555"/>
      <c r="AE771" s="555"/>
      <c r="AF771" s="555"/>
      <c r="AG771" s="555"/>
      <c r="AH771" s="555"/>
      <c r="AI771" s="555"/>
      <c r="AJ771" s="555"/>
      <c r="AK771" s="555"/>
      <c r="AL771" s="555"/>
      <c r="AM771" s="555"/>
      <c r="AN771" s="555"/>
      <c r="AO771" s="555"/>
      <c r="AP771" s="555"/>
      <c r="AQ771" s="555"/>
      <c r="AR771" s="555"/>
      <c r="AS771" s="555"/>
      <c r="AT771" s="555"/>
      <c r="AU771" s="555"/>
      <c r="AV771" s="555"/>
      <c r="AW771" s="555"/>
      <c r="AX771" s="555"/>
      <c r="AY771" s="556">
        <v>0</v>
      </c>
      <c r="AZ771" s="564"/>
      <c r="BA771" s="565"/>
      <c r="BB771" s="565"/>
      <c r="BC771" s="565"/>
      <c r="BD771" s="566"/>
    </row>
    <row r="772" spans="1:56" ht="16.2" thickBot="1" x14ac:dyDescent="0.35">
      <c r="A772" s="653">
        <v>707743</v>
      </c>
      <c r="B772" s="655" t="str">
        <f>VLOOKUP(A772,[1]Sheet3!A$2:H$773,4,0)</f>
        <v>الثالثة</v>
      </c>
      <c r="C772" s="655"/>
      <c r="D772" s="655"/>
      <c r="E772" s="655"/>
      <c r="F772" s="655"/>
      <c r="G772" s="655"/>
      <c r="H772" s="655"/>
      <c r="I772" s="655"/>
      <c r="J772" s="655"/>
      <c r="K772" s="655"/>
      <c r="L772" s="655"/>
      <c r="M772" s="655"/>
      <c r="N772" s="655"/>
      <c r="O772" s="655"/>
      <c r="P772" s="655"/>
      <c r="Q772" s="655"/>
      <c r="R772" s="655"/>
      <c r="S772" s="655"/>
      <c r="T772" s="655"/>
      <c r="U772" s="655"/>
      <c r="V772" s="655"/>
      <c r="W772" s="655"/>
      <c r="X772" s="655"/>
      <c r="Y772" s="655"/>
      <c r="Z772" s="655"/>
      <c r="AA772" s="655"/>
      <c r="AB772" s="655"/>
      <c r="AC772" s="655"/>
      <c r="AD772" s="655"/>
      <c r="AE772" s="655"/>
      <c r="AF772" s="655"/>
      <c r="AG772" s="655"/>
      <c r="AH772" s="655"/>
      <c r="AI772" s="655"/>
      <c r="AJ772" s="655"/>
      <c r="AK772" s="655"/>
      <c r="AL772" s="655"/>
      <c r="AM772" s="655"/>
      <c r="AN772" s="655"/>
      <c r="AO772" s="655"/>
      <c r="AP772" s="655"/>
      <c r="AQ772" s="655"/>
      <c r="AR772" s="655"/>
      <c r="AS772" s="655"/>
      <c r="AT772" s="655"/>
      <c r="AU772" s="655"/>
      <c r="AV772" s="655"/>
      <c r="AW772" s="655"/>
      <c r="AX772" s="655"/>
      <c r="AY772" s="657"/>
      <c r="AZ772" s="649"/>
      <c r="BA772" s="650"/>
      <c r="BB772" s="649"/>
      <c r="BC772" s="651"/>
      <c r="BD772" s="651"/>
    </row>
    <row r="773" spans="1:56" s="651" customFormat="1" ht="21.6" x14ac:dyDescent="0.65">
      <c r="A773" s="652">
        <v>707744</v>
      </c>
      <c r="B773" s="561" t="s">
        <v>1291</v>
      </c>
      <c r="C773" s="564" t="s">
        <v>177</v>
      </c>
      <c r="D773" s="564" t="s">
        <v>177</v>
      </c>
      <c r="E773" s="564" t="s">
        <v>177</v>
      </c>
      <c r="F773" s="564" t="s">
        <v>177</v>
      </c>
      <c r="G773" s="564" t="s">
        <v>177</v>
      </c>
      <c r="H773" s="564" t="s">
        <v>177</v>
      </c>
      <c r="I773" s="564" t="s">
        <v>176</v>
      </c>
      <c r="J773" s="564" t="s">
        <v>176</v>
      </c>
      <c r="K773" s="564" t="s">
        <v>176</v>
      </c>
      <c r="L773" s="564" t="s">
        <v>176</v>
      </c>
      <c r="M773" s="564" t="s">
        <v>176</v>
      </c>
      <c r="N773" s="564" t="s">
        <v>176</v>
      </c>
      <c r="O773" s="564"/>
      <c r="P773" s="564"/>
      <c r="Q773" s="564"/>
      <c r="R773" s="564"/>
      <c r="S773" s="564"/>
      <c r="T773" s="564"/>
      <c r="U773" s="564"/>
      <c r="V773" s="564"/>
      <c r="W773" s="564"/>
      <c r="X773" s="564"/>
      <c r="Y773" s="564"/>
      <c r="Z773" s="564"/>
      <c r="AA773" s="564"/>
      <c r="AB773" s="564"/>
      <c r="AC773" s="564"/>
      <c r="AD773" s="564"/>
      <c r="AE773" s="564"/>
      <c r="AF773" s="564"/>
      <c r="AG773" s="564"/>
      <c r="AH773" s="564"/>
      <c r="AI773" s="564"/>
      <c r="AJ773" s="564"/>
      <c r="AK773" s="564"/>
      <c r="AL773" s="564"/>
      <c r="AM773" s="564"/>
      <c r="AN773" s="564"/>
      <c r="AO773" s="564"/>
      <c r="AP773" s="564"/>
      <c r="AQ773" s="564"/>
      <c r="AR773" s="564"/>
      <c r="AS773" s="564"/>
      <c r="AT773" s="564"/>
      <c r="AU773" s="564"/>
      <c r="AV773" s="564"/>
      <c r="AW773" s="564"/>
      <c r="AX773" s="564"/>
      <c r="AY773" s="559">
        <v>0</v>
      </c>
      <c r="AZ773" s="564"/>
      <c r="BA773" s="565"/>
      <c r="BB773" s="565"/>
      <c r="BC773" s="565"/>
      <c r="BD773" s="566"/>
    </row>
    <row r="774" spans="1:56" ht="21.6" x14ac:dyDescent="0.65">
      <c r="A774" s="567"/>
      <c r="B774" s="561"/>
      <c r="C774" s="559"/>
      <c r="D774" s="559"/>
      <c r="E774" s="559"/>
      <c r="F774" s="559"/>
      <c r="G774" s="559"/>
      <c r="H774" s="559"/>
      <c r="I774" s="559"/>
      <c r="J774" s="559"/>
      <c r="K774" s="559"/>
      <c r="L774" s="559"/>
      <c r="M774" s="559"/>
      <c r="N774" s="559"/>
      <c r="O774" s="559"/>
      <c r="P774" s="559"/>
      <c r="Q774" s="559"/>
      <c r="R774" s="559"/>
      <c r="S774" s="559"/>
      <c r="T774" s="559"/>
      <c r="U774" s="559"/>
      <c r="V774" s="559"/>
      <c r="W774" s="559"/>
      <c r="X774" s="559"/>
      <c r="Y774" s="559"/>
      <c r="Z774" s="559"/>
      <c r="AA774" s="559"/>
      <c r="AB774" s="559"/>
      <c r="AC774" s="559"/>
      <c r="AD774" s="559"/>
      <c r="AE774" s="559"/>
      <c r="AF774" s="559"/>
      <c r="AG774" s="559"/>
      <c r="AH774" s="559"/>
      <c r="AI774" s="559"/>
      <c r="AJ774" s="559"/>
      <c r="AK774" s="559"/>
      <c r="AL774" s="559"/>
      <c r="AM774" s="559"/>
      <c r="AN774" s="559"/>
      <c r="AO774" s="559"/>
      <c r="AP774" s="559"/>
      <c r="AQ774" s="559"/>
      <c r="AR774" s="559"/>
      <c r="AS774" s="559"/>
      <c r="AT774" s="559"/>
      <c r="AU774" s="559"/>
      <c r="AV774" s="559"/>
      <c r="AW774" s="559"/>
      <c r="AX774" s="559"/>
      <c r="AY774" s="559"/>
      <c r="AZ774" s="564"/>
      <c r="BA774" s="565"/>
      <c r="BB774" s="565"/>
      <c r="BC774" s="565"/>
      <c r="BD774" s="566"/>
    </row>
    <row r="775" spans="1:56" ht="21.6" x14ac:dyDescent="0.65">
      <c r="A775" s="567"/>
      <c r="B775" s="561"/>
      <c r="C775" s="559"/>
      <c r="D775" s="559"/>
      <c r="E775" s="559"/>
      <c r="F775" s="559"/>
      <c r="G775" s="559"/>
      <c r="H775" s="559"/>
      <c r="I775" s="559"/>
      <c r="J775" s="559"/>
      <c r="K775" s="559"/>
      <c r="L775" s="559"/>
      <c r="M775" s="559"/>
      <c r="N775" s="559"/>
      <c r="O775" s="559"/>
      <c r="P775" s="559"/>
      <c r="Q775" s="559"/>
      <c r="R775" s="559"/>
      <c r="S775" s="559"/>
      <c r="T775" s="559"/>
      <c r="U775" s="559"/>
      <c r="V775" s="559"/>
      <c r="W775" s="559"/>
      <c r="X775" s="559"/>
      <c r="Y775" s="559"/>
      <c r="Z775" s="559"/>
      <c r="AA775" s="559"/>
      <c r="AB775" s="559"/>
      <c r="AC775" s="559"/>
      <c r="AD775" s="559"/>
      <c r="AE775" s="559"/>
      <c r="AF775" s="559"/>
      <c r="AG775" s="559"/>
      <c r="AH775" s="559"/>
      <c r="AI775" s="559"/>
      <c r="AJ775" s="559"/>
      <c r="AK775" s="559"/>
      <c r="AL775" s="559"/>
      <c r="AM775" s="559"/>
      <c r="AN775" s="559"/>
      <c r="AO775" s="559"/>
      <c r="AP775" s="559"/>
      <c r="AQ775" s="559"/>
      <c r="AR775" s="559"/>
      <c r="AS775" s="559"/>
      <c r="AT775" s="559"/>
      <c r="AU775" s="559"/>
      <c r="AV775" s="559"/>
      <c r="AW775" s="559"/>
      <c r="AX775" s="559"/>
      <c r="AY775" s="559"/>
      <c r="AZ775" s="559"/>
      <c r="BA775" s="562"/>
      <c r="BB775" s="559"/>
    </row>
    <row r="776" spans="1:56" ht="14.4" x14ac:dyDescent="0.3">
      <c r="A776" s="558"/>
      <c r="B776" s="558"/>
      <c r="C776" s="559"/>
      <c r="D776" s="559"/>
      <c r="E776" s="559"/>
      <c r="F776" s="559"/>
      <c r="G776" s="559"/>
      <c r="H776" s="559"/>
      <c r="I776" s="559"/>
      <c r="J776" s="559"/>
      <c r="K776" s="559"/>
      <c r="L776" s="559"/>
      <c r="M776" s="559"/>
      <c r="N776" s="559"/>
      <c r="O776" s="559"/>
      <c r="P776" s="559"/>
      <c r="Q776" s="559"/>
      <c r="R776" s="559"/>
      <c r="S776" s="559"/>
      <c r="T776" s="559"/>
      <c r="U776" s="559"/>
      <c r="V776" s="559"/>
      <c r="W776" s="559"/>
      <c r="X776" s="559"/>
      <c r="Y776" s="559"/>
      <c r="Z776" s="559"/>
      <c r="AA776" s="559"/>
      <c r="AB776" s="559"/>
      <c r="AC776" s="559"/>
      <c r="AD776" s="559"/>
      <c r="AE776" s="559"/>
      <c r="AF776" s="559"/>
      <c r="AG776" s="559"/>
      <c r="AH776" s="559"/>
      <c r="AI776" s="559"/>
      <c r="AJ776" s="559"/>
      <c r="AK776" s="559"/>
      <c r="AL776" s="559"/>
      <c r="AM776" s="559"/>
      <c r="AN776" s="559"/>
      <c r="AO776" s="559"/>
      <c r="AP776" s="559"/>
      <c r="AQ776" s="559"/>
      <c r="AR776" s="559"/>
      <c r="AS776" s="559"/>
      <c r="AT776" s="559"/>
      <c r="AU776" s="559"/>
      <c r="AV776" s="559"/>
      <c r="AW776" s="559"/>
      <c r="AX776" s="559"/>
      <c r="AY776" s="559"/>
      <c r="AZ776" s="559"/>
      <c r="BA776" s="562"/>
      <c r="BB776" s="559"/>
    </row>
    <row r="777" spans="1:56" ht="14.4" x14ac:dyDescent="0.3">
      <c r="A777" s="558"/>
      <c r="B777" s="558"/>
      <c r="C777" s="559"/>
      <c r="D777" s="559"/>
      <c r="E777" s="559"/>
      <c r="F777" s="559"/>
      <c r="G777" s="559"/>
      <c r="H777" s="559"/>
      <c r="I777" s="559"/>
      <c r="J777" s="559"/>
      <c r="K777" s="559"/>
      <c r="L777" s="559"/>
      <c r="M777" s="559"/>
      <c r="N777" s="559"/>
      <c r="O777" s="559"/>
      <c r="P777" s="559"/>
      <c r="Q777" s="559"/>
      <c r="R777" s="559"/>
      <c r="S777" s="559"/>
      <c r="T777" s="559"/>
      <c r="U777" s="559"/>
      <c r="V777" s="559"/>
      <c r="W777" s="559"/>
      <c r="X777" s="559"/>
      <c r="Y777" s="559"/>
      <c r="Z777" s="559"/>
      <c r="AA777" s="559"/>
      <c r="AB777" s="559"/>
      <c r="AC777" s="559"/>
      <c r="AD777" s="559"/>
      <c r="AE777" s="559"/>
      <c r="AF777" s="559"/>
      <c r="AG777" s="559"/>
      <c r="AH777" s="559"/>
      <c r="AI777" s="559"/>
      <c r="AJ777" s="559"/>
      <c r="AK777" s="559"/>
      <c r="AL777" s="559"/>
      <c r="AM777" s="559"/>
      <c r="AN777" s="559"/>
      <c r="AO777" s="559"/>
      <c r="AP777" s="559"/>
      <c r="AQ777" s="559"/>
      <c r="AR777" s="559"/>
      <c r="AS777" s="559"/>
      <c r="AT777" s="559"/>
      <c r="AU777" s="559"/>
      <c r="AV777" s="559"/>
      <c r="AW777" s="559"/>
      <c r="AX777" s="559"/>
      <c r="AY777" s="559"/>
      <c r="AZ777" s="564"/>
      <c r="BA777" s="565"/>
      <c r="BB777" s="565"/>
      <c r="BC777" s="565"/>
      <c r="BD777" s="566"/>
    </row>
    <row r="778" spans="1:56" ht="14.4" x14ac:dyDescent="0.3">
      <c r="A778" s="558"/>
      <c r="B778" s="558"/>
      <c r="C778" s="559"/>
      <c r="D778" s="559"/>
      <c r="E778" s="559"/>
      <c r="F778" s="559"/>
      <c r="G778" s="559"/>
      <c r="H778" s="559"/>
      <c r="I778" s="559"/>
      <c r="J778" s="559"/>
      <c r="K778" s="559"/>
      <c r="L778" s="559"/>
      <c r="M778" s="559"/>
      <c r="N778" s="559"/>
      <c r="O778" s="559"/>
      <c r="P778" s="559"/>
      <c r="Q778" s="559"/>
      <c r="R778" s="559"/>
      <c r="S778" s="559"/>
      <c r="T778" s="559"/>
      <c r="U778" s="559"/>
      <c r="V778" s="559"/>
      <c r="W778" s="559"/>
      <c r="X778" s="559"/>
      <c r="Y778" s="559"/>
      <c r="Z778" s="559"/>
      <c r="AA778" s="559"/>
      <c r="AB778" s="559"/>
      <c r="AC778" s="559"/>
      <c r="AD778" s="559"/>
      <c r="AE778" s="559"/>
      <c r="AF778" s="559"/>
      <c r="AG778" s="559"/>
      <c r="AH778" s="559"/>
      <c r="AI778" s="559"/>
      <c r="AJ778" s="559"/>
      <c r="AK778" s="559"/>
      <c r="AL778" s="559"/>
      <c r="AM778" s="559"/>
      <c r="AN778" s="559"/>
      <c r="AO778" s="559"/>
      <c r="AP778" s="559"/>
      <c r="AQ778" s="559"/>
      <c r="AR778" s="559"/>
      <c r="AS778" s="559"/>
      <c r="AT778" s="559"/>
      <c r="AU778" s="559"/>
      <c r="AV778" s="559"/>
      <c r="AW778" s="559"/>
      <c r="AX778" s="559"/>
      <c r="AY778" s="559"/>
      <c r="AZ778" s="559"/>
      <c r="BA778" s="562"/>
      <c r="BB778" s="559"/>
    </row>
    <row r="779" spans="1:56" ht="14.4" x14ac:dyDescent="0.3">
      <c r="A779" s="558"/>
      <c r="B779" s="558"/>
      <c r="C779" s="559"/>
      <c r="D779" s="559"/>
      <c r="E779" s="559"/>
      <c r="F779" s="559"/>
      <c r="G779" s="559"/>
      <c r="H779" s="559"/>
      <c r="I779" s="559"/>
      <c r="J779" s="559"/>
      <c r="K779" s="559"/>
      <c r="L779" s="559"/>
      <c r="M779" s="559"/>
      <c r="N779" s="559"/>
      <c r="O779" s="559"/>
      <c r="P779" s="559"/>
      <c r="Q779" s="559"/>
      <c r="R779" s="559"/>
      <c r="S779" s="559"/>
      <c r="T779" s="559"/>
      <c r="U779" s="559"/>
      <c r="V779" s="559"/>
      <c r="W779" s="559"/>
      <c r="X779" s="559"/>
      <c r="Y779" s="559"/>
      <c r="Z779" s="559"/>
      <c r="AA779" s="559"/>
      <c r="AB779" s="559"/>
      <c r="AC779" s="559"/>
      <c r="AD779" s="559"/>
      <c r="AE779" s="559"/>
      <c r="AF779" s="559"/>
      <c r="AG779" s="559"/>
      <c r="AH779" s="559"/>
      <c r="AI779" s="559"/>
      <c r="AJ779" s="559"/>
      <c r="AK779" s="559"/>
      <c r="AL779" s="559"/>
      <c r="AM779" s="559"/>
      <c r="AN779" s="559"/>
      <c r="AO779" s="559"/>
      <c r="AP779" s="559"/>
      <c r="AQ779" s="559"/>
      <c r="AR779" s="559"/>
      <c r="AS779" s="559"/>
      <c r="AT779" s="559"/>
      <c r="AU779" s="559"/>
      <c r="AV779" s="559"/>
      <c r="AW779" s="559"/>
      <c r="AX779" s="559"/>
      <c r="AY779" s="559"/>
      <c r="AZ779" s="564"/>
      <c r="BA779" s="565"/>
      <c r="BB779" s="565"/>
      <c r="BC779" s="565"/>
      <c r="BD779" s="566"/>
    </row>
    <row r="780" spans="1:56" ht="14.4" x14ac:dyDescent="0.3">
      <c r="A780" s="558"/>
      <c r="B780" s="558"/>
      <c r="C780" s="559"/>
      <c r="D780" s="559"/>
      <c r="E780" s="559"/>
      <c r="F780" s="559"/>
      <c r="G780" s="559"/>
      <c r="H780" s="559"/>
      <c r="I780" s="559"/>
      <c r="J780" s="559"/>
      <c r="K780" s="559"/>
      <c r="L780" s="559"/>
      <c r="M780" s="559"/>
      <c r="N780" s="559"/>
      <c r="O780" s="559"/>
      <c r="P780" s="559"/>
      <c r="Q780" s="559"/>
      <c r="R780" s="559"/>
      <c r="S780" s="559"/>
      <c r="T780" s="559"/>
      <c r="U780" s="559"/>
      <c r="V780" s="559"/>
      <c r="W780" s="559"/>
      <c r="X780" s="559"/>
      <c r="Y780" s="559"/>
      <c r="Z780" s="559"/>
      <c r="AA780" s="559"/>
      <c r="AB780" s="559"/>
      <c r="AC780" s="559"/>
      <c r="AD780" s="559"/>
      <c r="AE780" s="559"/>
      <c r="AF780" s="559"/>
      <c r="AG780" s="559"/>
      <c r="AH780" s="559"/>
      <c r="AI780" s="559"/>
      <c r="AJ780" s="559"/>
      <c r="AK780" s="559"/>
      <c r="AL780" s="559"/>
      <c r="AM780" s="559"/>
      <c r="AN780" s="559"/>
      <c r="AO780" s="559"/>
      <c r="AP780" s="559"/>
      <c r="AQ780" s="559"/>
      <c r="AR780" s="559"/>
      <c r="AS780" s="559"/>
      <c r="AT780" s="559"/>
      <c r="AU780" s="559"/>
      <c r="AV780" s="559"/>
      <c r="AW780" s="559"/>
      <c r="AX780" s="559"/>
      <c r="AY780" s="559"/>
      <c r="AZ780" s="564"/>
      <c r="BA780" s="565"/>
      <c r="BB780" s="565"/>
      <c r="BC780" s="565"/>
      <c r="BD780" s="566"/>
    </row>
    <row r="781" spans="1:56" ht="21.6" x14ac:dyDescent="0.65">
      <c r="A781" s="567"/>
      <c r="B781" s="561"/>
      <c r="C781" s="559"/>
      <c r="D781" s="559"/>
      <c r="E781" s="559"/>
      <c r="F781" s="559"/>
      <c r="G781" s="559"/>
      <c r="H781" s="559"/>
      <c r="I781" s="559"/>
      <c r="J781" s="559"/>
      <c r="K781" s="559"/>
      <c r="L781" s="559"/>
      <c r="M781" s="559"/>
      <c r="N781" s="559"/>
      <c r="O781" s="559"/>
      <c r="P781" s="559"/>
      <c r="Q781" s="559"/>
      <c r="R781" s="559"/>
      <c r="S781" s="559"/>
      <c r="T781" s="559"/>
      <c r="U781" s="559"/>
      <c r="V781" s="559"/>
      <c r="W781" s="559"/>
      <c r="X781" s="559"/>
      <c r="Y781" s="559"/>
      <c r="Z781" s="559"/>
      <c r="AA781" s="559"/>
      <c r="AB781" s="559"/>
      <c r="AC781" s="559"/>
      <c r="AD781" s="559"/>
      <c r="AE781" s="559"/>
      <c r="AF781" s="559"/>
      <c r="AG781" s="559"/>
      <c r="AH781" s="559"/>
      <c r="AI781" s="559"/>
      <c r="AJ781" s="559"/>
      <c r="AK781" s="559"/>
      <c r="AL781" s="559"/>
      <c r="AM781" s="559"/>
      <c r="AN781" s="559"/>
      <c r="AO781" s="559"/>
      <c r="AP781" s="559"/>
      <c r="AQ781" s="559"/>
      <c r="AR781" s="559"/>
      <c r="AS781" s="559"/>
      <c r="AT781" s="559"/>
      <c r="AU781" s="559"/>
      <c r="AV781" s="559"/>
      <c r="AW781" s="559"/>
      <c r="AX781" s="559"/>
      <c r="AY781" s="559"/>
      <c r="AZ781" s="564"/>
      <c r="BA781" s="565"/>
      <c r="BB781" s="565"/>
      <c r="BC781" s="565"/>
      <c r="BD781" s="566"/>
    </row>
    <row r="782" spans="1:56" ht="14.4" x14ac:dyDescent="0.3">
      <c r="A782" s="558"/>
      <c r="B782" s="558"/>
      <c r="C782" s="559"/>
      <c r="D782" s="559"/>
      <c r="E782" s="559"/>
      <c r="F782" s="559"/>
      <c r="G782" s="559"/>
      <c r="H782" s="559"/>
      <c r="I782" s="559"/>
      <c r="J782" s="559"/>
      <c r="K782" s="559"/>
      <c r="L782" s="559"/>
      <c r="M782" s="559"/>
      <c r="N782" s="559"/>
      <c r="O782" s="559"/>
      <c r="P782" s="559"/>
      <c r="Q782" s="559"/>
      <c r="R782" s="559"/>
      <c r="S782" s="559"/>
      <c r="T782" s="559"/>
      <c r="U782" s="559"/>
      <c r="V782" s="559"/>
      <c r="W782" s="559"/>
      <c r="X782" s="559"/>
      <c r="Y782" s="559"/>
      <c r="Z782" s="559"/>
      <c r="AA782" s="559"/>
      <c r="AB782" s="559"/>
      <c r="AC782" s="559"/>
      <c r="AD782" s="559"/>
      <c r="AE782" s="559"/>
      <c r="AF782" s="559"/>
      <c r="AG782" s="559"/>
      <c r="AH782" s="559"/>
      <c r="AI782" s="559"/>
      <c r="AJ782" s="559"/>
      <c r="AK782" s="559"/>
      <c r="AL782" s="559"/>
      <c r="AM782" s="559"/>
      <c r="AN782" s="559"/>
      <c r="AO782" s="559"/>
      <c r="AP782" s="559"/>
      <c r="AQ782" s="559"/>
      <c r="AR782" s="559"/>
      <c r="AS782" s="559"/>
      <c r="AT782" s="559"/>
      <c r="AU782" s="559"/>
      <c r="AV782" s="559"/>
      <c r="AW782" s="559"/>
      <c r="AX782" s="559"/>
      <c r="AY782" s="559"/>
      <c r="AZ782" s="564"/>
      <c r="BA782" s="565"/>
      <c r="BB782" s="565"/>
      <c r="BC782" s="565"/>
      <c r="BD782" s="566"/>
    </row>
    <row r="783" spans="1:56" ht="14.4" x14ac:dyDescent="0.3">
      <c r="A783" s="558"/>
      <c r="B783" s="558"/>
      <c r="C783" s="559"/>
      <c r="D783" s="559"/>
      <c r="E783" s="559"/>
      <c r="F783" s="559"/>
      <c r="G783" s="559"/>
      <c r="H783" s="559"/>
      <c r="I783" s="559"/>
      <c r="J783" s="559"/>
      <c r="K783" s="559"/>
      <c r="L783" s="559"/>
      <c r="M783" s="559"/>
      <c r="N783" s="559"/>
      <c r="O783" s="559"/>
      <c r="P783" s="559"/>
      <c r="Q783" s="559"/>
      <c r="R783" s="559"/>
      <c r="S783" s="559"/>
      <c r="T783" s="559"/>
      <c r="U783" s="559"/>
      <c r="V783" s="559"/>
      <c r="W783" s="559"/>
      <c r="X783" s="559"/>
      <c r="Y783" s="559"/>
      <c r="Z783" s="559"/>
      <c r="AA783" s="559"/>
      <c r="AB783" s="559"/>
      <c r="AC783" s="559"/>
      <c r="AD783" s="559"/>
      <c r="AE783" s="559"/>
      <c r="AF783" s="559"/>
      <c r="AG783" s="559"/>
      <c r="AH783" s="559"/>
      <c r="AI783" s="559"/>
      <c r="AJ783" s="559"/>
      <c r="AK783" s="559"/>
      <c r="AL783" s="559"/>
      <c r="AM783" s="559"/>
      <c r="AN783" s="559"/>
      <c r="AO783" s="559"/>
      <c r="AP783" s="559"/>
      <c r="AQ783" s="559"/>
      <c r="AR783" s="559"/>
      <c r="AS783" s="559"/>
      <c r="AT783" s="559"/>
      <c r="AU783" s="559"/>
      <c r="AV783" s="559"/>
      <c r="AW783" s="559"/>
      <c r="AX783" s="559"/>
      <c r="AY783" s="559"/>
      <c r="AZ783" s="559"/>
      <c r="BA783" s="562"/>
      <c r="BB783" s="559"/>
    </row>
    <row r="784" spans="1:56" ht="21.6" x14ac:dyDescent="0.65">
      <c r="A784" s="567"/>
      <c r="B784" s="561"/>
      <c r="C784" s="559"/>
      <c r="D784" s="559"/>
      <c r="E784" s="559"/>
      <c r="F784" s="559"/>
      <c r="G784" s="559"/>
      <c r="H784" s="559"/>
      <c r="I784" s="559"/>
      <c r="J784" s="559"/>
      <c r="K784" s="559"/>
      <c r="L784" s="559"/>
      <c r="M784" s="559"/>
      <c r="N784" s="559"/>
      <c r="O784" s="559"/>
      <c r="P784" s="559"/>
      <c r="Q784" s="559"/>
      <c r="R784" s="559"/>
      <c r="S784" s="559"/>
      <c r="T784" s="559"/>
      <c r="U784" s="559"/>
      <c r="V784" s="559"/>
      <c r="W784" s="559"/>
      <c r="X784" s="559"/>
      <c r="Y784" s="559"/>
      <c r="Z784" s="559"/>
      <c r="AA784" s="559"/>
      <c r="AB784" s="559"/>
      <c r="AC784" s="559"/>
      <c r="AD784" s="559"/>
      <c r="AE784" s="559"/>
      <c r="AF784" s="559"/>
      <c r="AG784" s="559"/>
      <c r="AH784" s="559"/>
      <c r="AI784" s="559"/>
      <c r="AJ784" s="559"/>
      <c r="AK784" s="559"/>
      <c r="AL784" s="559"/>
      <c r="AM784" s="559"/>
      <c r="AN784" s="559"/>
      <c r="AO784" s="559"/>
      <c r="AP784" s="559"/>
      <c r="AQ784" s="559"/>
      <c r="AR784" s="559"/>
      <c r="AS784" s="559"/>
      <c r="AT784" s="559"/>
      <c r="AU784" s="559"/>
      <c r="AV784" s="559"/>
      <c r="AW784" s="559"/>
      <c r="AX784" s="559"/>
      <c r="AY784" s="559"/>
      <c r="AZ784" s="564"/>
      <c r="BA784" s="565"/>
      <c r="BB784" s="565"/>
      <c r="BC784" s="565"/>
      <c r="BD784" s="566"/>
    </row>
    <row r="785" spans="1:56" ht="21.6" x14ac:dyDescent="0.65">
      <c r="A785" s="567"/>
      <c r="B785" s="561"/>
      <c r="C785" s="559"/>
      <c r="D785" s="559"/>
      <c r="E785" s="559"/>
      <c r="F785" s="559"/>
      <c r="G785" s="559"/>
      <c r="H785" s="559"/>
      <c r="I785" s="559"/>
      <c r="J785" s="559"/>
      <c r="K785" s="559"/>
      <c r="L785" s="559"/>
      <c r="M785" s="559"/>
      <c r="N785" s="559"/>
      <c r="O785" s="559"/>
      <c r="P785" s="559"/>
      <c r="Q785" s="559"/>
      <c r="R785" s="559"/>
      <c r="S785" s="559"/>
      <c r="T785" s="559"/>
      <c r="U785" s="559"/>
      <c r="V785" s="559"/>
      <c r="W785" s="559"/>
      <c r="X785" s="559"/>
      <c r="Y785" s="559"/>
      <c r="Z785" s="559"/>
      <c r="AA785" s="559"/>
      <c r="AB785" s="559"/>
      <c r="AC785" s="559"/>
      <c r="AD785" s="559"/>
      <c r="AE785" s="559"/>
      <c r="AF785" s="559"/>
      <c r="AG785" s="559"/>
      <c r="AH785" s="559"/>
      <c r="AI785" s="559"/>
      <c r="AJ785" s="559"/>
      <c r="AK785" s="559"/>
      <c r="AL785" s="559"/>
      <c r="AM785" s="559"/>
      <c r="AN785" s="559"/>
      <c r="AO785" s="559"/>
      <c r="AP785" s="559"/>
      <c r="AQ785" s="559"/>
      <c r="AR785" s="559"/>
      <c r="AS785" s="559"/>
      <c r="AT785" s="559"/>
      <c r="AU785" s="559"/>
      <c r="AV785" s="559"/>
      <c r="AW785" s="559"/>
      <c r="AX785" s="559"/>
      <c r="AY785" s="559"/>
      <c r="AZ785" s="564"/>
      <c r="BA785" s="565"/>
      <c r="BB785" s="565"/>
      <c r="BC785" s="565"/>
      <c r="BD785" s="566"/>
    </row>
    <row r="786" spans="1:56" ht="14.4" x14ac:dyDescent="0.3">
      <c r="A786" s="558"/>
      <c r="B786" s="558"/>
      <c r="C786" s="559"/>
      <c r="D786" s="559"/>
      <c r="E786" s="559"/>
      <c r="F786" s="559"/>
      <c r="G786" s="559"/>
      <c r="H786" s="559"/>
      <c r="I786" s="559"/>
      <c r="J786" s="559"/>
      <c r="K786" s="559"/>
      <c r="L786" s="559"/>
      <c r="M786" s="559"/>
      <c r="N786" s="559"/>
      <c r="O786" s="559"/>
      <c r="P786" s="559"/>
      <c r="Q786" s="559"/>
      <c r="R786" s="559"/>
      <c r="S786" s="559"/>
      <c r="T786" s="559"/>
      <c r="U786" s="559"/>
      <c r="V786" s="559"/>
      <c r="W786" s="559"/>
      <c r="X786" s="559"/>
      <c r="Y786" s="559"/>
      <c r="Z786" s="559"/>
      <c r="AA786" s="559"/>
      <c r="AB786" s="559"/>
      <c r="AC786" s="559"/>
      <c r="AD786" s="559"/>
      <c r="AE786" s="559"/>
      <c r="AF786" s="559"/>
      <c r="AG786" s="559"/>
      <c r="AH786" s="559"/>
      <c r="AI786" s="559"/>
      <c r="AJ786" s="559"/>
      <c r="AK786" s="559"/>
      <c r="AL786" s="559"/>
      <c r="AM786" s="559"/>
      <c r="AN786" s="559"/>
      <c r="AO786" s="559"/>
      <c r="AP786" s="559"/>
      <c r="AQ786" s="559"/>
      <c r="AR786" s="559"/>
      <c r="AS786" s="559"/>
      <c r="AT786" s="559"/>
      <c r="AU786" s="559"/>
      <c r="AV786" s="559"/>
      <c r="AW786" s="559"/>
      <c r="AX786" s="559"/>
      <c r="AY786" s="559"/>
      <c r="AZ786" s="564"/>
      <c r="BA786" s="565"/>
      <c r="BB786" s="565"/>
      <c r="BC786" s="565"/>
      <c r="BD786" s="566"/>
    </row>
    <row r="787" spans="1:56" ht="14.4" x14ac:dyDescent="0.3">
      <c r="A787" s="558"/>
      <c r="B787" s="558"/>
      <c r="C787" s="559"/>
      <c r="D787" s="559"/>
      <c r="E787" s="559"/>
      <c r="F787" s="559"/>
      <c r="G787" s="559"/>
      <c r="H787" s="559"/>
      <c r="I787" s="559"/>
      <c r="J787" s="559"/>
      <c r="K787" s="559"/>
      <c r="L787" s="559"/>
      <c r="M787" s="559"/>
      <c r="N787" s="559"/>
      <c r="O787" s="559"/>
      <c r="P787" s="559"/>
      <c r="Q787" s="559"/>
      <c r="R787" s="559"/>
      <c r="S787" s="559"/>
      <c r="T787" s="559"/>
      <c r="U787" s="559"/>
      <c r="V787" s="559"/>
      <c r="W787" s="559"/>
      <c r="X787" s="559"/>
      <c r="Y787" s="559"/>
      <c r="Z787" s="559"/>
      <c r="AA787" s="559"/>
      <c r="AB787" s="559"/>
      <c r="AC787" s="559"/>
      <c r="AD787" s="559"/>
      <c r="AE787" s="559"/>
      <c r="AF787" s="559"/>
      <c r="AG787" s="559"/>
      <c r="AH787" s="559"/>
      <c r="AI787" s="559"/>
      <c r="AJ787" s="559"/>
      <c r="AK787" s="559"/>
      <c r="AL787" s="559"/>
      <c r="AM787" s="559"/>
      <c r="AN787" s="559"/>
      <c r="AO787" s="559"/>
      <c r="AP787" s="559"/>
      <c r="AQ787" s="559"/>
      <c r="AR787" s="559"/>
      <c r="AS787" s="559"/>
      <c r="AT787" s="559"/>
      <c r="AU787" s="559"/>
      <c r="AV787" s="559"/>
      <c r="AW787" s="559"/>
      <c r="AX787" s="559"/>
      <c r="AY787" s="559"/>
      <c r="AZ787" s="559"/>
      <c r="BA787" s="562"/>
      <c r="BB787" s="559"/>
    </row>
    <row r="788" spans="1:56" ht="14.4" x14ac:dyDescent="0.3">
      <c r="A788" s="558"/>
      <c r="B788" s="558"/>
      <c r="C788" s="559"/>
      <c r="D788" s="559"/>
      <c r="E788" s="559"/>
      <c r="F788" s="559"/>
      <c r="G788" s="559"/>
      <c r="H788" s="559"/>
      <c r="I788" s="559"/>
      <c r="J788" s="559"/>
      <c r="K788" s="559"/>
      <c r="L788" s="559"/>
      <c r="M788" s="559"/>
      <c r="N788" s="559"/>
      <c r="O788" s="559"/>
      <c r="P788" s="559"/>
      <c r="Q788" s="559"/>
      <c r="R788" s="559"/>
      <c r="S788" s="559"/>
      <c r="T788" s="559"/>
      <c r="U788" s="559"/>
      <c r="V788" s="559"/>
      <c r="W788" s="559"/>
      <c r="X788" s="559"/>
      <c r="Y788" s="559"/>
      <c r="Z788" s="559"/>
      <c r="AA788" s="559"/>
      <c r="AB788" s="559"/>
      <c r="AC788" s="559"/>
      <c r="AD788" s="559"/>
      <c r="AE788" s="559"/>
      <c r="AF788" s="559"/>
      <c r="AG788" s="559"/>
      <c r="AH788" s="559"/>
      <c r="AI788" s="559"/>
      <c r="AJ788" s="559"/>
      <c r="AK788" s="559"/>
      <c r="AL788" s="559"/>
      <c r="AM788" s="559"/>
      <c r="AN788" s="559"/>
      <c r="AO788" s="559"/>
      <c r="AP788" s="559"/>
      <c r="AQ788" s="559"/>
      <c r="AR788" s="559"/>
      <c r="AS788" s="559"/>
      <c r="AT788" s="559"/>
      <c r="AU788" s="559"/>
      <c r="AV788" s="559"/>
      <c r="AW788" s="559"/>
      <c r="AX788" s="559"/>
      <c r="AY788" s="559"/>
      <c r="AZ788" s="564"/>
      <c r="BA788" s="565"/>
      <c r="BB788" s="565"/>
      <c r="BC788" s="565"/>
      <c r="BD788" s="566"/>
    </row>
    <row r="789" spans="1:56" ht="21.6" x14ac:dyDescent="0.65">
      <c r="A789" s="567"/>
      <c r="B789" s="561"/>
      <c r="C789" s="559"/>
      <c r="D789" s="559"/>
      <c r="E789" s="559"/>
      <c r="F789" s="559"/>
      <c r="G789" s="559"/>
      <c r="H789" s="559"/>
      <c r="I789" s="559"/>
      <c r="J789" s="559"/>
      <c r="K789" s="559"/>
      <c r="L789" s="559"/>
      <c r="M789" s="559"/>
      <c r="N789" s="559"/>
      <c r="O789" s="559"/>
      <c r="P789" s="559"/>
      <c r="Q789" s="559"/>
      <c r="R789" s="559"/>
      <c r="S789" s="559"/>
      <c r="T789" s="559"/>
      <c r="U789" s="559"/>
      <c r="V789" s="559"/>
      <c r="W789" s="559"/>
      <c r="X789" s="559"/>
      <c r="Y789" s="559"/>
      <c r="Z789" s="559"/>
      <c r="AA789" s="559"/>
      <c r="AB789" s="559"/>
      <c r="AC789" s="559"/>
      <c r="AD789" s="559"/>
      <c r="AE789" s="559"/>
      <c r="AF789" s="559"/>
      <c r="AG789" s="559"/>
      <c r="AH789" s="559"/>
      <c r="AI789" s="559"/>
      <c r="AJ789" s="559"/>
      <c r="AK789" s="559"/>
      <c r="AL789" s="559"/>
      <c r="AM789" s="559"/>
      <c r="AN789" s="559"/>
      <c r="AO789" s="559"/>
      <c r="AP789" s="559"/>
      <c r="AQ789" s="559"/>
      <c r="AR789" s="559"/>
      <c r="AS789" s="559"/>
      <c r="AT789" s="559"/>
      <c r="AU789" s="559"/>
      <c r="AV789" s="559"/>
      <c r="AW789" s="559"/>
      <c r="AX789" s="559"/>
      <c r="AY789" s="559"/>
      <c r="AZ789" s="559"/>
      <c r="BA789" s="562"/>
      <c r="BB789" s="559"/>
    </row>
    <row r="790" spans="1:56" ht="14.4" x14ac:dyDescent="0.3">
      <c r="A790" s="558"/>
      <c r="B790" s="558"/>
      <c r="C790" s="559"/>
      <c r="D790" s="559"/>
      <c r="E790" s="559"/>
      <c r="F790" s="559"/>
      <c r="G790" s="559"/>
      <c r="H790" s="559"/>
      <c r="I790" s="559"/>
      <c r="J790" s="559"/>
      <c r="K790" s="559"/>
      <c r="L790" s="559"/>
      <c r="M790" s="559"/>
      <c r="N790" s="559"/>
      <c r="O790" s="559"/>
      <c r="P790" s="559"/>
      <c r="Q790" s="559"/>
      <c r="R790" s="559"/>
      <c r="S790" s="559"/>
      <c r="T790" s="559"/>
      <c r="U790" s="559"/>
      <c r="V790" s="559"/>
      <c r="W790" s="559"/>
      <c r="X790" s="559"/>
      <c r="Y790" s="559"/>
      <c r="Z790" s="559"/>
      <c r="AA790" s="559"/>
      <c r="AB790" s="559"/>
      <c r="AC790" s="559"/>
      <c r="AD790" s="559"/>
      <c r="AE790" s="559"/>
      <c r="AF790" s="559"/>
      <c r="AG790" s="559"/>
      <c r="AH790" s="559"/>
      <c r="AI790" s="559"/>
      <c r="AJ790" s="559"/>
      <c r="AK790" s="559"/>
      <c r="AL790" s="559"/>
      <c r="AM790" s="559"/>
      <c r="AN790" s="559"/>
      <c r="AO790" s="559"/>
      <c r="AP790" s="559"/>
      <c r="AQ790" s="559"/>
      <c r="AR790" s="559"/>
      <c r="AS790" s="559"/>
      <c r="AT790" s="559"/>
      <c r="AU790" s="559"/>
      <c r="AV790" s="559"/>
      <c r="AW790" s="559"/>
      <c r="AX790" s="559"/>
      <c r="AY790" s="559"/>
      <c r="AZ790" s="559"/>
      <c r="BA790" s="562"/>
      <c r="BB790" s="559"/>
    </row>
    <row r="791" spans="1:56" ht="14.4" x14ac:dyDescent="0.3">
      <c r="A791" s="558"/>
      <c r="B791" s="558"/>
      <c r="C791" s="559"/>
      <c r="D791" s="559"/>
      <c r="E791" s="559"/>
      <c r="F791" s="559"/>
      <c r="G791" s="559"/>
      <c r="H791" s="559"/>
      <c r="I791" s="559"/>
      <c r="J791" s="559"/>
      <c r="K791" s="559"/>
      <c r="L791" s="559"/>
      <c r="M791" s="559"/>
      <c r="N791" s="559"/>
      <c r="O791" s="559"/>
      <c r="P791" s="559"/>
      <c r="Q791" s="559"/>
      <c r="R791" s="559"/>
      <c r="S791" s="559"/>
      <c r="T791" s="559"/>
      <c r="U791" s="559"/>
      <c r="V791" s="559"/>
      <c r="W791" s="559"/>
      <c r="X791" s="559"/>
      <c r="Y791" s="559"/>
      <c r="Z791" s="559"/>
      <c r="AA791" s="559"/>
      <c r="AB791" s="559"/>
      <c r="AC791" s="559"/>
      <c r="AD791" s="559"/>
      <c r="AE791" s="559"/>
      <c r="AF791" s="559"/>
      <c r="AG791" s="559"/>
      <c r="AH791" s="559"/>
      <c r="AI791" s="559"/>
      <c r="AJ791" s="559"/>
      <c r="AK791" s="559"/>
      <c r="AL791" s="559"/>
      <c r="AM791" s="559"/>
      <c r="AN791" s="559"/>
      <c r="AO791" s="559"/>
      <c r="AP791" s="559"/>
      <c r="AQ791" s="559"/>
      <c r="AR791" s="559"/>
      <c r="AS791" s="559"/>
      <c r="AT791" s="559"/>
      <c r="AU791" s="559"/>
      <c r="AV791" s="559"/>
      <c r="AW791" s="559"/>
      <c r="AX791" s="559"/>
      <c r="AY791" s="559"/>
      <c r="AZ791" s="564"/>
      <c r="BA791" s="565"/>
      <c r="BB791" s="565"/>
      <c r="BC791" s="565"/>
      <c r="BD791" s="566"/>
    </row>
    <row r="792" spans="1:56" ht="21.6" x14ac:dyDescent="0.65">
      <c r="A792" s="567"/>
      <c r="B792" s="561"/>
      <c r="C792" s="559"/>
      <c r="D792" s="559"/>
      <c r="E792" s="559"/>
      <c r="F792" s="559"/>
      <c r="G792" s="559"/>
      <c r="H792" s="559"/>
      <c r="I792" s="559"/>
      <c r="J792" s="559"/>
      <c r="K792" s="559"/>
      <c r="L792" s="559"/>
      <c r="M792" s="559"/>
      <c r="N792" s="559"/>
      <c r="O792" s="559"/>
      <c r="P792" s="559"/>
      <c r="Q792" s="559"/>
      <c r="R792" s="559"/>
      <c r="S792" s="559"/>
      <c r="T792" s="559"/>
      <c r="U792" s="559"/>
      <c r="V792" s="559"/>
      <c r="W792" s="559"/>
      <c r="X792" s="559"/>
      <c r="Y792" s="559"/>
      <c r="Z792" s="559"/>
      <c r="AA792" s="559"/>
      <c r="AB792" s="559"/>
      <c r="AC792" s="559"/>
      <c r="AD792" s="559"/>
      <c r="AE792" s="559"/>
      <c r="AF792" s="559"/>
      <c r="AG792" s="559"/>
      <c r="AH792" s="559"/>
      <c r="AI792" s="559"/>
      <c r="AJ792" s="559"/>
      <c r="AK792" s="559"/>
      <c r="AL792" s="559"/>
      <c r="AM792" s="559"/>
      <c r="AN792" s="559"/>
      <c r="AO792" s="559"/>
      <c r="AP792" s="559"/>
      <c r="AQ792" s="559"/>
      <c r="AR792" s="559"/>
      <c r="AS792" s="559"/>
      <c r="AT792" s="559"/>
      <c r="AU792" s="559"/>
      <c r="AV792" s="559"/>
      <c r="AW792" s="559"/>
      <c r="AX792" s="559"/>
      <c r="AY792" s="559"/>
      <c r="AZ792" s="564"/>
      <c r="BA792" s="565"/>
      <c r="BB792" s="565"/>
      <c r="BC792" s="565"/>
      <c r="BD792" s="566"/>
    </row>
    <row r="793" spans="1:56" ht="14.4" x14ac:dyDescent="0.3">
      <c r="A793" s="558"/>
      <c r="B793" s="558"/>
      <c r="C793" s="559"/>
      <c r="D793" s="559"/>
      <c r="E793" s="559"/>
      <c r="F793" s="559"/>
      <c r="G793" s="559"/>
      <c r="H793" s="559"/>
      <c r="I793" s="559"/>
      <c r="J793" s="559"/>
      <c r="K793" s="559"/>
      <c r="L793" s="559"/>
      <c r="M793" s="559"/>
      <c r="N793" s="559"/>
      <c r="O793" s="559"/>
      <c r="P793" s="559"/>
      <c r="Q793" s="559"/>
      <c r="R793" s="559"/>
      <c r="S793" s="559"/>
      <c r="T793" s="559"/>
      <c r="U793" s="559"/>
      <c r="V793" s="559"/>
      <c r="W793" s="559"/>
      <c r="X793" s="559"/>
      <c r="Y793" s="559"/>
      <c r="Z793" s="559"/>
      <c r="AA793" s="559"/>
      <c r="AB793" s="559"/>
      <c r="AC793" s="559"/>
      <c r="AD793" s="559"/>
      <c r="AE793" s="559"/>
      <c r="AF793" s="559"/>
      <c r="AG793" s="559"/>
      <c r="AH793" s="559"/>
      <c r="AI793" s="559"/>
      <c r="AJ793" s="559"/>
      <c r="AK793" s="559"/>
      <c r="AL793" s="559"/>
      <c r="AM793" s="559"/>
      <c r="AN793" s="559"/>
      <c r="AO793" s="559"/>
      <c r="AP793" s="559"/>
      <c r="AQ793" s="559"/>
      <c r="AR793" s="559"/>
      <c r="AS793" s="559"/>
      <c r="AT793" s="559"/>
      <c r="AU793" s="559"/>
      <c r="AV793" s="559"/>
      <c r="AW793" s="559"/>
      <c r="AX793" s="559"/>
      <c r="AY793" s="559"/>
      <c r="AZ793" s="564"/>
      <c r="BA793" s="565"/>
      <c r="BB793" s="565"/>
      <c r="BC793" s="565"/>
      <c r="BD793" s="566"/>
    </row>
    <row r="794" spans="1:56" ht="21.6" x14ac:dyDescent="0.65">
      <c r="A794" s="567"/>
      <c r="B794" s="561"/>
      <c r="C794" s="559"/>
      <c r="D794" s="559"/>
      <c r="E794" s="559"/>
      <c r="F794" s="559"/>
      <c r="G794" s="559"/>
      <c r="H794" s="559"/>
      <c r="I794" s="559"/>
      <c r="J794" s="559"/>
      <c r="K794" s="559"/>
      <c r="L794" s="559"/>
      <c r="M794" s="559"/>
      <c r="N794" s="559"/>
      <c r="O794" s="559"/>
      <c r="P794" s="559"/>
      <c r="Q794" s="559"/>
      <c r="R794" s="559"/>
      <c r="S794" s="559"/>
      <c r="T794" s="559"/>
      <c r="U794" s="559"/>
      <c r="V794" s="559"/>
      <c r="W794" s="559"/>
      <c r="X794" s="559"/>
      <c r="Y794" s="559"/>
      <c r="Z794" s="559"/>
      <c r="AA794" s="559"/>
      <c r="AB794" s="559"/>
      <c r="AC794" s="559"/>
      <c r="AD794" s="559"/>
      <c r="AE794" s="559"/>
      <c r="AF794" s="559"/>
      <c r="AG794" s="559"/>
      <c r="AH794" s="559"/>
      <c r="AI794" s="559"/>
      <c r="AJ794" s="559"/>
      <c r="AK794" s="559"/>
      <c r="AL794" s="559"/>
      <c r="AM794" s="559"/>
      <c r="AN794" s="559"/>
      <c r="AO794" s="559"/>
      <c r="AP794" s="559"/>
      <c r="AQ794" s="559"/>
      <c r="AR794" s="559"/>
      <c r="AS794" s="559"/>
      <c r="AT794" s="559"/>
      <c r="AU794" s="559"/>
      <c r="AV794" s="559"/>
      <c r="AW794" s="559"/>
      <c r="AX794" s="559"/>
      <c r="AY794" s="559"/>
      <c r="AZ794" s="564"/>
      <c r="BA794" s="565"/>
      <c r="BB794" s="565"/>
      <c r="BC794" s="565"/>
      <c r="BD794" s="566"/>
    </row>
    <row r="795" spans="1:56" ht="14.4" x14ac:dyDescent="0.3">
      <c r="A795" s="558"/>
      <c r="B795" s="558"/>
      <c r="C795" s="559"/>
      <c r="D795" s="559"/>
      <c r="E795" s="559"/>
      <c r="F795" s="559"/>
      <c r="G795" s="559"/>
      <c r="H795" s="559"/>
      <c r="I795" s="559"/>
      <c r="J795" s="559"/>
      <c r="K795" s="559"/>
      <c r="L795" s="559"/>
      <c r="M795" s="559"/>
      <c r="N795" s="559"/>
      <c r="O795" s="559"/>
      <c r="P795" s="559"/>
      <c r="Q795" s="559"/>
      <c r="R795" s="559"/>
      <c r="S795" s="559"/>
      <c r="T795" s="559"/>
      <c r="U795" s="559"/>
      <c r="V795" s="559"/>
      <c r="W795" s="559"/>
      <c r="X795" s="559"/>
      <c r="Y795" s="559"/>
      <c r="Z795" s="559"/>
      <c r="AA795" s="559"/>
      <c r="AB795" s="559"/>
      <c r="AC795" s="559"/>
      <c r="AD795" s="559"/>
      <c r="AE795" s="559"/>
      <c r="AF795" s="559"/>
      <c r="AG795" s="559"/>
      <c r="AH795" s="559"/>
      <c r="AI795" s="559"/>
      <c r="AJ795" s="559"/>
      <c r="AK795" s="559"/>
      <c r="AL795" s="559"/>
      <c r="AM795" s="559"/>
      <c r="AN795" s="559"/>
      <c r="AO795" s="559"/>
      <c r="AP795" s="559"/>
      <c r="AQ795" s="559"/>
      <c r="AR795" s="559"/>
      <c r="AS795" s="559"/>
      <c r="AT795" s="559"/>
      <c r="AU795" s="559"/>
      <c r="AV795" s="559"/>
      <c r="AW795" s="559"/>
      <c r="AX795" s="559"/>
      <c r="AY795" s="559"/>
      <c r="AZ795" s="559"/>
      <c r="BA795" s="562"/>
      <c r="BB795" s="559"/>
    </row>
    <row r="796" spans="1:56" ht="14.4" x14ac:dyDescent="0.3">
      <c r="A796" s="558"/>
      <c r="B796" s="558"/>
      <c r="C796" s="559"/>
      <c r="D796" s="559"/>
      <c r="E796" s="559"/>
      <c r="F796" s="559"/>
      <c r="G796" s="559"/>
      <c r="H796" s="559"/>
      <c r="I796" s="559"/>
      <c r="J796" s="559"/>
      <c r="K796" s="559"/>
      <c r="L796" s="559"/>
      <c r="M796" s="559"/>
      <c r="N796" s="559"/>
      <c r="O796" s="559"/>
      <c r="P796" s="559"/>
      <c r="Q796" s="559"/>
      <c r="R796" s="559"/>
      <c r="S796" s="559"/>
      <c r="T796" s="559"/>
      <c r="U796" s="559"/>
      <c r="V796" s="559"/>
      <c r="W796" s="559"/>
      <c r="X796" s="559"/>
      <c r="Y796" s="559"/>
      <c r="Z796" s="559"/>
      <c r="AA796" s="559"/>
      <c r="AB796" s="559"/>
      <c r="AC796" s="559"/>
      <c r="AD796" s="559"/>
      <c r="AE796" s="559"/>
      <c r="AF796" s="559"/>
      <c r="AG796" s="559"/>
      <c r="AH796" s="559"/>
      <c r="AI796" s="559"/>
      <c r="AJ796" s="559"/>
      <c r="AK796" s="559"/>
      <c r="AL796" s="559"/>
      <c r="AM796" s="559"/>
      <c r="AN796" s="559"/>
      <c r="AO796" s="559"/>
      <c r="AP796" s="559"/>
      <c r="AQ796" s="559"/>
      <c r="AR796" s="559"/>
      <c r="AS796" s="559"/>
      <c r="AT796" s="559"/>
      <c r="AU796" s="559"/>
      <c r="AV796" s="559"/>
      <c r="AW796" s="559"/>
      <c r="AX796" s="559"/>
      <c r="AY796" s="559"/>
      <c r="AZ796" s="559"/>
      <c r="BA796" s="562"/>
      <c r="BB796" s="559"/>
    </row>
    <row r="797" spans="1:56" ht="14.4" x14ac:dyDescent="0.3">
      <c r="A797" s="558"/>
      <c r="B797" s="558"/>
      <c r="C797" s="559"/>
      <c r="D797" s="559"/>
      <c r="E797" s="559"/>
      <c r="F797" s="559"/>
      <c r="G797" s="559"/>
      <c r="H797" s="559"/>
      <c r="I797" s="559"/>
      <c r="J797" s="559"/>
      <c r="K797" s="559"/>
      <c r="L797" s="559"/>
      <c r="M797" s="559"/>
      <c r="N797" s="559"/>
      <c r="O797" s="559"/>
      <c r="P797" s="559"/>
      <c r="Q797" s="559"/>
      <c r="R797" s="559"/>
      <c r="S797" s="559"/>
      <c r="T797" s="559"/>
      <c r="U797" s="559"/>
      <c r="V797" s="559"/>
      <c r="W797" s="559"/>
      <c r="X797" s="559"/>
      <c r="Y797" s="559"/>
      <c r="Z797" s="559"/>
      <c r="AA797" s="559"/>
      <c r="AB797" s="559"/>
      <c r="AC797" s="559"/>
      <c r="AD797" s="559"/>
      <c r="AE797" s="559"/>
      <c r="AF797" s="559"/>
      <c r="AG797" s="559"/>
      <c r="AH797" s="559"/>
      <c r="AI797" s="559"/>
      <c r="AJ797" s="559"/>
      <c r="AK797" s="559"/>
      <c r="AL797" s="559"/>
      <c r="AM797" s="559"/>
      <c r="AN797" s="559"/>
      <c r="AO797" s="559"/>
      <c r="AP797" s="559"/>
      <c r="AQ797" s="559"/>
      <c r="AR797" s="559"/>
      <c r="AS797" s="559"/>
      <c r="AT797" s="559"/>
      <c r="AU797" s="559"/>
      <c r="AV797" s="559"/>
      <c r="AW797" s="559"/>
      <c r="AX797" s="559"/>
      <c r="AY797" s="559"/>
      <c r="AZ797" s="559"/>
      <c r="BA797" s="562"/>
      <c r="BB797" s="559"/>
    </row>
    <row r="798" spans="1:56" ht="14.4" x14ac:dyDescent="0.3">
      <c r="A798" s="558"/>
      <c r="B798" s="558"/>
      <c r="C798" s="559"/>
      <c r="D798" s="559"/>
      <c r="E798" s="559"/>
      <c r="F798" s="559"/>
      <c r="G798" s="559"/>
      <c r="H798" s="559"/>
      <c r="I798" s="559"/>
      <c r="J798" s="559"/>
      <c r="K798" s="559"/>
      <c r="L798" s="559"/>
      <c r="M798" s="559"/>
      <c r="N798" s="559"/>
      <c r="O798" s="559"/>
      <c r="P798" s="559"/>
      <c r="Q798" s="559"/>
      <c r="R798" s="559"/>
      <c r="S798" s="559"/>
      <c r="T798" s="559"/>
      <c r="U798" s="559"/>
      <c r="V798" s="559"/>
      <c r="W798" s="559"/>
      <c r="X798" s="559"/>
      <c r="Y798" s="559"/>
      <c r="Z798" s="559"/>
      <c r="AA798" s="559"/>
      <c r="AB798" s="559"/>
      <c r="AC798" s="559"/>
      <c r="AD798" s="559"/>
      <c r="AE798" s="559"/>
      <c r="AF798" s="559"/>
      <c r="AG798" s="559"/>
      <c r="AH798" s="559"/>
      <c r="AI798" s="559"/>
      <c r="AJ798" s="559"/>
      <c r="AK798" s="559"/>
      <c r="AL798" s="559"/>
      <c r="AM798" s="559"/>
      <c r="AN798" s="559"/>
      <c r="AO798" s="559"/>
      <c r="AP798" s="559"/>
      <c r="AQ798" s="559"/>
      <c r="AR798" s="559"/>
      <c r="AS798" s="559"/>
      <c r="AT798" s="559"/>
      <c r="AU798" s="559"/>
      <c r="AV798" s="559"/>
      <c r="AW798" s="559"/>
      <c r="AX798" s="559"/>
      <c r="AY798" s="559"/>
      <c r="AZ798" s="564"/>
      <c r="BA798" s="565"/>
      <c r="BB798" s="565"/>
      <c r="BC798" s="565"/>
      <c r="BD798" s="566"/>
    </row>
    <row r="799" spans="1:56" ht="14.4" x14ac:dyDescent="0.3">
      <c r="A799" s="558"/>
      <c r="B799" s="558"/>
      <c r="C799" s="559"/>
      <c r="D799" s="559"/>
      <c r="E799" s="559"/>
      <c r="F799" s="559"/>
      <c r="G799" s="559"/>
      <c r="H799" s="559"/>
      <c r="I799" s="559"/>
      <c r="J799" s="559"/>
      <c r="K799" s="559"/>
      <c r="L799" s="559"/>
      <c r="M799" s="559"/>
      <c r="N799" s="559"/>
      <c r="O799" s="559"/>
      <c r="P799" s="559"/>
      <c r="Q799" s="559"/>
      <c r="R799" s="559"/>
      <c r="S799" s="559"/>
      <c r="T799" s="559"/>
      <c r="U799" s="559"/>
      <c r="V799" s="559"/>
      <c r="W799" s="559"/>
      <c r="X799" s="559"/>
      <c r="Y799" s="559"/>
      <c r="Z799" s="559"/>
      <c r="AA799" s="559"/>
      <c r="AB799" s="559"/>
      <c r="AC799" s="559"/>
      <c r="AD799" s="559"/>
      <c r="AE799" s="559"/>
      <c r="AF799" s="559"/>
      <c r="AG799" s="559"/>
      <c r="AH799" s="559"/>
      <c r="AI799" s="559"/>
      <c r="AJ799" s="559"/>
      <c r="AK799" s="559"/>
      <c r="AL799" s="559"/>
      <c r="AM799" s="559"/>
      <c r="AN799" s="559"/>
      <c r="AO799" s="559"/>
      <c r="AP799" s="559"/>
      <c r="AQ799" s="559"/>
      <c r="AR799" s="559"/>
      <c r="AS799" s="559"/>
      <c r="AT799" s="559"/>
      <c r="AU799" s="559"/>
      <c r="AV799" s="559"/>
      <c r="AW799" s="559"/>
      <c r="AX799" s="559"/>
      <c r="AY799" s="559"/>
      <c r="AZ799" s="564"/>
      <c r="BA799" s="565"/>
      <c r="BB799" s="565"/>
      <c r="BC799" s="565"/>
      <c r="BD799" s="566"/>
    </row>
    <row r="800" spans="1:56" ht="14.4" x14ac:dyDescent="0.3">
      <c r="A800" s="558"/>
      <c r="B800" s="558"/>
      <c r="C800" s="559"/>
      <c r="D800" s="559"/>
      <c r="E800" s="559"/>
      <c r="F800" s="559"/>
      <c r="G800" s="559"/>
      <c r="H800" s="559"/>
      <c r="I800" s="559"/>
      <c r="J800" s="559"/>
      <c r="K800" s="559"/>
      <c r="L800" s="559"/>
      <c r="M800" s="559"/>
      <c r="N800" s="559"/>
      <c r="O800" s="559"/>
      <c r="P800" s="559"/>
      <c r="Q800" s="559"/>
      <c r="R800" s="559"/>
      <c r="S800" s="559"/>
      <c r="T800" s="559"/>
      <c r="U800" s="559"/>
      <c r="V800" s="559"/>
      <c r="W800" s="559"/>
      <c r="X800" s="559"/>
      <c r="Y800" s="559"/>
      <c r="Z800" s="559"/>
      <c r="AA800" s="559"/>
      <c r="AB800" s="559"/>
      <c r="AC800" s="559"/>
      <c r="AD800" s="559"/>
      <c r="AE800" s="559"/>
      <c r="AF800" s="559"/>
      <c r="AG800" s="559"/>
      <c r="AH800" s="559"/>
      <c r="AI800" s="559"/>
      <c r="AJ800" s="559"/>
      <c r="AK800" s="559"/>
      <c r="AL800" s="559"/>
      <c r="AM800" s="559"/>
      <c r="AN800" s="559"/>
      <c r="AO800" s="559"/>
      <c r="AP800" s="559"/>
      <c r="AQ800" s="559"/>
      <c r="AR800" s="559"/>
      <c r="AS800" s="559"/>
      <c r="AT800" s="559"/>
      <c r="AU800" s="559"/>
      <c r="AV800" s="559"/>
      <c r="AW800" s="559"/>
      <c r="AX800" s="559"/>
      <c r="AY800" s="559"/>
      <c r="AZ800" s="564"/>
      <c r="BA800" s="565"/>
      <c r="BB800" s="565"/>
      <c r="BC800" s="565"/>
      <c r="BD800" s="566"/>
    </row>
    <row r="801" spans="1:56" ht="14.4" x14ac:dyDescent="0.3">
      <c r="A801" s="558"/>
      <c r="B801" s="558"/>
      <c r="C801" s="559"/>
      <c r="D801" s="559"/>
      <c r="E801" s="559"/>
      <c r="F801" s="559"/>
      <c r="G801" s="559"/>
      <c r="H801" s="559"/>
      <c r="I801" s="559"/>
      <c r="J801" s="559"/>
      <c r="K801" s="559"/>
      <c r="L801" s="559"/>
      <c r="M801" s="559"/>
      <c r="N801" s="559"/>
      <c r="O801" s="559"/>
      <c r="P801" s="559"/>
      <c r="Q801" s="559"/>
      <c r="R801" s="559"/>
      <c r="S801" s="559"/>
      <c r="T801" s="559"/>
      <c r="U801" s="559"/>
      <c r="V801" s="559"/>
      <c r="W801" s="559"/>
      <c r="X801" s="559"/>
      <c r="Y801" s="559"/>
      <c r="Z801" s="559"/>
      <c r="AA801" s="559"/>
      <c r="AB801" s="559"/>
      <c r="AC801" s="559"/>
      <c r="AD801" s="559"/>
      <c r="AE801" s="559"/>
      <c r="AF801" s="559"/>
      <c r="AG801" s="559"/>
      <c r="AH801" s="559"/>
      <c r="AI801" s="559"/>
      <c r="AJ801" s="559"/>
      <c r="AK801" s="559"/>
      <c r="AL801" s="559"/>
      <c r="AM801" s="559"/>
      <c r="AN801" s="559"/>
      <c r="AO801" s="559"/>
      <c r="AP801" s="559"/>
      <c r="AQ801" s="559"/>
      <c r="AR801" s="559"/>
      <c r="AS801" s="559"/>
      <c r="AT801" s="559"/>
      <c r="AU801" s="559"/>
      <c r="AV801" s="559"/>
      <c r="AW801" s="559"/>
      <c r="AX801" s="559"/>
      <c r="AY801" s="559"/>
      <c r="AZ801" s="559"/>
      <c r="BA801" s="562"/>
      <c r="BB801" s="559"/>
    </row>
    <row r="802" spans="1:56" ht="21.6" x14ac:dyDescent="0.65">
      <c r="A802" s="567"/>
      <c r="B802" s="561"/>
      <c r="C802" s="559"/>
      <c r="D802" s="559"/>
      <c r="E802" s="559"/>
      <c r="F802" s="559"/>
      <c r="G802" s="559"/>
      <c r="H802" s="559"/>
      <c r="I802" s="559"/>
      <c r="J802" s="559"/>
      <c r="K802" s="559"/>
      <c r="L802" s="559"/>
      <c r="M802" s="559"/>
      <c r="N802" s="559"/>
      <c r="O802" s="559"/>
      <c r="P802" s="559"/>
      <c r="Q802" s="559"/>
      <c r="R802" s="559"/>
      <c r="S802" s="559"/>
      <c r="T802" s="559"/>
      <c r="U802" s="559"/>
      <c r="V802" s="559"/>
      <c r="W802" s="559"/>
      <c r="X802" s="559"/>
      <c r="Y802" s="559"/>
      <c r="Z802" s="559"/>
      <c r="AA802" s="559"/>
      <c r="AB802" s="559"/>
      <c r="AC802" s="559"/>
      <c r="AD802" s="559"/>
      <c r="AE802" s="559"/>
      <c r="AF802" s="559"/>
      <c r="AG802" s="559"/>
      <c r="AH802" s="559"/>
      <c r="AI802" s="559"/>
      <c r="AJ802" s="559"/>
      <c r="AK802" s="559"/>
      <c r="AL802" s="559"/>
      <c r="AM802" s="559"/>
      <c r="AN802" s="559"/>
      <c r="AO802" s="559"/>
      <c r="AP802" s="559"/>
      <c r="AQ802" s="559"/>
      <c r="AR802" s="559"/>
      <c r="AS802" s="559"/>
      <c r="AT802" s="559"/>
      <c r="AU802" s="559"/>
      <c r="AV802" s="559"/>
      <c r="AW802" s="559"/>
      <c r="AX802" s="559"/>
      <c r="AY802" s="559"/>
      <c r="AZ802" s="564"/>
      <c r="BA802" s="565"/>
      <c r="BB802" s="565"/>
      <c r="BC802" s="565"/>
      <c r="BD802" s="566"/>
    </row>
    <row r="803" spans="1:56" ht="14.4" x14ac:dyDescent="0.3">
      <c r="A803" s="558"/>
      <c r="B803" s="558"/>
      <c r="C803" s="559"/>
      <c r="D803" s="559"/>
      <c r="E803" s="559"/>
      <c r="F803" s="559"/>
      <c r="G803" s="559"/>
      <c r="H803" s="559"/>
      <c r="I803" s="559"/>
      <c r="J803" s="559"/>
      <c r="K803" s="559"/>
      <c r="L803" s="559"/>
      <c r="M803" s="559"/>
      <c r="N803" s="559"/>
      <c r="O803" s="559"/>
      <c r="P803" s="559"/>
      <c r="Q803" s="559"/>
      <c r="R803" s="559"/>
      <c r="S803" s="559"/>
      <c r="T803" s="559"/>
      <c r="U803" s="559"/>
      <c r="V803" s="559"/>
      <c r="W803" s="559"/>
      <c r="X803" s="559"/>
      <c r="Y803" s="559"/>
      <c r="Z803" s="559"/>
      <c r="AA803" s="559"/>
      <c r="AB803" s="559"/>
      <c r="AC803" s="559"/>
      <c r="AD803" s="559"/>
      <c r="AE803" s="559"/>
      <c r="AF803" s="559"/>
      <c r="AG803" s="559"/>
      <c r="AH803" s="559"/>
      <c r="AI803" s="559"/>
      <c r="AJ803" s="559"/>
      <c r="AK803" s="559"/>
      <c r="AL803" s="559"/>
      <c r="AM803" s="559"/>
      <c r="AN803" s="559"/>
      <c r="AO803" s="559"/>
      <c r="AP803" s="559"/>
      <c r="AQ803" s="559"/>
      <c r="AR803" s="559"/>
      <c r="AS803" s="559"/>
      <c r="AT803" s="559"/>
      <c r="AU803" s="559"/>
      <c r="AV803" s="559"/>
      <c r="AW803" s="559"/>
      <c r="AX803" s="559"/>
      <c r="AY803" s="559"/>
      <c r="AZ803" s="564"/>
      <c r="BA803" s="565"/>
      <c r="BB803" s="565"/>
      <c r="BC803" s="565"/>
      <c r="BD803" s="566"/>
    </row>
    <row r="804" spans="1:56" ht="14.4" x14ac:dyDescent="0.3">
      <c r="A804" s="558"/>
      <c r="B804" s="558"/>
      <c r="C804" s="559"/>
      <c r="D804" s="559"/>
      <c r="E804" s="559"/>
      <c r="F804" s="559"/>
      <c r="G804" s="559"/>
      <c r="H804" s="559"/>
      <c r="I804" s="559"/>
      <c r="J804" s="559"/>
      <c r="K804" s="559"/>
      <c r="L804" s="559"/>
      <c r="M804" s="559"/>
      <c r="N804" s="559"/>
      <c r="O804" s="559"/>
      <c r="P804" s="559"/>
      <c r="Q804" s="559"/>
      <c r="R804" s="559"/>
      <c r="S804" s="559"/>
      <c r="T804" s="559"/>
      <c r="U804" s="559"/>
      <c r="V804" s="559"/>
      <c r="W804" s="559"/>
      <c r="X804" s="559"/>
      <c r="Y804" s="559"/>
      <c r="Z804" s="559"/>
      <c r="AA804" s="559"/>
      <c r="AB804" s="559"/>
      <c r="AC804" s="559"/>
      <c r="AD804" s="559"/>
      <c r="AE804" s="559"/>
      <c r="AF804" s="559"/>
      <c r="AG804" s="559"/>
      <c r="AH804" s="559"/>
      <c r="AI804" s="559"/>
      <c r="AJ804" s="559"/>
      <c r="AK804" s="559"/>
      <c r="AL804" s="559"/>
      <c r="AM804" s="559"/>
      <c r="AN804" s="559"/>
      <c r="AO804" s="559"/>
      <c r="AP804" s="559"/>
      <c r="AQ804" s="559"/>
      <c r="AR804" s="559"/>
      <c r="AS804" s="559"/>
      <c r="AT804" s="559"/>
      <c r="AU804" s="559"/>
      <c r="AV804" s="559"/>
      <c r="AW804" s="559"/>
      <c r="AX804" s="559"/>
      <c r="AY804" s="559"/>
      <c r="AZ804" s="564"/>
      <c r="BA804" s="565"/>
      <c r="BB804" s="565"/>
      <c r="BC804" s="565"/>
      <c r="BD804" s="566"/>
    </row>
    <row r="805" spans="1:56" ht="14.4" x14ac:dyDescent="0.3">
      <c r="A805" s="558"/>
      <c r="B805" s="558"/>
      <c r="C805" s="559"/>
      <c r="D805" s="559"/>
      <c r="E805" s="559"/>
      <c r="F805" s="559"/>
      <c r="G805" s="559"/>
      <c r="H805" s="559"/>
      <c r="I805" s="559"/>
      <c r="J805" s="559"/>
      <c r="K805" s="559"/>
      <c r="L805" s="559"/>
      <c r="M805" s="559"/>
      <c r="N805" s="559"/>
      <c r="O805" s="559"/>
      <c r="P805" s="559"/>
      <c r="Q805" s="559"/>
      <c r="R805" s="559"/>
      <c r="S805" s="559"/>
      <c r="T805" s="559"/>
      <c r="U805" s="559"/>
      <c r="V805" s="559"/>
      <c r="W805" s="559"/>
      <c r="X805" s="559"/>
      <c r="Y805" s="559"/>
      <c r="Z805" s="559"/>
      <c r="AA805" s="559"/>
      <c r="AB805" s="559"/>
      <c r="AC805" s="559"/>
      <c r="AD805" s="559"/>
      <c r="AE805" s="559"/>
      <c r="AF805" s="559"/>
      <c r="AG805" s="559"/>
      <c r="AH805" s="559"/>
      <c r="AI805" s="559"/>
      <c r="AJ805" s="559"/>
      <c r="AK805" s="559"/>
      <c r="AL805" s="559"/>
      <c r="AM805" s="559"/>
      <c r="AN805" s="559"/>
      <c r="AO805" s="559"/>
      <c r="AP805" s="559"/>
      <c r="AQ805" s="559"/>
      <c r="AR805" s="559"/>
      <c r="AS805" s="559"/>
      <c r="AT805" s="559"/>
      <c r="AU805" s="559"/>
      <c r="AV805" s="559"/>
      <c r="AW805" s="559"/>
      <c r="AX805" s="559"/>
      <c r="AY805" s="559"/>
      <c r="AZ805" s="559"/>
      <c r="BA805" s="562"/>
      <c r="BB805" s="559"/>
    </row>
    <row r="806" spans="1:56" ht="14.4" x14ac:dyDescent="0.3">
      <c r="A806" s="558"/>
      <c r="B806" s="558"/>
      <c r="C806" s="559"/>
      <c r="D806" s="559"/>
      <c r="E806" s="559"/>
      <c r="F806" s="559"/>
      <c r="G806" s="559"/>
      <c r="H806" s="559"/>
      <c r="I806" s="559"/>
      <c r="J806" s="559"/>
      <c r="K806" s="559"/>
      <c r="L806" s="559"/>
      <c r="M806" s="559"/>
      <c r="N806" s="559"/>
      <c r="O806" s="559"/>
      <c r="P806" s="559"/>
      <c r="Q806" s="559"/>
      <c r="R806" s="559"/>
      <c r="S806" s="559"/>
      <c r="T806" s="559"/>
      <c r="U806" s="559"/>
      <c r="V806" s="559"/>
      <c r="W806" s="559"/>
      <c r="X806" s="559"/>
      <c r="Y806" s="559"/>
      <c r="Z806" s="559"/>
      <c r="AA806" s="559"/>
      <c r="AB806" s="559"/>
      <c r="AC806" s="559"/>
      <c r="AD806" s="559"/>
      <c r="AE806" s="559"/>
      <c r="AF806" s="559"/>
      <c r="AG806" s="559"/>
      <c r="AH806" s="559"/>
      <c r="AI806" s="559"/>
      <c r="AJ806" s="559"/>
      <c r="AK806" s="559"/>
      <c r="AL806" s="559"/>
      <c r="AM806" s="559"/>
      <c r="AN806" s="559"/>
      <c r="AO806" s="559"/>
      <c r="AP806" s="559"/>
      <c r="AQ806" s="559"/>
      <c r="AR806" s="559"/>
      <c r="AS806" s="559"/>
      <c r="AT806" s="559"/>
      <c r="AU806" s="559"/>
      <c r="AV806" s="559"/>
      <c r="AW806" s="559"/>
      <c r="AX806" s="559"/>
      <c r="AY806" s="559"/>
      <c r="AZ806" s="559"/>
      <c r="BA806" s="562"/>
      <c r="BB806" s="559"/>
    </row>
    <row r="807" spans="1:56" ht="14.4" x14ac:dyDescent="0.3">
      <c r="A807" s="558"/>
      <c r="B807" s="558"/>
      <c r="C807" s="559"/>
      <c r="D807" s="559"/>
      <c r="E807" s="559"/>
      <c r="F807" s="559"/>
      <c r="G807" s="559"/>
      <c r="H807" s="559"/>
      <c r="I807" s="559"/>
      <c r="J807" s="559"/>
      <c r="K807" s="559"/>
      <c r="L807" s="559"/>
      <c r="M807" s="559"/>
      <c r="N807" s="559"/>
      <c r="O807" s="559"/>
      <c r="P807" s="559"/>
      <c r="Q807" s="559"/>
      <c r="R807" s="559"/>
      <c r="S807" s="559"/>
      <c r="T807" s="559"/>
      <c r="U807" s="559"/>
      <c r="V807" s="559"/>
      <c r="W807" s="559"/>
      <c r="X807" s="559"/>
      <c r="Y807" s="559"/>
      <c r="Z807" s="559"/>
      <c r="AA807" s="559"/>
      <c r="AB807" s="559"/>
      <c r="AC807" s="559"/>
      <c r="AD807" s="559"/>
      <c r="AE807" s="559"/>
      <c r="AF807" s="559"/>
      <c r="AG807" s="559"/>
      <c r="AH807" s="559"/>
      <c r="AI807" s="559"/>
      <c r="AJ807" s="559"/>
      <c r="AK807" s="559"/>
      <c r="AL807" s="559"/>
      <c r="AM807" s="559"/>
      <c r="AN807" s="559"/>
      <c r="AO807" s="559"/>
      <c r="AP807" s="559"/>
      <c r="AQ807" s="559"/>
      <c r="AR807" s="559"/>
      <c r="AS807" s="559"/>
      <c r="AT807" s="559"/>
      <c r="AU807" s="559"/>
      <c r="AV807" s="559"/>
      <c r="AW807" s="559"/>
      <c r="AX807" s="559"/>
      <c r="AY807" s="559"/>
      <c r="AZ807" s="564"/>
      <c r="BA807" s="565"/>
      <c r="BB807" s="565"/>
      <c r="BC807" s="565"/>
      <c r="BD807" s="566"/>
    </row>
    <row r="808" spans="1:56" ht="14.4" x14ac:dyDescent="0.3">
      <c r="A808" s="558"/>
      <c r="B808" s="558"/>
      <c r="C808" s="559"/>
      <c r="D808" s="559"/>
      <c r="E808" s="559"/>
      <c r="F808" s="559"/>
      <c r="G808" s="559"/>
      <c r="H808" s="559"/>
      <c r="I808" s="559"/>
      <c r="J808" s="559"/>
      <c r="K808" s="559"/>
      <c r="L808" s="559"/>
      <c r="M808" s="559"/>
      <c r="N808" s="559"/>
      <c r="O808" s="559"/>
      <c r="P808" s="559"/>
      <c r="Q808" s="559"/>
      <c r="R808" s="559"/>
      <c r="S808" s="559"/>
      <c r="T808" s="559"/>
      <c r="U808" s="559"/>
      <c r="V808" s="559"/>
      <c r="W808" s="559"/>
      <c r="X808" s="559"/>
      <c r="Y808" s="559"/>
      <c r="Z808" s="559"/>
      <c r="AA808" s="559"/>
      <c r="AB808" s="559"/>
      <c r="AC808" s="559"/>
      <c r="AD808" s="559"/>
      <c r="AE808" s="559"/>
      <c r="AF808" s="559"/>
      <c r="AG808" s="559"/>
      <c r="AH808" s="559"/>
      <c r="AI808" s="559"/>
      <c r="AJ808" s="559"/>
      <c r="AK808" s="559"/>
      <c r="AL808" s="559"/>
      <c r="AM808" s="559"/>
      <c r="AN808" s="559"/>
      <c r="AO808" s="559"/>
      <c r="AP808" s="559"/>
      <c r="AQ808" s="559"/>
      <c r="AR808" s="559"/>
      <c r="AS808" s="559"/>
      <c r="AT808" s="559"/>
      <c r="AU808" s="559"/>
      <c r="AV808" s="559"/>
      <c r="AW808" s="559"/>
      <c r="AX808" s="559"/>
      <c r="AY808" s="559"/>
      <c r="AZ808" s="559"/>
      <c r="BA808" s="562"/>
      <c r="BB808" s="559"/>
    </row>
    <row r="809" spans="1:56" ht="14.4" x14ac:dyDescent="0.3">
      <c r="A809" s="558"/>
      <c r="B809" s="558"/>
      <c r="C809" s="559"/>
      <c r="D809" s="559"/>
      <c r="E809" s="559"/>
      <c r="F809" s="559"/>
      <c r="G809" s="559"/>
      <c r="H809" s="559"/>
      <c r="I809" s="559"/>
      <c r="J809" s="559"/>
      <c r="K809" s="559"/>
      <c r="L809" s="559"/>
      <c r="M809" s="559"/>
      <c r="N809" s="559"/>
      <c r="O809" s="559"/>
      <c r="P809" s="559"/>
      <c r="Q809" s="559"/>
      <c r="R809" s="559"/>
      <c r="S809" s="559"/>
      <c r="T809" s="559"/>
      <c r="U809" s="559"/>
      <c r="V809" s="559"/>
      <c r="W809" s="559"/>
      <c r="X809" s="559"/>
      <c r="Y809" s="559"/>
      <c r="Z809" s="559"/>
      <c r="AA809" s="559"/>
      <c r="AB809" s="559"/>
      <c r="AC809" s="559"/>
      <c r="AD809" s="559"/>
      <c r="AE809" s="559"/>
      <c r="AF809" s="559"/>
      <c r="AG809" s="559"/>
      <c r="AH809" s="559"/>
      <c r="AI809" s="559"/>
      <c r="AJ809" s="559"/>
      <c r="AK809" s="559"/>
      <c r="AL809" s="559"/>
      <c r="AM809" s="559"/>
      <c r="AN809" s="559"/>
      <c r="AO809" s="559"/>
      <c r="AP809" s="559"/>
      <c r="AQ809" s="559"/>
      <c r="AR809" s="559"/>
      <c r="AS809" s="559"/>
      <c r="AT809" s="559"/>
      <c r="AU809" s="559"/>
      <c r="AV809" s="559"/>
      <c r="AW809" s="559"/>
      <c r="AX809" s="559"/>
      <c r="AY809" s="559"/>
      <c r="AZ809" s="559"/>
      <c r="BA809" s="562"/>
      <c r="BB809" s="559"/>
    </row>
    <row r="810" spans="1:56" ht="21.6" x14ac:dyDescent="0.65">
      <c r="A810" s="567"/>
      <c r="B810" s="561"/>
      <c r="C810" s="559"/>
      <c r="D810" s="559"/>
      <c r="E810" s="559"/>
      <c r="F810" s="559"/>
      <c r="G810" s="559"/>
      <c r="H810" s="559"/>
      <c r="I810" s="559"/>
      <c r="J810" s="559"/>
      <c r="K810" s="559"/>
      <c r="L810" s="559"/>
      <c r="M810" s="559"/>
      <c r="N810" s="559"/>
      <c r="O810" s="559"/>
      <c r="P810" s="559"/>
      <c r="Q810" s="559"/>
      <c r="R810" s="559"/>
      <c r="S810" s="559"/>
      <c r="T810" s="559"/>
      <c r="U810" s="559"/>
      <c r="V810" s="559"/>
      <c r="W810" s="559"/>
      <c r="X810" s="559"/>
      <c r="Y810" s="559"/>
      <c r="Z810" s="559"/>
      <c r="AA810" s="559"/>
      <c r="AB810" s="559"/>
      <c r="AC810" s="559"/>
      <c r="AD810" s="559"/>
      <c r="AE810" s="559"/>
      <c r="AF810" s="559"/>
      <c r="AG810" s="559"/>
      <c r="AH810" s="559"/>
      <c r="AI810" s="559"/>
      <c r="AJ810" s="559"/>
      <c r="AK810" s="559"/>
      <c r="AL810" s="559"/>
      <c r="AM810" s="559"/>
      <c r="AN810" s="559"/>
      <c r="AO810" s="559"/>
      <c r="AP810" s="559"/>
      <c r="AQ810" s="559"/>
      <c r="AR810" s="559"/>
      <c r="AS810" s="559"/>
      <c r="AT810" s="559"/>
      <c r="AU810" s="559"/>
      <c r="AV810" s="559"/>
      <c r="AW810" s="559"/>
      <c r="AX810" s="559"/>
      <c r="AY810" s="559"/>
      <c r="AZ810" s="559"/>
      <c r="BA810" s="562"/>
      <c r="BB810" s="559"/>
    </row>
    <row r="811" spans="1:56" ht="21.6" x14ac:dyDescent="0.65">
      <c r="A811" s="567"/>
      <c r="B811" s="561"/>
      <c r="C811" s="559"/>
      <c r="D811" s="559"/>
      <c r="E811" s="559"/>
      <c r="F811" s="559"/>
      <c r="G811" s="559"/>
      <c r="H811" s="559"/>
      <c r="I811" s="559"/>
      <c r="J811" s="559"/>
      <c r="K811" s="559"/>
      <c r="L811" s="559"/>
      <c r="M811" s="559"/>
      <c r="N811" s="559"/>
      <c r="O811" s="559"/>
      <c r="P811" s="559"/>
      <c r="Q811" s="559"/>
      <c r="R811" s="559"/>
      <c r="S811" s="559"/>
      <c r="T811" s="559"/>
      <c r="U811" s="559"/>
      <c r="V811" s="559"/>
      <c r="W811" s="559"/>
      <c r="X811" s="559"/>
      <c r="Y811" s="559"/>
      <c r="Z811" s="559"/>
      <c r="AA811" s="559"/>
      <c r="AB811" s="559"/>
      <c r="AC811" s="559"/>
      <c r="AD811" s="559"/>
      <c r="AE811" s="559"/>
      <c r="AF811" s="559"/>
      <c r="AG811" s="559"/>
      <c r="AH811" s="559"/>
      <c r="AI811" s="559"/>
      <c r="AJ811" s="559"/>
      <c r="AK811" s="559"/>
      <c r="AL811" s="559"/>
      <c r="AM811" s="559"/>
      <c r="AN811" s="559"/>
      <c r="AO811" s="559"/>
      <c r="AP811" s="559"/>
      <c r="AQ811" s="559"/>
      <c r="AR811" s="559"/>
      <c r="AS811" s="559"/>
      <c r="AT811" s="559"/>
      <c r="AU811" s="559"/>
      <c r="AV811" s="559"/>
      <c r="AW811" s="559"/>
      <c r="AX811" s="559"/>
      <c r="AY811" s="559"/>
      <c r="AZ811" s="564"/>
      <c r="BA811" s="565"/>
      <c r="BB811" s="565"/>
      <c r="BC811" s="565"/>
      <c r="BD811" s="566"/>
    </row>
    <row r="812" spans="1:56" ht="21.6" x14ac:dyDescent="0.65">
      <c r="A812" s="567"/>
      <c r="B812" s="561"/>
      <c r="C812" s="559"/>
      <c r="D812" s="559"/>
      <c r="E812" s="559"/>
      <c r="F812" s="559"/>
      <c r="G812" s="559"/>
      <c r="H812" s="559"/>
      <c r="I812" s="559"/>
      <c r="J812" s="559"/>
      <c r="K812" s="559"/>
      <c r="L812" s="559"/>
      <c r="M812" s="559"/>
      <c r="N812" s="559"/>
      <c r="O812" s="559"/>
      <c r="P812" s="559"/>
      <c r="Q812" s="559"/>
      <c r="R812" s="559"/>
      <c r="S812" s="559"/>
      <c r="T812" s="559"/>
      <c r="U812" s="559"/>
      <c r="V812" s="559"/>
      <c r="W812" s="559"/>
      <c r="X812" s="559"/>
      <c r="Y812" s="559"/>
      <c r="Z812" s="559"/>
      <c r="AA812" s="559"/>
      <c r="AB812" s="559"/>
      <c r="AC812" s="559"/>
      <c r="AD812" s="559"/>
      <c r="AE812" s="559"/>
      <c r="AF812" s="559"/>
      <c r="AG812" s="559"/>
      <c r="AH812" s="559"/>
      <c r="AI812" s="559"/>
      <c r="AJ812" s="559"/>
      <c r="AK812" s="559"/>
      <c r="AL812" s="559"/>
      <c r="AM812" s="559"/>
      <c r="AN812" s="559"/>
      <c r="AO812" s="559"/>
      <c r="AP812" s="559"/>
      <c r="AQ812" s="559"/>
      <c r="AR812" s="559"/>
      <c r="AS812" s="559"/>
      <c r="AT812" s="559"/>
      <c r="AU812" s="559"/>
      <c r="AV812" s="559"/>
      <c r="AW812" s="559"/>
      <c r="AX812" s="559"/>
      <c r="AY812" s="559"/>
      <c r="AZ812" s="564"/>
      <c r="BA812" s="565"/>
      <c r="BB812" s="565"/>
      <c r="BC812" s="565"/>
      <c r="BD812" s="566"/>
    </row>
    <row r="813" spans="1:56" ht="21.6" x14ac:dyDescent="0.65">
      <c r="A813" s="567"/>
      <c r="B813" s="561"/>
      <c r="C813" s="559"/>
      <c r="D813" s="559"/>
      <c r="E813" s="559"/>
      <c r="F813" s="559"/>
      <c r="G813" s="559"/>
      <c r="H813" s="559"/>
      <c r="I813" s="559"/>
      <c r="J813" s="559"/>
      <c r="K813" s="559"/>
      <c r="L813" s="559"/>
      <c r="M813" s="559"/>
      <c r="N813" s="559"/>
      <c r="O813" s="559"/>
      <c r="P813" s="559"/>
      <c r="Q813" s="559"/>
      <c r="R813" s="559"/>
      <c r="S813" s="559"/>
      <c r="T813" s="559"/>
      <c r="U813" s="559"/>
      <c r="V813" s="559"/>
      <c r="W813" s="559"/>
      <c r="X813" s="559"/>
      <c r="Y813" s="559"/>
      <c r="Z813" s="559"/>
      <c r="AA813" s="559"/>
      <c r="AB813" s="559"/>
      <c r="AC813" s="559"/>
      <c r="AD813" s="559"/>
      <c r="AE813" s="559"/>
      <c r="AF813" s="559"/>
      <c r="AG813" s="559"/>
      <c r="AH813" s="559"/>
      <c r="AI813" s="559"/>
      <c r="AJ813" s="559"/>
      <c r="AK813" s="559"/>
      <c r="AL813" s="559"/>
      <c r="AM813" s="559"/>
      <c r="AN813" s="559"/>
      <c r="AO813" s="559"/>
      <c r="AP813" s="559"/>
      <c r="AQ813" s="559"/>
      <c r="AR813" s="559"/>
      <c r="AS813" s="559"/>
      <c r="AT813" s="559"/>
      <c r="AU813" s="559"/>
      <c r="AV813" s="559"/>
      <c r="AW813" s="559"/>
      <c r="AX813" s="559"/>
      <c r="AY813" s="559"/>
      <c r="AZ813" s="559"/>
      <c r="BA813" s="562"/>
      <c r="BB813" s="559"/>
    </row>
    <row r="814" spans="1:56" ht="21.6" x14ac:dyDescent="0.65">
      <c r="A814" s="567"/>
      <c r="B814" s="561"/>
      <c r="C814" s="559"/>
      <c r="D814" s="559"/>
      <c r="E814" s="559"/>
      <c r="F814" s="559"/>
      <c r="G814" s="559"/>
      <c r="H814" s="559"/>
      <c r="I814" s="559"/>
      <c r="J814" s="559"/>
      <c r="K814" s="559"/>
      <c r="L814" s="559"/>
      <c r="M814" s="559"/>
      <c r="N814" s="559"/>
      <c r="O814" s="559"/>
      <c r="P814" s="559"/>
      <c r="Q814" s="559"/>
      <c r="R814" s="559"/>
      <c r="S814" s="559"/>
      <c r="T814" s="559"/>
      <c r="U814" s="559"/>
      <c r="V814" s="559"/>
      <c r="W814" s="559"/>
      <c r="X814" s="559"/>
      <c r="Y814" s="559"/>
      <c r="Z814" s="559"/>
      <c r="AA814" s="559"/>
      <c r="AB814" s="559"/>
      <c r="AC814" s="559"/>
      <c r="AD814" s="559"/>
      <c r="AE814" s="559"/>
      <c r="AF814" s="559"/>
      <c r="AG814" s="559"/>
      <c r="AH814" s="559"/>
      <c r="AI814" s="559"/>
      <c r="AJ814" s="559"/>
      <c r="AK814" s="559"/>
      <c r="AL814" s="559"/>
      <c r="AM814" s="559"/>
      <c r="AN814" s="559"/>
      <c r="AO814" s="559"/>
      <c r="AP814" s="559"/>
      <c r="AQ814" s="559"/>
      <c r="AR814" s="559"/>
      <c r="AS814" s="559"/>
      <c r="AT814" s="559"/>
      <c r="AU814" s="559"/>
      <c r="AV814" s="559"/>
      <c r="AW814" s="559"/>
      <c r="AX814" s="559"/>
      <c r="AY814" s="559"/>
      <c r="AZ814" s="559"/>
      <c r="BA814" s="562"/>
      <c r="BB814" s="559"/>
    </row>
    <row r="815" spans="1:56" ht="14.4" x14ac:dyDescent="0.3">
      <c r="A815" s="558"/>
      <c r="B815" s="558"/>
      <c r="C815" s="559"/>
      <c r="D815" s="559"/>
      <c r="E815" s="559"/>
      <c r="F815" s="559"/>
      <c r="G815" s="559"/>
      <c r="H815" s="559"/>
      <c r="I815" s="559"/>
      <c r="J815" s="559"/>
      <c r="K815" s="559"/>
      <c r="L815" s="559"/>
      <c r="M815" s="559"/>
      <c r="N815" s="559"/>
      <c r="O815" s="559"/>
      <c r="P815" s="559"/>
      <c r="Q815" s="559"/>
      <c r="R815" s="559"/>
      <c r="S815" s="559"/>
      <c r="T815" s="559"/>
      <c r="U815" s="559"/>
      <c r="V815" s="559"/>
      <c r="W815" s="559"/>
      <c r="X815" s="559"/>
      <c r="Y815" s="559"/>
      <c r="Z815" s="559"/>
      <c r="AA815" s="559"/>
      <c r="AB815" s="559"/>
      <c r="AC815" s="559"/>
      <c r="AD815" s="559"/>
      <c r="AE815" s="559"/>
      <c r="AF815" s="559"/>
      <c r="AG815" s="559"/>
      <c r="AH815" s="559"/>
      <c r="AI815" s="559"/>
      <c r="AJ815" s="559"/>
      <c r="AK815" s="559"/>
      <c r="AL815" s="559"/>
      <c r="AM815" s="559"/>
      <c r="AN815" s="559"/>
      <c r="AO815" s="559"/>
      <c r="AP815" s="559"/>
      <c r="AQ815" s="559"/>
      <c r="AR815" s="559"/>
      <c r="AS815" s="559"/>
      <c r="AT815" s="559"/>
      <c r="AU815" s="559"/>
      <c r="AV815" s="559"/>
      <c r="AW815" s="559"/>
      <c r="AX815" s="559"/>
      <c r="AY815" s="559"/>
      <c r="AZ815" s="564"/>
      <c r="BA815" s="565"/>
      <c r="BB815" s="565"/>
      <c r="BC815" s="565"/>
      <c r="BD815" s="566"/>
    </row>
    <row r="816" spans="1:56" ht="14.4" x14ac:dyDescent="0.3">
      <c r="A816" s="558"/>
      <c r="B816" s="558"/>
      <c r="C816" s="559"/>
      <c r="D816" s="559"/>
      <c r="E816" s="559"/>
      <c r="F816" s="559"/>
      <c r="G816" s="559"/>
      <c r="H816" s="559"/>
      <c r="I816" s="559"/>
      <c r="J816" s="559"/>
      <c r="K816" s="559"/>
      <c r="L816" s="559"/>
      <c r="M816" s="559"/>
      <c r="N816" s="559"/>
      <c r="O816" s="559"/>
      <c r="P816" s="559"/>
      <c r="Q816" s="559"/>
      <c r="R816" s="559"/>
      <c r="S816" s="559"/>
      <c r="T816" s="559"/>
      <c r="U816" s="559"/>
      <c r="V816" s="559"/>
      <c r="W816" s="559"/>
      <c r="X816" s="559"/>
      <c r="Y816" s="559"/>
      <c r="Z816" s="559"/>
      <c r="AA816" s="559"/>
      <c r="AB816" s="559"/>
      <c r="AC816" s="559"/>
      <c r="AD816" s="559"/>
      <c r="AE816" s="559"/>
      <c r="AF816" s="559"/>
      <c r="AG816" s="559"/>
      <c r="AH816" s="559"/>
      <c r="AI816" s="559"/>
      <c r="AJ816" s="559"/>
      <c r="AK816" s="559"/>
      <c r="AL816" s="559"/>
      <c r="AM816" s="559"/>
      <c r="AN816" s="559"/>
      <c r="AO816" s="559"/>
      <c r="AP816" s="559"/>
      <c r="AQ816" s="559"/>
      <c r="AR816" s="559"/>
      <c r="AS816" s="559"/>
      <c r="AT816" s="559"/>
      <c r="AU816" s="559"/>
      <c r="AV816" s="559"/>
      <c r="AW816" s="559"/>
      <c r="AX816" s="559"/>
      <c r="AY816" s="559"/>
      <c r="AZ816" s="564"/>
      <c r="BA816" s="565"/>
      <c r="BB816" s="565"/>
      <c r="BC816" s="565"/>
      <c r="BD816" s="566"/>
    </row>
    <row r="817" spans="1:56" ht="14.4" x14ac:dyDescent="0.3">
      <c r="A817" s="558"/>
      <c r="B817" s="558"/>
      <c r="C817" s="559"/>
      <c r="D817" s="559"/>
      <c r="E817" s="559"/>
      <c r="F817" s="559"/>
      <c r="G817" s="559"/>
      <c r="H817" s="559"/>
      <c r="I817" s="559"/>
      <c r="J817" s="559"/>
      <c r="K817" s="559"/>
      <c r="L817" s="559"/>
      <c r="M817" s="559"/>
      <c r="N817" s="559"/>
      <c r="O817" s="559"/>
      <c r="P817" s="559"/>
      <c r="Q817" s="559"/>
      <c r="R817" s="559"/>
      <c r="S817" s="559"/>
      <c r="T817" s="559"/>
      <c r="U817" s="559"/>
      <c r="V817" s="559"/>
      <c r="W817" s="559"/>
      <c r="X817" s="559"/>
      <c r="Y817" s="559"/>
      <c r="Z817" s="559"/>
      <c r="AA817" s="559"/>
      <c r="AB817" s="559"/>
      <c r="AC817" s="559"/>
      <c r="AD817" s="559"/>
      <c r="AE817" s="559"/>
      <c r="AF817" s="559"/>
      <c r="AG817" s="559"/>
      <c r="AH817" s="559"/>
      <c r="AI817" s="559"/>
      <c r="AJ817" s="559"/>
      <c r="AK817" s="559"/>
      <c r="AL817" s="559"/>
      <c r="AM817" s="559"/>
      <c r="AN817" s="559"/>
      <c r="AO817" s="559"/>
      <c r="AP817" s="559"/>
      <c r="AQ817" s="559"/>
      <c r="AR817" s="559"/>
      <c r="AS817" s="559"/>
      <c r="AT817" s="559"/>
      <c r="AU817" s="559"/>
      <c r="AV817" s="559"/>
      <c r="AW817" s="559"/>
      <c r="AX817" s="559"/>
      <c r="AY817" s="559"/>
      <c r="AZ817" s="564"/>
      <c r="BA817" s="565"/>
      <c r="BB817" s="565"/>
      <c r="BC817" s="565"/>
      <c r="BD817" s="566"/>
    </row>
    <row r="818" spans="1:56" ht="21.6" x14ac:dyDescent="0.65">
      <c r="A818" s="567"/>
      <c r="B818" s="561"/>
      <c r="C818" s="559"/>
      <c r="D818" s="559"/>
      <c r="E818" s="559"/>
      <c r="F818" s="559"/>
      <c r="G818" s="559"/>
      <c r="H818" s="559"/>
      <c r="I818" s="559"/>
      <c r="J818" s="559"/>
      <c r="K818" s="559"/>
      <c r="L818" s="559"/>
      <c r="M818" s="559"/>
      <c r="N818" s="559"/>
      <c r="O818" s="559"/>
      <c r="P818" s="559"/>
      <c r="Q818" s="559"/>
      <c r="R818" s="559"/>
      <c r="S818" s="559"/>
      <c r="T818" s="559"/>
      <c r="U818" s="559"/>
      <c r="V818" s="559"/>
      <c r="W818" s="559"/>
      <c r="X818" s="559"/>
      <c r="Y818" s="559"/>
      <c r="Z818" s="559"/>
      <c r="AA818" s="559"/>
      <c r="AB818" s="559"/>
      <c r="AC818" s="559"/>
      <c r="AD818" s="559"/>
      <c r="AE818" s="559"/>
      <c r="AF818" s="559"/>
      <c r="AG818" s="559"/>
      <c r="AH818" s="559"/>
      <c r="AI818" s="559"/>
      <c r="AJ818" s="559"/>
      <c r="AK818" s="559"/>
      <c r="AL818" s="559"/>
      <c r="AM818" s="559"/>
      <c r="AN818" s="559"/>
      <c r="AO818" s="559"/>
      <c r="AP818" s="559"/>
      <c r="AQ818" s="559"/>
      <c r="AR818" s="559"/>
      <c r="AS818" s="559"/>
      <c r="AT818" s="559"/>
      <c r="AU818" s="559"/>
      <c r="AV818" s="559"/>
      <c r="AW818" s="559"/>
      <c r="AX818" s="559"/>
      <c r="AY818" s="559"/>
      <c r="AZ818" s="559"/>
      <c r="BA818" s="562"/>
      <c r="BB818" s="559"/>
    </row>
    <row r="819" spans="1:56" ht="14.4" x14ac:dyDescent="0.3">
      <c r="A819" s="558"/>
      <c r="B819" s="558"/>
      <c r="C819" s="559"/>
      <c r="D819" s="559"/>
      <c r="E819" s="559"/>
      <c r="F819" s="559"/>
      <c r="G819" s="559"/>
      <c r="H819" s="559"/>
      <c r="I819" s="559"/>
      <c r="J819" s="559"/>
      <c r="K819" s="559"/>
      <c r="L819" s="559"/>
      <c r="M819" s="559"/>
      <c r="N819" s="559"/>
      <c r="O819" s="559"/>
      <c r="P819" s="559"/>
      <c r="Q819" s="559"/>
      <c r="R819" s="559"/>
      <c r="S819" s="559"/>
      <c r="T819" s="559"/>
      <c r="U819" s="559"/>
      <c r="V819" s="559"/>
      <c r="W819" s="559"/>
      <c r="X819" s="559"/>
      <c r="Y819" s="559"/>
      <c r="Z819" s="559"/>
      <c r="AA819" s="559"/>
      <c r="AB819" s="559"/>
      <c r="AC819" s="559"/>
      <c r="AD819" s="559"/>
      <c r="AE819" s="559"/>
      <c r="AF819" s="559"/>
      <c r="AG819" s="559"/>
      <c r="AH819" s="559"/>
      <c r="AI819" s="559"/>
      <c r="AJ819" s="559"/>
      <c r="AK819" s="559"/>
      <c r="AL819" s="559"/>
      <c r="AM819" s="559"/>
      <c r="AN819" s="559"/>
      <c r="AO819" s="559"/>
      <c r="AP819" s="559"/>
      <c r="AQ819" s="559"/>
      <c r="AR819" s="559"/>
      <c r="AS819" s="559"/>
      <c r="AT819" s="559"/>
      <c r="AU819" s="559"/>
      <c r="AV819" s="559"/>
      <c r="AW819" s="559"/>
      <c r="AX819" s="559"/>
      <c r="AY819" s="559"/>
      <c r="AZ819" s="564"/>
      <c r="BA819" s="565"/>
      <c r="BB819" s="565"/>
      <c r="BC819" s="565"/>
      <c r="BD819" s="566"/>
    </row>
    <row r="820" spans="1:56" ht="21.6" x14ac:dyDescent="0.65">
      <c r="A820" s="567"/>
      <c r="B820" s="561"/>
      <c r="C820" s="559"/>
      <c r="D820" s="559"/>
      <c r="E820" s="559"/>
      <c r="F820" s="559"/>
      <c r="G820" s="559"/>
      <c r="H820" s="559"/>
      <c r="I820" s="559"/>
      <c r="J820" s="559"/>
      <c r="K820" s="559"/>
      <c r="L820" s="559"/>
      <c r="M820" s="559"/>
      <c r="N820" s="559"/>
      <c r="O820" s="559"/>
      <c r="P820" s="559"/>
      <c r="Q820" s="559"/>
      <c r="R820" s="559"/>
      <c r="S820" s="559"/>
      <c r="T820" s="559"/>
      <c r="U820" s="559"/>
      <c r="V820" s="559"/>
      <c r="W820" s="559"/>
      <c r="X820" s="559"/>
      <c r="Y820" s="559"/>
      <c r="Z820" s="559"/>
      <c r="AA820" s="559"/>
      <c r="AB820" s="559"/>
      <c r="AC820" s="559"/>
      <c r="AD820" s="559"/>
      <c r="AE820" s="559"/>
      <c r="AF820" s="559"/>
      <c r="AG820" s="559"/>
      <c r="AH820" s="559"/>
      <c r="AI820" s="559"/>
      <c r="AJ820" s="559"/>
      <c r="AK820" s="559"/>
      <c r="AL820" s="559"/>
      <c r="AM820" s="559"/>
      <c r="AN820" s="559"/>
      <c r="AO820" s="559"/>
      <c r="AP820" s="559"/>
      <c r="AQ820" s="559"/>
      <c r="AR820" s="559"/>
      <c r="AS820" s="559"/>
      <c r="AT820" s="559"/>
      <c r="AU820" s="559"/>
      <c r="AV820" s="559"/>
      <c r="AW820" s="559"/>
      <c r="AX820" s="559"/>
      <c r="AY820" s="559"/>
      <c r="AZ820" s="564"/>
      <c r="BA820" s="565"/>
      <c r="BB820" s="565"/>
      <c r="BC820" s="565"/>
      <c r="BD820" s="566"/>
    </row>
    <row r="821" spans="1:56" ht="21.6" x14ac:dyDescent="0.65">
      <c r="A821" s="567"/>
      <c r="B821" s="561"/>
      <c r="C821" s="559"/>
      <c r="D821" s="559"/>
      <c r="E821" s="559"/>
      <c r="F821" s="559"/>
      <c r="G821" s="559"/>
      <c r="H821" s="559"/>
      <c r="I821" s="559"/>
      <c r="J821" s="559"/>
      <c r="K821" s="559"/>
      <c r="L821" s="559"/>
      <c r="M821" s="559"/>
      <c r="N821" s="559"/>
      <c r="O821" s="559"/>
      <c r="P821" s="559"/>
      <c r="Q821" s="559"/>
      <c r="R821" s="559"/>
      <c r="S821" s="559"/>
      <c r="T821" s="559"/>
      <c r="U821" s="559"/>
      <c r="V821" s="559"/>
      <c r="W821" s="559"/>
      <c r="X821" s="559"/>
      <c r="Y821" s="559"/>
      <c r="Z821" s="559"/>
      <c r="AA821" s="559"/>
      <c r="AB821" s="559"/>
      <c r="AC821" s="559"/>
      <c r="AD821" s="559"/>
      <c r="AE821" s="559"/>
      <c r="AF821" s="559"/>
      <c r="AG821" s="559"/>
      <c r="AH821" s="559"/>
      <c r="AI821" s="559"/>
      <c r="AJ821" s="559"/>
      <c r="AK821" s="559"/>
      <c r="AL821" s="559"/>
      <c r="AM821" s="559"/>
      <c r="AN821" s="559"/>
      <c r="AO821" s="559"/>
      <c r="AP821" s="559"/>
      <c r="AQ821" s="559"/>
      <c r="AR821" s="559"/>
      <c r="AS821" s="559"/>
      <c r="AT821" s="559"/>
      <c r="AU821" s="559"/>
      <c r="AV821" s="559"/>
      <c r="AW821" s="559"/>
      <c r="AX821" s="559"/>
      <c r="AY821" s="559"/>
      <c r="AZ821" s="564"/>
      <c r="BA821" s="565"/>
      <c r="BB821" s="565"/>
      <c r="BC821" s="565"/>
      <c r="BD821" s="566"/>
    </row>
    <row r="822" spans="1:56" ht="14.4" x14ac:dyDescent="0.3">
      <c r="A822" s="558"/>
      <c r="B822" s="558"/>
      <c r="C822" s="559"/>
      <c r="D822" s="559"/>
      <c r="E822" s="559"/>
      <c r="F822" s="559"/>
      <c r="G822" s="559"/>
      <c r="H822" s="559"/>
      <c r="I822" s="559"/>
      <c r="J822" s="559"/>
      <c r="K822" s="559"/>
      <c r="L822" s="559"/>
      <c r="M822" s="559"/>
      <c r="N822" s="559"/>
      <c r="O822" s="559"/>
      <c r="P822" s="559"/>
      <c r="Q822" s="559"/>
      <c r="R822" s="559"/>
      <c r="S822" s="559"/>
      <c r="T822" s="559"/>
      <c r="U822" s="559"/>
      <c r="V822" s="559"/>
      <c r="W822" s="559"/>
      <c r="X822" s="559"/>
      <c r="Y822" s="559"/>
      <c r="Z822" s="559"/>
      <c r="AA822" s="559"/>
      <c r="AB822" s="559"/>
      <c r="AC822" s="559"/>
      <c r="AD822" s="559"/>
      <c r="AE822" s="559"/>
      <c r="AF822" s="559"/>
      <c r="AG822" s="559"/>
      <c r="AH822" s="559"/>
      <c r="AI822" s="559"/>
      <c r="AJ822" s="559"/>
      <c r="AK822" s="559"/>
      <c r="AL822" s="559"/>
      <c r="AM822" s="559"/>
      <c r="AN822" s="559"/>
      <c r="AO822" s="559"/>
      <c r="AP822" s="559"/>
      <c r="AQ822" s="559"/>
      <c r="AR822" s="559"/>
      <c r="AS822" s="559"/>
      <c r="AT822" s="559"/>
      <c r="AU822" s="559"/>
      <c r="AV822" s="559"/>
      <c r="AW822" s="559"/>
      <c r="AX822" s="559"/>
      <c r="AY822" s="559"/>
      <c r="AZ822" s="564"/>
      <c r="BA822" s="565"/>
      <c r="BB822" s="565"/>
      <c r="BC822" s="565"/>
      <c r="BD822" s="566"/>
    </row>
    <row r="823" spans="1:56" ht="14.4" x14ac:dyDescent="0.3">
      <c r="A823" s="558"/>
      <c r="B823" s="558"/>
      <c r="C823" s="559"/>
      <c r="D823" s="559"/>
      <c r="E823" s="559"/>
      <c r="F823" s="559"/>
      <c r="G823" s="559"/>
      <c r="H823" s="559"/>
      <c r="I823" s="559"/>
      <c r="J823" s="559"/>
      <c r="K823" s="559"/>
      <c r="L823" s="559"/>
      <c r="M823" s="559"/>
      <c r="N823" s="559"/>
      <c r="O823" s="559"/>
      <c r="P823" s="559"/>
      <c r="Q823" s="559"/>
      <c r="R823" s="559"/>
      <c r="S823" s="559"/>
      <c r="T823" s="559"/>
      <c r="U823" s="559"/>
      <c r="V823" s="559"/>
      <c r="W823" s="559"/>
      <c r="X823" s="559"/>
      <c r="Y823" s="559"/>
      <c r="Z823" s="559"/>
      <c r="AA823" s="559"/>
      <c r="AB823" s="559"/>
      <c r="AC823" s="559"/>
      <c r="AD823" s="559"/>
      <c r="AE823" s="559"/>
      <c r="AF823" s="559"/>
      <c r="AG823" s="559"/>
      <c r="AH823" s="559"/>
      <c r="AI823" s="559"/>
      <c r="AJ823" s="559"/>
      <c r="AK823" s="559"/>
      <c r="AL823" s="559"/>
      <c r="AM823" s="559"/>
      <c r="AN823" s="559"/>
      <c r="AO823" s="559"/>
      <c r="AP823" s="559"/>
      <c r="AQ823" s="559"/>
      <c r="AR823" s="559"/>
      <c r="AS823" s="559"/>
      <c r="AT823" s="559"/>
      <c r="AU823" s="559"/>
      <c r="AV823" s="559"/>
      <c r="AW823" s="559"/>
      <c r="AX823" s="559"/>
      <c r="AY823" s="559"/>
      <c r="AZ823" s="559"/>
      <c r="BA823" s="562"/>
      <c r="BB823" s="559"/>
    </row>
    <row r="824" spans="1:56" ht="14.4" x14ac:dyDescent="0.3">
      <c r="A824" s="558"/>
      <c r="B824" s="558"/>
      <c r="C824" s="559"/>
      <c r="D824" s="559"/>
      <c r="E824" s="559"/>
      <c r="F824" s="559"/>
      <c r="G824" s="559"/>
      <c r="H824" s="559"/>
      <c r="I824" s="559"/>
      <c r="J824" s="559"/>
      <c r="K824" s="559"/>
      <c r="L824" s="559"/>
      <c r="M824" s="559"/>
      <c r="N824" s="559"/>
      <c r="O824" s="559"/>
      <c r="P824" s="559"/>
      <c r="Q824" s="559"/>
      <c r="R824" s="559"/>
      <c r="S824" s="559"/>
      <c r="T824" s="559"/>
      <c r="U824" s="559"/>
      <c r="V824" s="559"/>
      <c r="W824" s="559"/>
      <c r="X824" s="559"/>
      <c r="Y824" s="559"/>
      <c r="Z824" s="559"/>
      <c r="AA824" s="559"/>
      <c r="AB824" s="559"/>
      <c r="AC824" s="559"/>
      <c r="AD824" s="559"/>
      <c r="AE824" s="559"/>
      <c r="AF824" s="559"/>
      <c r="AG824" s="559"/>
      <c r="AH824" s="559"/>
      <c r="AI824" s="559"/>
      <c r="AJ824" s="559"/>
      <c r="AK824" s="559"/>
      <c r="AL824" s="559"/>
      <c r="AM824" s="559"/>
      <c r="AN824" s="559"/>
      <c r="AO824" s="559"/>
      <c r="AP824" s="559"/>
      <c r="AQ824" s="559"/>
      <c r="AR824" s="559"/>
      <c r="AS824" s="559"/>
      <c r="AT824" s="559"/>
      <c r="AU824" s="559"/>
      <c r="AV824" s="559"/>
      <c r="AW824" s="559"/>
      <c r="AX824" s="559"/>
      <c r="AY824" s="559"/>
      <c r="AZ824" s="559"/>
      <c r="BA824" s="562"/>
      <c r="BB824" s="559"/>
    </row>
    <row r="825" spans="1:56" ht="21.6" x14ac:dyDescent="0.65">
      <c r="A825" s="567"/>
      <c r="B825" s="561"/>
      <c r="C825" s="559"/>
      <c r="D825" s="559"/>
      <c r="E825" s="559"/>
      <c r="F825" s="559"/>
      <c r="G825" s="559"/>
      <c r="H825" s="559"/>
      <c r="I825" s="559"/>
      <c r="J825" s="559"/>
      <c r="K825" s="559"/>
      <c r="L825" s="559"/>
      <c r="M825" s="559"/>
      <c r="N825" s="559"/>
      <c r="O825" s="559"/>
      <c r="P825" s="559"/>
      <c r="Q825" s="559"/>
      <c r="R825" s="559"/>
      <c r="S825" s="559"/>
      <c r="T825" s="559"/>
      <c r="U825" s="559"/>
      <c r="V825" s="559"/>
      <c r="W825" s="559"/>
      <c r="X825" s="559"/>
      <c r="Y825" s="559"/>
      <c r="Z825" s="559"/>
      <c r="AA825" s="559"/>
      <c r="AB825" s="559"/>
      <c r="AC825" s="559"/>
      <c r="AD825" s="559"/>
      <c r="AE825" s="559"/>
      <c r="AF825" s="559"/>
      <c r="AG825" s="559"/>
      <c r="AH825" s="559"/>
      <c r="AI825" s="559"/>
      <c r="AJ825" s="559"/>
      <c r="AK825" s="559"/>
      <c r="AL825" s="559"/>
      <c r="AM825" s="559"/>
      <c r="AN825" s="559"/>
      <c r="AO825" s="559"/>
      <c r="AP825" s="559"/>
      <c r="AQ825" s="559"/>
      <c r="AR825" s="559"/>
      <c r="AS825" s="559"/>
      <c r="AT825" s="559"/>
      <c r="AU825" s="559"/>
      <c r="AV825" s="559"/>
      <c r="AW825" s="559"/>
      <c r="AX825" s="559"/>
      <c r="AY825" s="559"/>
      <c r="AZ825" s="564"/>
      <c r="BA825" s="565"/>
      <c r="BB825" s="565"/>
      <c r="BC825" s="565"/>
      <c r="BD825" s="566"/>
    </row>
    <row r="826" spans="1:56" ht="14.4" x14ac:dyDescent="0.3">
      <c r="A826" s="558"/>
      <c r="B826" s="558"/>
      <c r="C826" s="559"/>
      <c r="D826" s="559"/>
      <c r="E826" s="559"/>
      <c r="F826" s="559"/>
      <c r="G826" s="559"/>
      <c r="H826" s="559"/>
      <c r="I826" s="559"/>
      <c r="J826" s="559"/>
      <c r="K826" s="559"/>
      <c r="L826" s="559"/>
      <c r="M826" s="559"/>
      <c r="N826" s="559"/>
      <c r="O826" s="559"/>
      <c r="P826" s="559"/>
      <c r="Q826" s="559"/>
      <c r="R826" s="559"/>
      <c r="S826" s="559"/>
      <c r="T826" s="559"/>
      <c r="U826" s="559"/>
      <c r="V826" s="559"/>
      <c r="W826" s="559"/>
      <c r="X826" s="559"/>
      <c r="Y826" s="559"/>
      <c r="Z826" s="559"/>
      <c r="AA826" s="559"/>
      <c r="AB826" s="559"/>
      <c r="AC826" s="559"/>
      <c r="AD826" s="559"/>
      <c r="AE826" s="559"/>
      <c r="AF826" s="559"/>
      <c r="AG826" s="559"/>
      <c r="AH826" s="559"/>
      <c r="AI826" s="559"/>
      <c r="AJ826" s="559"/>
      <c r="AK826" s="559"/>
      <c r="AL826" s="559"/>
      <c r="AM826" s="559"/>
      <c r="AN826" s="559"/>
      <c r="AO826" s="559"/>
      <c r="AP826" s="559"/>
      <c r="AQ826" s="559"/>
      <c r="AR826" s="559"/>
      <c r="AS826" s="559"/>
      <c r="AT826" s="559"/>
      <c r="AU826" s="559"/>
      <c r="AV826" s="559"/>
      <c r="AW826" s="559"/>
      <c r="AX826" s="559"/>
      <c r="AY826" s="559"/>
      <c r="AZ826" s="564"/>
      <c r="BA826" s="565"/>
      <c r="BB826" s="565"/>
      <c r="BC826" s="565"/>
      <c r="BD826" s="566"/>
    </row>
    <row r="827" spans="1:56" ht="21.6" x14ac:dyDescent="0.65">
      <c r="A827" s="567"/>
      <c r="B827" s="561"/>
      <c r="C827" s="559"/>
      <c r="D827" s="559"/>
      <c r="E827" s="559"/>
      <c r="F827" s="559"/>
      <c r="G827" s="559"/>
      <c r="H827" s="559"/>
      <c r="I827" s="559"/>
      <c r="J827" s="559"/>
      <c r="K827" s="559"/>
      <c r="L827" s="559"/>
      <c r="M827" s="559"/>
      <c r="N827" s="559"/>
      <c r="O827" s="559"/>
      <c r="P827" s="559"/>
      <c r="Q827" s="559"/>
      <c r="R827" s="559"/>
      <c r="S827" s="559"/>
      <c r="T827" s="559"/>
      <c r="U827" s="559"/>
      <c r="V827" s="559"/>
      <c r="W827" s="559"/>
      <c r="X827" s="559"/>
      <c r="Y827" s="559"/>
      <c r="Z827" s="559"/>
      <c r="AA827" s="559"/>
      <c r="AB827" s="559"/>
      <c r="AC827" s="559"/>
      <c r="AD827" s="559"/>
      <c r="AE827" s="559"/>
      <c r="AF827" s="559"/>
      <c r="AG827" s="559"/>
      <c r="AH827" s="559"/>
      <c r="AI827" s="559"/>
      <c r="AJ827" s="559"/>
      <c r="AK827" s="559"/>
      <c r="AL827" s="559"/>
      <c r="AM827" s="559"/>
      <c r="AN827" s="559"/>
      <c r="AO827" s="559"/>
      <c r="AP827" s="559"/>
      <c r="AQ827" s="559"/>
      <c r="AR827" s="559"/>
      <c r="AS827" s="559"/>
      <c r="AT827" s="559"/>
      <c r="AU827" s="559"/>
      <c r="AV827" s="559"/>
      <c r="AW827" s="559"/>
      <c r="AX827" s="559"/>
      <c r="AY827" s="559"/>
      <c r="AZ827" s="559"/>
      <c r="BA827" s="562"/>
      <c r="BB827" s="559"/>
    </row>
    <row r="828" spans="1:56" ht="21.6" x14ac:dyDescent="0.65">
      <c r="A828" s="567"/>
      <c r="B828" s="561"/>
      <c r="C828" s="559"/>
      <c r="D828" s="559"/>
      <c r="E828" s="559"/>
      <c r="F828" s="559"/>
      <c r="G828" s="559"/>
      <c r="H828" s="559"/>
      <c r="I828" s="559"/>
      <c r="J828" s="559"/>
      <c r="K828" s="559"/>
      <c r="L828" s="559"/>
      <c r="M828" s="559"/>
      <c r="N828" s="559"/>
      <c r="O828" s="559"/>
      <c r="P828" s="559"/>
      <c r="Q828" s="559"/>
      <c r="R828" s="559"/>
      <c r="S828" s="559"/>
      <c r="T828" s="559"/>
      <c r="U828" s="559"/>
      <c r="V828" s="559"/>
      <c r="W828" s="559"/>
      <c r="X828" s="559"/>
      <c r="Y828" s="559"/>
      <c r="Z828" s="559"/>
      <c r="AA828" s="559"/>
      <c r="AB828" s="559"/>
      <c r="AC828" s="559"/>
      <c r="AD828" s="559"/>
      <c r="AE828" s="559"/>
      <c r="AF828" s="559"/>
      <c r="AG828" s="559"/>
      <c r="AH828" s="559"/>
      <c r="AI828" s="559"/>
      <c r="AJ828" s="559"/>
      <c r="AK828" s="559"/>
      <c r="AL828" s="559"/>
      <c r="AM828" s="559"/>
      <c r="AN828" s="559"/>
      <c r="AO828" s="559"/>
      <c r="AP828" s="559"/>
      <c r="AQ828" s="559"/>
      <c r="AR828" s="559"/>
      <c r="AS828" s="559"/>
      <c r="AT828" s="559"/>
      <c r="AU828" s="559"/>
      <c r="AV828" s="559"/>
      <c r="AW828" s="559"/>
      <c r="AX828" s="559"/>
      <c r="AY828" s="559"/>
      <c r="AZ828" s="564"/>
      <c r="BA828" s="565"/>
      <c r="BB828" s="565"/>
      <c r="BC828" s="565"/>
      <c r="BD828" s="566"/>
    </row>
    <row r="829" spans="1:56" ht="21.6" x14ac:dyDescent="0.65">
      <c r="A829" s="567"/>
      <c r="B829" s="561"/>
      <c r="C829" s="559"/>
      <c r="D829" s="559"/>
      <c r="E829" s="559"/>
      <c r="F829" s="559"/>
      <c r="G829" s="559"/>
      <c r="H829" s="559"/>
      <c r="I829" s="559"/>
      <c r="J829" s="559"/>
      <c r="K829" s="559"/>
      <c r="L829" s="559"/>
      <c r="M829" s="559"/>
      <c r="N829" s="559"/>
      <c r="O829" s="559"/>
      <c r="P829" s="559"/>
      <c r="Q829" s="559"/>
      <c r="R829" s="559"/>
      <c r="S829" s="559"/>
      <c r="T829" s="559"/>
      <c r="U829" s="559"/>
      <c r="V829" s="559"/>
      <c r="W829" s="559"/>
      <c r="X829" s="559"/>
      <c r="Y829" s="559"/>
      <c r="Z829" s="559"/>
      <c r="AA829" s="559"/>
      <c r="AB829" s="559"/>
      <c r="AC829" s="559"/>
      <c r="AD829" s="559"/>
      <c r="AE829" s="559"/>
      <c r="AF829" s="559"/>
      <c r="AG829" s="559"/>
      <c r="AH829" s="559"/>
      <c r="AI829" s="559"/>
      <c r="AJ829" s="559"/>
      <c r="AK829" s="559"/>
      <c r="AL829" s="559"/>
      <c r="AM829" s="559"/>
      <c r="AN829" s="559"/>
      <c r="AO829" s="559"/>
      <c r="AP829" s="559"/>
      <c r="AQ829" s="559"/>
      <c r="AR829" s="559"/>
      <c r="AS829" s="559"/>
      <c r="AT829" s="559"/>
      <c r="AU829" s="559"/>
      <c r="AV829" s="559"/>
      <c r="AW829" s="559"/>
      <c r="AX829" s="559"/>
      <c r="AY829" s="559"/>
      <c r="AZ829" s="559"/>
      <c r="BA829" s="562"/>
      <c r="BB829" s="559"/>
    </row>
    <row r="830" spans="1:56" ht="14.4" x14ac:dyDescent="0.3">
      <c r="A830" s="558"/>
      <c r="B830" s="558"/>
      <c r="C830" s="559"/>
      <c r="D830" s="559"/>
      <c r="E830" s="559"/>
      <c r="F830" s="559"/>
      <c r="G830" s="559"/>
      <c r="H830" s="559"/>
      <c r="I830" s="559"/>
      <c r="J830" s="559"/>
      <c r="K830" s="559"/>
      <c r="L830" s="559"/>
      <c r="M830" s="559"/>
      <c r="N830" s="559"/>
      <c r="O830" s="559"/>
      <c r="P830" s="559"/>
      <c r="Q830" s="559"/>
      <c r="R830" s="559"/>
      <c r="S830" s="559"/>
      <c r="T830" s="559"/>
      <c r="U830" s="559"/>
      <c r="V830" s="559"/>
      <c r="W830" s="559"/>
      <c r="X830" s="559"/>
      <c r="Y830" s="559"/>
      <c r="Z830" s="559"/>
      <c r="AA830" s="559"/>
      <c r="AB830" s="559"/>
      <c r="AC830" s="559"/>
      <c r="AD830" s="559"/>
      <c r="AE830" s="559"/>
      <c r="AF830" s="559"/>
      <c r="AG830" s="559"/>
      <c r="AH830" s="559"/>
      <c r="AI830" s="559"/>
      <c r="AJ830" s="559"/>
      <c r="AK830" s="559"/>
      <c r="AL830" s="559"/>
      <c r="AM830" s="559"/>
      <c r="AN830" s="559"/>
      <c r="AO830" s="559"/>
      <c r="AP830" s="559"/>
      <c r="AQ830" s="559"/>
      <c r="AR830" s="559"/>
      <c r="AS830" s="559"/>
      <c r="AT830" s="559"/>
      <c r="AU830" s="559"/>
      <c r="AV830" s="559"/>
      <c r="AW830" s="559"/>
      <c r="AX830" s="559"/>
      <c r="AY830" s="559"/>
      <c r="AZ830" s="564"/>
      <c r="BA830" s="565"/>
      <c r="BB830" s="565"/>
      <c r="BC830" s="565"/>
      <c r="BD830" s="566"/>
    </row>
    <row r="831" spans="1:56" ht="14.4" x14ac:dyDescent="0.3">
      <c r="A831" s="558"/>
      <c r="B831" s="558"/>
      <c r="C831" s="559"/>
      <c r="D831" s="559"/>
      <c r="E831" s="559"/>
      <c r="F831" s="559"/>
      <c r="G831" s="559"/>
      <c r="H831" s="559"/>
      <c r="I831" s="559"/>
      <c r="J831" s="559"/>
      <c r="K831" s="559"/>
      <c r="L831" s="559"/>
      <c r="M831" s="559"/>
      <c r="N831" s="559"/>
      <c r="O831" s="559"/>
      <c r="P831" s="559"/>
      <c r="Q831" s="559"/>
      <c r="R831" s="559"/>
      <c r="S831" s="559"/>
      <c r="T831" s="559"/>
      <c r="U831" s="559"/>
      <c r="V831" s="559"/>
      <c r="W831" s="559"/>
      <c r="X831" s="559"/>
      <c r="Y831" s="559"/>
      <c r="Z831" s="559"/>
      <c r="AA831" s="559"/>
      <c r="AB831" s="559"/>
      <c r="AC831" s="559"/>
      <c r="AD831" s="559"/>
      <c r="AE831" s="559"/>
      <c r="AF831" s="559"/>
      <c r="AG831" s="559"/>
      <c r="AH831" s="559"/>
      <c r="AI831" s="559"/>
      <c r="AJ831" s="559"/>
      <c r="AK831" s="559"/>
      <c r="AL831" s="559"/>
      <c r="AM831" s="559"/>
      <c r="AN831" s="559"/>
      <c r="AO831" s="559"/>
      <c r="AP831" s="559"/>
      <c r="AQ831" s="559"/>
      <c r="AR831" s="559"/>
      <c r="AS831" s="559"/>
      <c r="AT831" s="559"/>
      <c r="AU831" s="559"/>
      <c r="AV831" s="559"/>
      <c r="AW831" s="559"/>
      <c r="AX831" s="559"/>
      <c r="AY831" s="559"/>
      <c r="AZ831" s="564"/>
      <c r="BA831" s="565"/>
      <c r="BB831" s="565"/>
      <c r="BC831" s="565"/>
      <c r="BD831" s="566"/>
    </row>
    <row r="832" spans="1:56" ht="21.6" x14ac:dyDescent="0.65">
      <c r="A832" s="567"/>
      <c r="B832" s="561"/>
      <c r="C832" s="559"/>
      <c r="D832" s="559"/>
      <c r="E832" s="559"/>
      <c r="F832" s="559"/>
      <c r="G832" s="559"/>
      <c r="H832" s="559"/>
      <c r="I832" s="559"/>
      <c r="J832" s="559"/>
      <c r="K832" s="559"/>
      <c r="L832" s="559"/>
      <c r="M832" s="559"/>
      <c r="N832" s="559"/>
      <c r="O832" s="559"/>
      <c r="P832" s="559"/>
      <c r="Q832" s="559"/>
      <c r="R832" s="559"/>
      <c r="S832" s="559"/>
      <c r="T832" s="559"/>
      <c r="U832" s="559"/>
      <c r="V832" s="559"/>
      <c r="W832" s="559"/>
      <c r="X832" s="559"/>
      <c r="Y832" s="559"/>
      <c r="Z832" s="559"/>
      <c r="AA832" s="559"/>
      <c r="AB832" s="559"/>
      <c r="AC832" s="559"/>
      <c r="AD832" s="559"/>
      <c r="AE832" s="559"/>
      <c r="AF832" s="559"/>
      <c r="AG832" s="559"/>
      <c r="AH832" s="559"/>
      <c r="AI832" s="559"/>
      <c r="AJ832" s="559"/>
      <c r="AK832" s="559"/>
      <c r="AL832" s="559"/>
      <c r="AM832" s="559"/>
      <c r="AN832" s="559"/>
      <c r="AO832" s="559"/>
      <c r="AP832" s="559"/>
      <c r="AQ832" s="559"/>
      <c r="AR832" s="559"/>
      <c r="AS832" s="559"/>
      <c r="AT832" s="559"/>
      <c r="AU832" s="559"/>
      <c r="AV832" s="559"/>
      <c r="AW832" s="559"/>
      <c r="AX832" s="559"/>
      <c r="AY832" s="559"/>
      <c r="AZ832" s="564"/>
      <c r="BA832" s="565"/>
      <c r="BB832" s="565"/>
      <c r="BC832" s="565"/>
      <c r="BD832" s="566"/>
    </row>
    <row r="833" spans="1:56" ht="21.6" x14ac:dyDescent="0.65">
      <c r="A833" s="567"/>
      <c r="B833" s="561"/>
      <c r="C833" s="559"/>
      <c r="D833" s="559"/>
      <c r="E833" s="559"/>
      <c r="F833" s="559"/>
      <c r="G833" s="559"/>
      <c r="H833" s="559"/>
      <c r="I833" s="559"/>
      <c r="J833" s="559"/>
      <c r="K833" s="559"/>
      <c r="L833" s="559"/>
      <c r="M833" s="559"/>
      <c r="N833" s="559"/>
      <c r="O833" s="559"/>
      <c r="P833" s="559"/>
      <c r="Q833" s="559"/>
      <c r="R833" s="559"/>
      <c r="S833" s="559"/>
      <c r="T833" s="559"/>
      <c r="U833" s="559"/>
      <c r="V833" s="559"/>
      <c r="W833" s="559"/>
      <c r="X833" s="559"/>
      <c r="Y833" s="559"/>
      <c r="Z833" s="559"/>
      <c r="AA833" s="559"/>
      <c r="AB833" s="559"/>
      <c r="AC833" s="559"/>
      <c r="AD833" s="559"/>
      <c r="AE833" s="559"/>
      <c r="AF833" s="559"/>
      <c r="AG833" s="559"/>
      <c r="AH833" s="559"/>
      <c r="AI833" s="559"/>
      <c r="AJ833" s="559"/>
      <c r="AK833" s="559"/>
      <c r="AL833" s="559"/>
      <c r="AM833" s="559"/>
      <c r="AN833" s="559"/>
      <c r="AO833" s="559"/>
      <c r="AP833" s="559"/>
      <c r="AQ833" s="559"/>
      <c r="AR833" s="559"/>
      <c r="AS833" s="559"/>
      <c r="AT833" s="559"/>
      <c r="AU833" s="559"/>
      <c r="AV833" s="559"/>
      <c r="AW833" s="559"/>
      <c r="AX833" s="559"/>
      <c r="AY833" s="559"/>
      <c r="AZ833" s="559"/>
      <c r="BA833" s="562"/>
      <c r="BB833" s="559"/>
    </row>
    <row r="834" spans="1:56" ht="14.4" x14ac:dyDescent="0.3">
      <c r="A834" s="558"/>
      <c r="B834" s="558"/>
      <c r="C834" s="559"/>
      <c r="D834" s="559"/>
      <c r="E834" s="559"/>
      <c r="F834" s="559"/>
      <c r="G834" s="559"/>
      <c r="H834" s="559"/>
      <c r="I834" s="559"/>
      <c r="J834" s="559"/>
      <c r="K834" s="559"/>
      <c r="L834" s="559"/>
      <c r="M834" s="559"/>
      <c r="N834" s="559"/>
      <c r="O834" s="559"/>
      <c r="P834" s="559"/>
      <c r="Q834" s="559"/>
      <c r="R834" s="559"/>
      <c r="S834" s="559"/>
      <c r="T834" s="559"/>
      <c r="U834" s="559"/>
      <c r="V834" s="559"/>
      <c r="W834" s="559"/>
      <c r="X834" s="559"/>
      <c r="Y834" s="559"/>
      <c r="Z834" s="559"/>
      <c r="AA834" s="559"/>
      <c r="AB834" s="559"/>
      <c r="AC834" s="559"/>
      <c r="AD834" s="559"/>
      <c r="AE834" s="559"/>
      <c r="AF834" s="559"/>
      <c r="AG834" s="559"/>
      <c r="AH834" s="559"/>
      <c r="AI834" s="559"/>
      <c r="AJ834" s="559"/>
      <c r="AK834" s="559"/>
      <c r="AL834" s="559"/>
      <c r="AM834" s="559"/>
      <c r="AN834" s="559"/>
      <c r="AO834" s="559"/>
      <c r="AP834" s="559"/>
      <c r="AQ834" s="559"/>
      <c r="AR834" s="559"/>
      <c r="AS834" s="559"/>
      <c r="AT834" s="559"/>
      <c r="AU834" s="559"/>
      <c r="AV834" s="559"/>
      <c r="AW834" s="559"/>
      <c r="AX834" s="559"/>
      <c r="AY834" s="559"/>
      <c r="AZ834" s="559"/>
      <c r="BA834" s="562"/>
      <c r="BB834" s="559"/>
    </row>
    <row r="835" spans="1:56" ht="14.4" x14ac:dyDescent="0.3">
      <c r="A835" s="558"/>
      <c r="B835" s="558"/>
      <c r="C835" s="559"/>
      <c r="D835" s="559"/>
      <c r="E835" s="559"/>
      <c r="F835" s="559"/>
      <c r="G835" s="559"/>
      <c r="H835" s="559"/>
      <c r="I835" s="559"/>
      <c r="J835" s="559"/>
      <c r="K835" s="559"/>
      <c r="L835" s="559"/>
      <c r="M835" s="559"/>
      <c r="N835" s="559"/>
      <c r="O835" s="559"/>
      <c r="P835" s="559"/>
      <c r="Q835" s="559"/>
      <c r="R835" s="559"/>
      <c r="S835" s="559"/>
      <c r="T835" s="559"/>
      <c r="U835" s="559"/>
      <c r="V835" s="559"/>
      <c r="W835" s="559"/>
      <c r="X835" s="559"/>
      <c r="Y835" s="559"/>
      <c r="Z835" s="559"/>
      <c r="AA835" s="559"/>
      <c r="AB835" s="559"/>
      <c r="AC835" s="559"/>
      <c r="AD835" s="559"/>
      <c r="AE835" s="559"/>
      <c r="AF835" s="559"/>
      <c r="AG835" s="559"/>
      <c r="AH835" s="559"/>
      <c r="AI835" s="559"/>
      <c r="AJ835" s="559"/>
      <c r="AK835" s="559"/>
      <c r="AL835" s="559"/>
      <c r="AM835" s="559"/>
      <c r="AN835" s="559"/>
      <c r="AO835" s="559"/>
      <c r="AP835" s="559"/>
      <c r="AQ835" s="559"/>
      <c r="AR835" s="559"/>
      <c r="AS835" s="559"/>
      <c r="AT835" s="559"/>
      <c r="AU835" s="559"/>
      <c r="AV835" s="559"/>
      <c r="AW835" s="559"/>
      <c r="AX835" s="559"/>
      <c r="AY835" s="559"/>
      <c r="AZ835" s="564"/>
      <c r="BA835" s="565"/>
      <c r="BB835" s="565"/>
      <c r="BC835" s="565"/>
      <c r="BD835" s="566"/>
    </row>
    <row r="836" spans="1:56" ht="14.4" x14ac:dyDescent="0.3">
      <c r="A836" s="558"/>
      <c r="B836" s="558"/>
      <c r="C836" s="559"/>
      <c r="D836" s="559"/>
      <c r="E836" s="559"/>
      <c r="F836" s="559"/>
      <c r="G836" s="559"/>
      <c r="H836" s="559"/>
      <c r="I836" s="559"/>
      <c r="J836" s="559"/>
      <c r="K836" s="559"/>
      <c r="L836" s="559"/>
      <c r="M836" s="559"/>
      <c r="N836" s="559"/>
      <c r="O836" s="559"/>
      <c r="P836" s="559"/>
      <c r="Q836" s="559"/>
      <c r="R836" s="559"/>
      <c r="S836" s="559"/>
      <c r="T836" s="559"/>
      <c r="U836" s="559"/>
      <c r="V836" s="559"/>
      <c r="W836" s="559"/>
      <c r="X836" s="559"/>
      <c r="Y836" s="559"/>
      <c r="Z836" s="559"/>
      <c r="AA836" s="559"/>
      <c r="AB836" s="559"/>
      <c r="AC836" s="559"/>
      <c r="AD836" s="559"/>
      <c r="AE836" s="559"/>
      <c r="AF836" s="559"/>
      <c r="AG836" s="559"/>
      <c r="AH836" s="559"/>
      <c r="AI836" s="559"/>
      <c r="AJ836" s="559"/>
      <c r="AK836" s="559"/>
      <c r="AL836" s="559"/>
      <c r="AM836" s="559"/>
      <c r="AN836" s="559"/>
      <c r="AO836" s="559"/>
      <c r="AP836" s="559"/>
      <c r="AQ836" s="559"/>
      <c r="AR836" s="559"/>
      <c r="AS836" s="559"/>
      <c r="AT836" s="559"/>
      <c r="AU836" s="559"/>
      <c r="AV836" s="559"/>
      <c r="AW836" s="559"/>
      <c r="AX836" s="559"/>
      <c r="AY836" s="559"/>
      <c r="AZ836" s="564"/>
      <c r="BA836" s="565"/>
      <c r="BB836" s="565"/>
      <c r="BC836" s="565"/>
      <c r="BD836" s="566"/>
    </row>
    <row r="837" spans="1:56" ht="14.4" x14ac:dyDescent="0.3">
      <c r="A837" s="558"/>
      <c r="B837" s="558"/>
      <c r="C837" s="559"/>
      <c r="D837" s="559"/>
      <c r="E837" s="559"/>
      <c r="F837" s="559"/>
      <c r="G837" s="559"/>
      <c r="H837" s="559"/>
      <c r="I837" s="559"/>
      <c r="J837" s="559"/>
      <c r="K837" s="559"/>
      <c r="L837" s="559"/>
      <c r="M837" s="559"/>
      <c r="N837" s="559"/>
      <c r="O837" s="559"/>
      <c r="P837" s="559"/>
      <c r="Q837" s="559"/>
      <c r="R837" s="559"/>
      <c r="S837" s="559"/>
      <c r="T837" s="559"/>
      <c r="U837" s="559"/>
      <c r="V837" s="559"/>
      <c r="W837" s="559"/>
      <c r="X837" s="559"/>
      <c r="Y837" s="559"/>
      <c r="Z837" s="559"/>
      <c r="AA837" s="559"/>
      <c r="AB837" s="559"/>
      <c r="AC837" s="559"/>
      <c r="AD837" s="559"/>
      <c r="AE837" s="559"/>
      <c r="AF837" s="559"/>
      <c r="AG837" s="559"/>
      <c r="AH837" s="559"/>
      <c r="AI837" s="559"/>
      <c r="AJ837" s="559"/>
      <c r="AK837" s="559"/>
      <c r="AL837" s="559"/>
      <c r="AM837" s="559"/>
      <c r="AN837" s="559"/>
      <c r="AO837" s="559"/>
      <c r="AP837" s="559"/>
      <c r="AQ837" s="559"/>
      <c r="AR837" s="559"/>
      <c r="AS837" s="559"/>
      <c r="AT837" s="559"/>
      <c r="AU837" s="559"/>
      <c r="AV837" s="559"/>
      <c r="AW837" s="559"/>
      <c r="AX837" s="559"/>
      <c r="AY837" s="559"/>
      <c r="AZ837" s="564"/>
      <c r="BA837" s="565"/>
      <c r="BB837" s="565"/>
      <c r="BC837" s="565"/>
      <c r="BD837" s="566"/>
    </row>
    <row r="838" spans="1:56" ht="21.6" x14ac:dyDescent="0.65">
      <c r="A838" s="567"/>
      <c r="B838" s="561"/>
      <c r="C838" s="559"/>
      <c r="D838" s="559"/>
      <c r="E838" s="559"/>
      <c r="F838" s="559"/>
      <c r="G838" s="559"/>
      <c r="H838" s="559"/>
      <c r="I838" s="559"/>
      <c r="J838" s="559"/>
      <c r="K838" s="559"/>
      <c r="L838" s="559"/>
      <c r="M838" s="559"/>
      <c r="N838" s="559"/>
      <c r="O838" s="559"/>
      <c r="P838" s="559"/>
      <c r="Q838" s="559"/>
      <c r="R838" s="559"/>
      <c r="S838" s="559"/>
      <c r="T838" s="559"/>
      <c r="U838" s="559"/>
      <c r="V838" s="559"/>
      <c r="W838" s="559"/>
      <c r="X838" s="559"/>
      <c r="Y838" s="559"/>
      <c r="Z838" s="559"/>
      <c r="AA838" s="559"/>
      <c r="AB838" s="559"/>
      <c r="AC838" s="559"/>
      <c r="AD838" s="559"/>
      <c r="AE838" s="559"/>
      <c r="AF838" s="559"/>
      <c r="AG838" s="559"/>
      <c r="AH838" s="559"/>
      <c r="AI838" s="559"/>
      <c r="AJ838" s="559"/>
      <c r="AK838" s="559"/>
      <c r="AL838" s="559"/>
      <c r="AM838" s="559"/>
      <c r="AN838" s="559"/>
      <c r="AO838" s="559"/>
      <c r="AP838" s="559"/>
      <c r="AQ838" s="559"/>
      <c r="AR838" s="559"/>
      <c r="AS838" s="559"/>
      <c r="AT838" s="559"/>
      <c r="AU838" s="559"/>
      <c r="AV838" s="559"/>
      <c r="AW838" s="559"/>
      <c r="AX838" s="559"/>
      <c r="AY838" s="559"/>
      <c r="AZ838" s="559"/>
      <c r="BA838" s="562"/>
      <c r="BB838" s="559"/>
    </row>
    <row r="839" spans="1:56" ht="14.4" x14ac:dyDescent="0.3">
      <c r="A839" s="558"/>
      <c r="B839" s="558"/>
      <c r="C839" s="559"/>
      <c r="D839" s="559"/>
      <c r="E839" s="559"/>
      <c r="F839" s="559"/>
      <c r="G839" s="559"/>
      <c r="H839" s="559"/>
      <c r="I839" s="559"/>
      <c r="J839" s="559"/>
      <c r="K839" s="559"/>
      <c r="L839" s="559"/>
      <c r="M839" s="559"/>
      <c r="N839" s="559"/>
      <c r="O839" s="559"/>
      <c r="P839" s="559"/>
      <c r="Q839" s="559"/>
      <c r="R839" s="559"/>
      <c r="S839" s="559"/>
      <c r="T839" s="559"/>
      <c r="U839" s="559"/>
      <c r="V839" s="559"/>
      <c r="W839" s="559"/>
      <c r="X839" s="559"/>
      <c r="Y839" s="559"/>
      <c r="Z839" s="559"/>
      <c r="AA839" s="559"/>
      <c r="AB839" s="559"/>
      <c r="AC839" s="559"/>
      <c r="AD839" s="559"/>
      <c r="AE839" s="559"/>
      <c r="AF839" s="559"/>
      <c r="AG839" s="559"/>
      <c r="AH839" s="559"/>
      <c r="AI839" s="559"/>
      <c r="AJ839" s="559"/>
      <c r="AK839" s="559"/>
      <c r="AL839" s="559"/>
      <c r="AM839" s="559"/>
      <c r="AN839" s="559"/>
      <c r="AO839" s="559"/>
      <c r="AP839" s="559"/>
      <c r="AQ839" s="559"/>
      <c r="AR839" s="559"/>
      <c r="AS839" s="559"/>
      <c r="AT839" s="559"/>
      <c r="AU839" s="559"/>
      <c r="AV839" s="559"/>
      <c r="AW839" s="559"/>
      <c r="AX839" s="559"/>
      <c r="AY839" s="559"/>
      <c r="AZ839" s="564"/>
      <c r="BA839" s="565"/>
      <c r="BB839" s="565"/>
      <c r="BC839" s="565"/>
      <c r="BD839" s="566"/>
    </row>
    <row r="840" spans="1:56" ht="21.6" x14ac:dyDescent="0.65">
      <c r="A840" s="567"/>
      <c r="B840" s="561"/>
      <c r="C840" s="559"/>
      <c r="D840" s="559"/>
      <c r="E840" s="559"/>
      <c r="F840" s="559"/>
      <c r="G840" s="559"/>
      <c r="H840" s="559"/>
      <c r="I840" s="559"/>
      <c r="J840" s="559"/>
      <c r="K840" s="559"/>
      <c r="L840" s="559"/>
      <c r="M840" s="559"/>
      <c r="N840" s="559"/>
      <c r="O840" s="559"/>
      <c r="P840" s="559"/>
      <c r="Q840" s="559"/>
      <c r="R840" s="559"/>
      <c r="S840" s="559"/>
      <c r="T840" s="559"/>
      <c r="U840" s="559"/>
      <c r="V840" s="559"/>
      <c r="W840" s="559"/>
      <c r="X840" s="559"/>
      <c r="Y840" s="559"/>
      <c r="Z840" s="559"/>
      <c r="AA840" s="559"/>
      <c r="AB840" s="559"/>
      <c r="AC840" s="559"/>
      <c r="AD840" s="559"/>
      <c r="AE840" s="559"/>
      <c r="AF840" s="559"/>
      <c r="AG840" s="559"/>
      <c r="AH840" s="559"/>
      <c r="AI840" s="559"/>
      <c r="AJ840" s="559"/>
      <c r="AK840" s="559"/>
      <c r="AL840" s="559"/>
      <c r="AM840" s="559"/>
      <c r="AN840" s="559"/>
      <c r="AO840" s="559"/>
      <c r="AP840" s="559"/>
      <c r="AQ840" s="559"/>
      <c r="AR840" s="559"/>
      <c r="AS840" s="559"/>
      <c r="AT840" s="559"/>
      <c r="AU840" s="559"/>
      <c r="AV840" s="559"/>
      <c r="AW840" s="559"/>
      <c r="AX840" s="559"/>
      <c r="AY840" s="559"/>
      <c r="AZ840" s="564"/>
      <c r="BA840" s="565"/>
      <c r="BB840" s="565"/>
      <c r="BC840" s="565"/>
      <c r="BD840" s="566"/>
    </row>
    <row r="841" spans="1:56" ht="14.4" x14ac:dyDescent="0.3">
      <c r="A841" s="558"/>
      <c r="B841" s="558"/>
      <c r="C841" s="559"/>
      <c r="D841" s="559"/>
      <c r="E841" s="559"/>
      <c r="F841" s="559"/>
      <c r="G841" s="559"/>
      <c r="H841" s="559"/>
      <c r="I841" s="559"/>
      <c r="J841" s="559"/>
      <c r="K841" s="559"/>
      <c r="L841" s="559"/>
      <c r="M841" s="559"/>
      <c r="N841" s="559"/>
      <c r="O841" s="559"/>
      <c r="P841" s="559"/>
      <c r="Q841" s="559"/>
      <c r="R841" s="559"/>
      <c r="S841" s="559"/>
      <c r="T841" s="559"/>
      <c r="U841" s="559"/>
      <c r="V841" s="559"/>
      <c r="W841" s="559"/>
      <c r="X841" s="559"/>
      <c r="Y841" s="559"/>
      <c r="Z841" s="559"/>
      <c r="AA841" s="559"/>
      <c r="AB841" s="559"/>
      <c r="AC841" s="559"/>
      <c r="AD841" s="559"/>
      <c r="AE841" s="559"/>
      <c r="AF841" s="559"/>
      <c r="AG841" s="559"/>
      <c r="AH841" s="559"/>
      <c r="AI841" s="559"/>
      <c r="AJ841" s="559"/>
      <c r="AK841" s="559"/>
      <c r="AL841" s="559"/>
      <c r="AM841" s="559"/>
      <c r="AN841" s="559"/>
      <c r="AO841" s="559"/>
      <c r="AP841" s="559"/>
      <c r="AQ841" s="559"/>
      <c r="AR841" s="559"/>
      <c r="AS841" s="559"/>
      <c r="AT841" s="559"/>
      <c r="AU841" s="559"/>
      <c r="AV841" s="559"/>
      <c r="AW841" s="559"/>
      <c r="AX841" s="559"/>
      <c r="AY841" s="559"/>
      <c r="AZ841" s="564"/>
      <c r="BA841" s="565"/>
      <c r="BB841" s="565"/>
      <c r="BC841" s="565"/>
      <c r="BD841" s="566"/>
    </row>
    <row r="842" spans="1:56" ht="21.6" x14ac:dyDescent="0.65">
      <c r="A842" s="567"/>
      <c r="B842" s="561"/>
      <c r="C842" s="559"/>
      <c r="D842" s="559"/>
      <c r="E842" s="559"/>
      <c r="F842" s="559"/>
      <c r="G842" s="559"/>
      <c r="H842" s="559"/>
      <c r="I842" s="559"/>
      <c r="J842" s="559"/>
      <c r="K842" s="559"/>
      <c r="L842" s="559"/>
      <c r="M842" s="559"/>
      <c r="N842" s="559"/>
      <c r="O842" s="559"/>
      <c r="P842" s="559"/>
      <c r="Q842" s="559"/>
      <c r="R842" s="559"/>
      <c r="S842" s="559"/>
      <c r="T842" s="559"/>
      <c r="U842" s="559"/>
      <c r="V842" s="559"/>
      <c r="W842" s="559"/>
      <c r="X842" s="559"/>
      <c r="Y842" s="559"/>
      <c r="Z842" s="559"/>
      <c r="AA842" s="559"/>
      <c r="AB842" s="559"/>
      <c r="AC842" s="559"/>
      <c r="AD842" s="559"/>
      <c r="AE842" s="559"/>
      <c r="AF842" s="559"/>
      <c r="AG842" s="559"/>
      <c r="AH842" s="559"/>
      <c r="AI842" s="559"/>
      <c r="AJ842" s="559"/>
      <c r="AK842" s="559"/>
      <c r="AL842" s="559"/>
      <c r="AM842" s="559"/>
      <c r="AN842" s="559"/>
      <c r="AO842" s="559"/>
      <c r="AP842" s="559"/>
      <c r="AQ842" s="559"/>
      <c r="AR842" s="559"/>
      <c r="AS842" s="559"/>
      <c r="AT842" s="559"/>
      <c r="AU842" s="559"/>
      <c r="AV842" s="559"/>
      <c r="AW842" s="559"/>
      <c r="AX842" s="559"/>
      <c r="AY842" s="559"/>
      <c r="AZ842" s="559"/>
      <c r="BA842" s="562"/>
      <c r="BB842" s="559"/>
    </row>
    <row r="843" spans="1:56" ht="21.6" x14ac:dyDescent="0.65">
      <c r="A843" s="567"/>
      <c r="B843" s="561"/>
      <c r="C843" s="559"/>
      <c r="D843" s="559"/>
      <c r="E843" s="559"/>
      <c r="F843" s="559"/>
      <c r="G843" s="559"/>
      <c r="H843" s="559"/>
      <c r="I843" s="559"/>
      <c r="J843" s="559"/>
      <c r="K843" s="559"/>
      <c r="L843" s="559"/>
      <c r="M843" s="559"/>
      <c r="N843" s="559"/>
      <c r="O843" s="559"/>
      <c r="P843" s="559"/>
      <c r="Q843" s="559"/>
      <c r="R843" s="559"/>
      <c r="S843" s="559"/>
      <c r="T843" s="559"/>
      <c r="U843" s="559"/>
      <c r="V843" s="559"/>
      <c r="W843" s="559"/>
      <c r="X843" s="559"/>
      <c r="Y843" s="559"/>
      <c r="Z843" s="559"/>
      <c r="AA843" s="559"/>
      <c r="AB843" s="559"/>
      <c r="AC843" s="559"/>
      <c r="AD843" s="559"/>
      <c r="AE843" s="559"/>
      <c r="AF843" s="559"/>
      <c r="AG843" s="559"/>
      <c r="AH843" s="559"/>
      <c r="AI843" s="559"/>
      <c r="AJ843" s="559"/>
      <c r="AK843" s="559"/>
      <c r="AL843" s="559"/>
      <c r="AM843" s="559"/>
      <c r="AN843" s="559"/>
      <c r="AO843" s="559"/>
      <c r="AP843" s="559"/>
      <c r="AQ843" s="559"/>
      <c r="AR843" s="559"/>
      <c r="AS843" s="559"/>
      <c r="AT843" s="559"/>
      <c r="AU843" s="559"/>
      <c r="AV843" s="559"/>
      <c r="AW843" s="559"/>
      <c r="AX843" s="559"/>
      <c r="AY843" s="559"/>
      <c r="AZ843" s="559"/>
      <c r="BA843" s="562"/>
      <c r="BB843" s="559"/>
    </row>
    <row r="844" spans="1:56" ht="14.4" x14ac:dyDescent="0.3">
      <c r="A844" s="558"/>
      <c r="B844" s="558"/>
      <c r="C844" s="559"/>
      <c r="D844" s="559"/>
      <c r="E844" s="559"/>
      <c r="F844" s="559"/>
      <c r="G844" s="559"/>
      <c r="H844" s="559"/>
      <c r="I844" s="559"/>
      <c r="J844" s="559"/>
      <c r="K844" s="559"/>
      <c r="L844" s="559"/>
      <c r="M844" s="559"/>
      <c r="N844" s="559"/>
      <c r="O844" s="559"/>
      <c r="P844" s="559"/>
      <c r="Q844" s="559"/>
      <c r="R844" s="559"/>
      <c r="S844" s="559"/>
      <c r="T844" s="559"/>
      <c r="U844" s="559"/>
      <c r="V844" s="559"/>
      <c r="W844" s="559"/>
      <c r="X844" s="559"/>
      <c r="Y844" s="559"/>
      <c r="Z844" s="559"/>
      <c r="AA844" s="559"/>
      <c r="AB844" s="559"/>
      <c r="AC844" s="559"/>
      <c r="AD844" s="559"/>
      <c r="AE844" s="559"/>
      <c r="AF844" s="559"/>
      <c r="AG844" s="559"/>
      <c r="AH844" s="559"/>
      <c r="AI844" s="559"/>
      <c r="AJ844" s="559"/>
      <c r="AK844" s="559"/>
      <c r="AL844" s="559"/>
      <c r="AM844" s="559"/>
      <c r="AN844" s="559"/>
      <c r="AO844" s="559"/>
      <c r="AP844" s="559"/>
      <c r="AQ844" s="559"/>
      <c r="AR844" s="559"/>
      <c r="AS844" s="559"/>
      <c r="AT844" s="559"/>
      <c r="AU844" s="559"/>
      <c r="AV844" s="559"/>
      <c r="AW844" s="559"/>
      <c r="AX844" s="559"/>
      <c r="AY844" s="559"/>
      <c r="AZ844" s="564"/>
      <c r="BA844" s="565"/>
      <c r="BB844" s="565"/>
      <c r="BC844" s="565"/>
      <c r="BD844" s="566"/>
    </row>
    <row r="845" spans="1:56" ht="21.6" x14ac:dyDescent="0.65">
      <c r="A845" s="567"/>
      <c r="B845" s="561"/>
      <c r="C845" s="559"/>
      <c r="D845" s="559"/>
      <c r="E845" s="559"/>
      <c r="F845" s="559"/>
      <c r="G845" s="559"/>
      <c r="H845" s="559"/>
      <c r="I845" s="559"/>
      <c r="J845" s="559"/>
      <c r="K845" s="559"/>
      <c r="L845" s="559"/>
      <c r="M845" s="559"/>
      <c r="N845" s="559"/>
      <c r="O845" s="559"/>
      <c r="P845" s="559"/>
      <c r="Q845" s="559"/>
      <c r="R845" s="559"/>
      <c r="S845" s="559"/>
      <c r="T845" s="559"/>
      <c r="U845" s="559"/>
      <c r="V845" s="559"/>
      <c r="W845" s="559"/>
      <c r="X845" s="559"/>
      <c r="Y845" s="559"/>
      <c r="Z845" s="559"/>
      <c r="AA845" s="559"/>
      <c r="AB845" s="559"/>
      <c r="AC845" s="559"/>
      <c r="AD845" s="559"/>
      <c r="AE845" s="559"/>
      <c r="AF845" s="559"/>
      <c r="AG845" s="559"/>
      <c r="AH845" s="559"/>
      <c r="AI845" s="559"/>
      <c r="AJ845" s="559"/>
      <c r="AK845" s="559"/>
      <c r="AL845" s="559"/>
      <c r="AM845" s="559"/>
      <c r="AN845" s="559"/>
      <c r="AO845" s="559"/>
      <c r="AP845" s="559"/>
      <c r="AQ845" s="559"/>
      <c r="AR845" s="559"/>
      <c r="AS845" s="559"/>
      <c r="AT845" s="559"/>
      <c r="AU845" s="559"/>
      <c r="AV845" s="559"/>
      <c r="AW845" s="559"/>
      <c r="AX845" s="559"/>
      <c r="AY845" s="559"/>
      <c r="AZ845" s="564"/>
      <c r="BA845" s="565"/>
      <c r="BB845" s="565"/>
      <c r="BC845" s="565"/>
      <c r="BD845" s="566"/>
    </row>
    <row r="846" spans="1:56" ht="14.4" x14ac:dyDescent="0.3">
      <c r="A846" s="558"/>
      <c r="B846" s="558"/>
      <c r="C846" s="559"/>
      <c r="D846" s="559"/>
      <c r="E846" s="559"/>
      <c r="F846" s="559"/>
      <c r="G846" s="559"/>
      <c r="H846" s="559"/>
      <c r="I846" s="559"/>
      <c r="J846" s="559"/>
      <c r="K846" s="559"/>
      <c r="L846" s="559"/>
      <c r="M846" s="559"/>
      <c r="N846" s="559"/>
      <c r="O846" s="559"/>
      <c r="P846" s="559"/>
      <c r="Q846" s="559"/>
      <c r="R846" s="559"/>
      <c r="S846" s="559"/>
      <c r="T846" s="559"/>
      <c r="U846" s="559"/>
      <c r="V846" s="559"/>
      <c r="W846" s="559"/>
      <c r="X846" s="559"/>
      <c r="Y846" s="559"/>
      <c r="Z846" s="559"/>
      <c r="AA846" s="559"/>
      <c r="AB846" s="559"/>
      <c r="AC846" s="559"/>
      <c r="AD846" s="559"/>
      <c r="AE846" s="559"/>
      <c r="AF846" s="559"/>
      <c r="AG846" s="559"/>
      <c r="AH846" s="559"/>
      <c r="AI846" s="559"/>
      <c r="AJ846" s="559"/>
      <c r="AK846" s="559"/>
      <c r="AL846" s="559"/>
      <c r="AM846" s="559"/>
      <c r="AN846" s="559"/>
      <c r="AO846" s="559"/>
      <c r="AP846" s="559"/>
      <c r="AQ846" s="559"/>
      <c r="AR846" s="559"/>
      <c r="AS846" s="559"/>
      <c r="AT846" s="559"/>
      <c r="AU846" s="559"/>
      <c r="AV846" s="559"/>
      <c r="AW846" s="559"/>
      <c r="AX846" s="559"/>
      <c r="AY846" s="559"/>
      <c r="AZ846" s="564"/>
      <c r="BA846" s="565"/>
      <c r="BB846" s="565"/>
      <c r="BC846" s="565"/>
      <c r="BD846" s="566"/>
    </row>
    <row r="847" spans="1:56" ht="14.4" x14ac:dyDescent="0.3">
      <c r="A847" s="558"/>
      <c r="B847" s="558"/>
      <c r="C847" s="559"/>
      <c r="D847" s="559"/>
      <c r="E847" s="559"/>
      <c r="F847" s="559"/>
      <c r="G847" s="559"/>
      <c r="H847" s="559"/>
      <c r="I847" s="559"/>
      <c r="J847" s="559"/>
      <c r="K847" s="559"/>
      <c r="L847" s="559"/>
      <c r="M847" s="559"/>
      <c r="N847" s="559"/>
      <c r="O847" s="559"/>
      <c r="P847" s="559"/>
      <c r="Q847" s="559"/>
      <c r="R847" s="559"/>
      <c r="S847" s="559"/>
      <c r="T847" s="559"/>
      <c r="U847" s="559"/>
      <c r="V847" s="559"/>
      <c r="W847" s="559"/>
      <c r="X847" s="559"/>
      <c r="Y847" s="559"/>
      <c r="Z847" s="559"/>
      <c r="AA847" s="559"/>
      <c r="AB847" s="559"/>
      <c r="AC847" s="559"/>
      <c r="AD847" s="559"/>
      <c r="AE847" s="559"/>
      <c r="AF847" s="559"/>
      <c r="AG847" s="559"/>
      <c r="AH847" s="559"/>
      <c r="AI847" s="559"/>
      <c r="AJ847" s="559"/>
      <c r="AK847" s="559"/>
      <c r="AL847" s="559"/>
      <c r="AM847" s="559"/>
      <c r="AN847" s="559"/>
      <c r="AO847" s="559"/>
      <c r="AP847" s="559"/>
      <c r="AQ847" s="559"/>
      <c r="AR847" s="559"/>
      <c r="AS847" s="559"/>
      <c r="AT847" s="559"/>
      <c r="AU847" s="559"/>
      <c r="AV847" s="559"/>
      <c r="AW847" s="559"/>
      <c r="AX847" s="559"/>
      <c r="AY847" s="559"/>
      <c r="AZ847" s="559"/>
      <c r="BA847" s="562"/>
      <c r="BB847" s="559"/>
    </row>
    <row r="848" spans="1:56" ht="21.6" x14ac:dyDescent="0.65">
      <c r="A848" s="567"/>
      <c r="B848" s="561"/>
      <c r="C848" s="559"/>
      <c r="D848" s="559"/>
      <c r="E848" s="559"/>
      <c r="F848" s="559"/>
      <c r="G848" s="559"/>
      <c r="H848" s="559"/>
      <c r="I848" s="559"/>
      <c r="J848" s="559"/>
      <c r="K848" s="559"/>
      <c r="L848" s="559"/>
      <c r="M848" s="559"/>
      <c r="N848" s="559"/>
      <c r="O848" s="559"/>
      <c r="P848" s="559"/>
      <c r="Q848" s="559"/>
      <c r="R848" s="559"/>
      <c r="S848" s="559"/>
      <c r="T848" s="559"/>
      <c r="U848" s="559"/>
      <c r="V848" s="559"/>
      <c r="W848" s="559"/>
      <c r="X848" s="559"/>
      <c r="Y848" s="559"/>
      <c r="Z848" s="559"/>
      <c r="AA848" s="559"/>
      <c r="AB848" s="559"/>
      <c r="AC848" s="559"/>
      <c r="AD848" s="559"/>
      <c r="AE848" s="559"/>
      <c r="AF848" s="559"/>
      <c r="AG848" s="559"/>
      <c r="AH848" s="559"/>
      <c r="AI848" s="559"/>
      <c r="AJ848" s="559"/>
      <c r="AK848" s="559"/>
      <c r="AL848" s="559"/>
      <c r="AM848" s="559"/>
      <c r="AN848" s="559"/>
      <c r="AO848" s="559"/>
      <c r="AP848" s="559"/>
      <c r="AQ848" s="559"/>
      <c r="AR848" s="559"/>
      <c r="AS848" s="559"/>
      <c r="AT848" s="559"/>
      <c r="AU848" s="559"/>
      <c r="AV848" s="559"/>
      <c r="AW848" s="559"/>
      <c r="AX848" s="559"/>
      <c r="AY848" s="559"/>
      <c r="AZ848" s="559"/>
      <c r="BA848" s="562"/>
      <c r="BB848" s="559"/>
    </row>
    <row r="849" spans="1:56" ht="21.6" x14ac:dyDescent="0.65">
      <c r="A849" s="567"/>
      <c r="B849" s="561"/>
      <c r="C849" s="559"/>
      <c r="D849" s="559"/>
      <c r="E849" s="559"/>
      <c r="F849" s="559"/>
      <c r="G849" s="559"/>
      <c r="H849" s="559"/>
      <c r="I849" s="559"/>
      <c r="J849" s="559"/>
      <c r="K849" s="559"/>
      <c r="L849" s="559"/>
      <c r="M849" s="559"/>
      <c r="N849" s="559"/>
      <c r="O849" s="559"/>
      <c r="P849" s="559"/>
      <c r="Q849" s="559"/>
      <c r="R849" s="559"/>
      <c r="S849" s="559"/>
      <c r="T849" s="559"/>
      <c r="U849" s="559"/>
      <c r="V849" s="559"/>
      <c r="W849" s="559"/>
      <c r="X849" s="559"/>
      <c r="Y849" s="559"/>
      <c r="Z849" s="559"/>
      <c r="AA849" s="559"/>
      <c r="AB849" s="559"/>
      <c r="AC849" s="559"/>
      <c r="AD849" s="559"/>
      <c r="AE849" s="559"/>
      <c r="AF849" s="559"/>
      <c r="AG849" s="559"/>
      <c r="AH849" s="559"/>
      <c r="AI849" s="559"/>
      <c r="AJ849" s="559"/>
      <c r="AK849" s="559"/>
      <c r="AL849" s="559"/>
      <c r="AM849" s="559"/>
      <c r="AN849" s="559"/>
      <c r="AO849" s="559"/>
      <c r="AP849" s="559"/>
      <c r="AQ849" s="559"/>
      <c r="AR849" s="559"/>
      <c r="AS849" s="559"/>
      <c r="AT849" s="559"/>
      <c r="AU849" s="559"/>
      <c r="AV849" s="559"/>
      <c r="AW849" s="559"/>
      <c r="AX849" s="559"/>
      <c r="AY849" s="559"/>
      <c r="AZ849" s="564"/>
      <c r="BA849" s="565"/>
      <c r="BB849" s="565"/>
      <c r="BC849" s="565"/>
      <c r="BD849" s="566"/>
    </row>
    <row r="850" spans="1:56" ht="21.6" x14ac:dyDescent="0.65">
      <c r="A850" s="567"/>
      <c r="B850" s="561"/>
      <c r="C850" s="559"/>
      <c r="D850" s="559"/>
      <c r="E850" s="559"/>
      <c r="F850" s="559"/>
      <c r="G850" s="559"/>
      <c r="H850" s="559"/>
      <c r="I850" s="559"/>
      <c r="J850" s="559"/>
      <c r="K850" s="559"/>
      <c r="L850" s="559"/>
      <c r="M850" s="559"/>
      <c r="N850" s="559"/>
      <c r="O850" s="559"/>
      <c r="P850" s="559"/>
      <c r="Q850" s="559"/>
      <c r="R850" s="559"/>
      <c r="S850" s="559"/>
      <c r="T850" s="559"/>
      <c r="U850" s="559"/>
      <c r="V850" s="559"/>
      <c r="W850" s="559"/>
      <c r="X850" s="559"/>
      <c r="Y850" s="559"/>
      <c r="Z850" s="559"/>
      <c r="AA850" s="559"/>
      <c r="AB850" s="559"/>
      <c r="AC850" s="559"/>
      <c r="AD850" s="559"/>
      <c r="AE850" s="559"/>
      <c r="AF850" s="559"/>
      <c r="AG850" s="559"/>
      <c r="AH850" s="559"/>
      <c r="AI850" s="559"/>
      <c r="AJ850" s="559"/>
      <c r="AK850" s="559"/>
      <c r="AL850" s="559"/>
      <c r="AM850" s="559"/>
      <c r="AN850" s="559"/>
      <c r="AO850" s="559"/>
      <c r="AP850" s="559"/>
      <c r="AQ850" s="559"/>
      <c r="AR850" s="559"/>
      <c r="AS850" s="559"/>
      <c r="AT850" s="559"/>
      <c r="AU850" s="559"/>
      <c r="AV850" s="559"/>
      <c r="AW850" s="559"/>
      <c r="AX850" s="559"/>
      <c r="AY850" s="559"/>
      <c r="AZ850" s="564"/>
      <c r="BA850" s="565"/>
      <c r="BB850" s="565"/>
      <c r="BC850" s="565"/>
      <c r="BD850" s="566"/>
    </row>
    <row r="851" spans="1:56" ht="14.4" x14ac:dyDescent="0.3">
      <c r="A851" s="558"/>
      <c r="B851" s="558"/>
      <c r="C851" s="559"/>
      <c r="D851" s="559"/>
      <c r="E851" s="559"/>
      <c r="F851" s="559"/>
      <c r="G851" s="559"/>
      <c r="H851" s="559"/>
      <c r="I851" s="559"/>
      <c r="J851" s="559"/>
      <c r="K851" s="559"/>
      <c r="L851" s="559"/>
      <c r="M851" s="559"/>
      <c r="N851" s="559"/>
      <c r="O851" s="559"/>
      <c r="P851" s="559"/>
      <c r="Q851" s="559"/>
      <c r="R851" s="559"/>
      <c r="S851" s="559"/>
      <c r="T851" s="559"/>
      <c r="U851" s="559"/>
      <c r="V851" s="559"/>
      <c r="W851" s="559"/>
      <c r="X851" s="559"/>
      <c r="Y851" s="559"/>
      <c r="Z851" s="559"/>
      <c r="AA851" s="559"/>
      <c r="AB851" s="559"/>
      <c r="AC851" s="559"/>
      <c r="AD851" s="559"/>
      <c r="AE851" s="559"/>
      <c r="AF851" s="559"/>
      <c r="AG851" s="559"/>
      <c r="AH851" s="559"/>
      <c r="AI851" s="559"/>
      <c r="AJ851" s="559"/>
      <c r="AK851" s="559"/>
      <c r="AL851" s="559"/>
      <c r="AM851" s="559"/>
      <c r="AN851" s="559"/>
      <c r="AO851" s="559"/>
      <c r="AP851" s="559"/>
      <c r="AQ851" s="559"/>
      <c r="AR851" s="559"/>
      <c r="AS851" s="559"/>
      <c r="AT851" s="559"/>
      <c r="AU851" s="559"/>
      <c r="AV851" s="559"/>
      <c r="AW851" s="559"/>
      <c r="AX851" s="559"/>
      <c r="AY851" s="559"/>
      <c r="AZ851" s="564"/>
      <c r="BA851" s="565"/>
      <c r="BB851" s="565"/>
      <c r="BC851" s="565"/>
      <c r="BD851" s="566"/>
    </row>
    <row r="852" spans="1:56" ht="14.4" x14ac:dyDescent="0.3">
      <c r="A852" s="558"/>
      <c r="B852" s="558"/>
      <c r="C852" s="559"/>
      <c r="D852" s="559"/>
      <c r="E852" s="559"/>
      <c r="F852" s="559"/>
      <c r="G852" s="559"/>
      <c r="H852" s="559"/>
      <c r="I852" s="559"/>
      <c r="J852" s="559"/>
      <c r="K852" s="559"/>
      <c r="L852" s="559"/>
      <c r="M852" s="559"/>
      <c r="N852" s="559"/>
      <c r="O852" s="559"/>
      <c r="P852" s="559"/>
      <c r="Q852" s="559"/>
      <c r="R852" s="559"/>
      <c r="S852" s="559"/>
      <c r="T852" s="559"/>
      <c r="U852" s="559"/>
      <c r="V852" s="559"/>
      <c r="W852" s="559"/>
      <c r="X852" s="559"/>
      <c r="Y852" s="559"/>
      <c r="Z852" s="559"/>
      <c r="AA852" s="559"/>
      <c r="AB852" s="559"/>
      <c r="AC852" s="559"/>
      <c r="AD852" s="559"/>
      <c r="AE852" s="559"/>
      <c r="AF852" s="559"/>
      <c r="AG852" s="559"/>
      <c r="AH852" s="559"/>
      <c r="AI852" s="559"/>
      <c r="AJ852" s="559"/>
      <c r="AK852" s="559"/>
      <c r="AL852" s="559"/>
      <c r="AM852" s="559"/>
      <c r="AN852" s="559"/>
      <c r="AO852" s="559"/>
      <c r="AP852" s="559"/>
      <c r="AQ852" s="559"/>
      <c r="AR852" s="559"/>
      <c r="AS852" s="559"/>
      <c r="AT852" s="559"/>
      <c r="AU852" s="559"/>
      <c r="AV852" s="559"/>
      <c r="AW852" s="559"/>
      <c r="AX852" s="559"/>
      <c r="AY852" s="559"/>
      <c r="AZ852" s="564"/>
      <c r="BA852" s="565"/>
      <c r="BB852" s="565"/>
      <c r="BC852" s="565"/>
      <c r="BD852" s="566"/>
    </row>
    <row r="853" spans="1:56" ht="14.4" x14ac:dyDescent="0.3">
      <c r="A853" s="558"/>
      <c r="B853" s="558"/>
      <c r="C853" s="559"/>
      <c r="D853" s="559"/>
      <c r="E853" s="559"/>
      <c r="F853" s="559"/>
      <c r="G853" s="559"/>
      <c r="H853" s="559"/>
      <c r="I853" s="559"/>
      <c r="J853" s="559"/>
      <c r="K853" s="559"/>
      <c r="L853" s="559"/>
      <c r="M853" s="559"/>
      <c r="N853" s="559"/>
      <c r="O853" s="559"/>
      <c r="P853" s="559"/>
      <c r="Q853" s="559"/>
      <c r="R853" s="559"/>
      <c r="S853" s="559"/>
      <c r="T853" s="559"/>
      <c r="U853" s="559"/>
      <c r="V853" s="559"/>
      <c r="W853" s="559"/>
      <c r="X853" s="559"/>
      <c r="Y853" s="559"/>
      <c r="Z853" s="559"/>
      <c r="AA853" s="559"/>
      <c r="AB853" s="559"/>
      <c r="AC853" s="559"/>
      <c r="AD853" s="559"/>
      <c r="AE853" s="559"/>
      <c r="AF853" s="559"/>
      <c r="AG853" s="559"/>
      <c r="AH853" s="559"/>
      <c r="AI853" s="559"/>
      <c r="AJ853" s="559"/>
      <c r="AK853" s="559"/>
      <c r="AL853" s="559"/>
      <c r="AM853" s="559"/>
      <c r="AN853" s="559"/>
      <c r="AO853" s="559"/>
      <c r="AP853" s="559"/>
      <c r="AQ853" s="559"/>
      <c r="AR853" s="559"/>
      <c r="AS853" s="559"/>
      <c r="AT853" s="559"/>
      <c r="AU853" s="559"/>
      <c r="AV853" s="559"/>
      <c r="AW853" s="559"/>
      <c r="AX853" s="559"/>
      <c r="AY853" s="559"/>
      <c r="AZ853" s="564"/>
      <c r="BA853" s="565"/>
      <c r="BB853" s="565"/>
      <c r="BC853" s="565"/>
      <c r="BD853" s="566"/>
    </row>
    <row r="854" spans="1:56" ht="21.6" x14ac:dyDescent="0.65">
      <c r="A854" s="567"/>
      <c r="B854" s="561"/>
      <c r="C854" s="559"/>
      <c r="D854" s="559"/>
      <c r="E854" s="559"/>
      <c r="F854" s="559"/>
      <c r="G854" s="559"/>
      <c r="H854" s="559"/>
      <c r="I854" s="559"/>
      <c r="J854" s="559"/>
      <c r="K854" s="559"/>
      <c r="L854" s="559"/>
      <c r="M854" s="559"/>
      <c r="N854" s="559"/>
      <c r="O854" s="559"/>
      <c r="P854" s="559"/>
      <c r="Q854" s="559"/>
      <c r="R854" s="559"/>
      <c r="S854" s="559"/>
      <c r="T854" s="559"/>
      <c r="U854" s="559"/>
      <c r="V854" s="559"/>
      <c r="W854" s="559"/>
      <c r="X854" s="559"/>
      <c r="Y854" s="559"/>
      <c r="Z854" s="559"/>
      <c r="AA854" s="559"/>
      <c r="AB854" s="559"/>
      <c r="AC854" s="559"/>
      <c r="AD854" s="559"/>
      <c r="AE854" s="559"/>
      <c r="AF854" s="559"/>
      <c r="AG854" s="559"/>
      <c r="AH854" s="559"/>
      <c r="AI854" s="559"/>
      <c r="AJ854" s="559"/>
      <c r="AK854" s="559"/>
      <c r="AL854" s="559"/>
      <c r="AM854" s="559"/>
      <c r="AN854" s="559"/>
      <c r="AO854" s="559"/>
      <c r="AP854" s="559"/>
      <c r="AQ854" s="559"/>
      <c r="AR854" s="559"/>
      <c r="AS854" s="559"/>
      <c r="AT854" s="559"/>
      <c r="AU854" s="559"/>
      <c r="AV854" s="559"/>
      <c r="AW854" s="559"/>
      <c r="AX854" s="559"/>
      <c r="AY854" s="559"/>
      <c r="AZ854" s="559"/>
      <c r="BA854" s="562"/>
      <c r="BB854" s="559"/>
    </row>
    <row r="855" spans="1:56" ht="21.6" x14ac:dyDescent="0.65">
      <c r="A855" s="567"/>
      <c r="B855" s="561"/>
      <c r="C855" s="559"/>
      <c r="D855" s="559"/>
      <c r="E855" s="559"/>
      <c r="F855" s="559"/>
      <c r="G855" s="559"/>
      <c r="H855" s="559"/>
      <c r="I855" s="559"/>
      <c r="J855" s="559"/>
      <c r="K855" s="559"/>
      <c r="L855" s="559"/>
      <c r="M855" s="559"/>
      <c r="N855" s="559"/>
      <c r="O855" s="559"/>
      <c r="P855" s="559"/>
      <c r="Q855" s="559"/>
      <c r="R855" s="559"/>
      <c r="S855" s="559"/>
      <c r="T855" s="559"/>
      <c r="U855" s="559"/>
      <c r="V855" s="559"/>
      <c r="W855" s="559"/>
      <c r="X855" s="559"/>
      <c r="Y855" s="559"/>
      <c r="Z855" s="559"/>
      <c r="AA855" s="559"/>
      <c r="AB855" s="559"/>
      <c r="AC855" s="559"/>
      <c r="AD855" s="559"/>
      <c r="AE855" s="559"/>
      <c r="AF855" s="559"/>
      <c r="AG855" s="559"/>
      <c r="AH855" s="559"/>
      <c r="AI855" s="559"/>
      <c r="AJ855" s="559"/>
      <c r="AK855" s="559"/>
      <c r="AL855" s="559"/>
      <c r="AM855" s="559"/>
      <c r="AN855" s="559"/>
      <c r="AO855" s="559"/>
      <c r="AP855" s="559"/>
      <c r="AQ855" s="559"/>
      <c r="AR855" s="559"/>
      <c r="AS855" s="559"/>
      <c r="AT855" s="559"/>
      <c r="AU855" s="559"/>
      <c r="AV855" s="559"/>
      <c r="AW855" s="559"/>
      <c r="AX855" s="559"/>
      <c r="AY855" s="559"/>
      <c r="AZ855" s="564"/>
      <c r="BA855" s="565"/>
      <c r="BB855" s="565"/>
      <c r="BC855" s="565"/>
      <c r="BD855" s="566"/>
    </row>
    <row r="856" spans="1:56" ht="21.6" x14ac:dyDescent="0.65">
      <c r="A856" s="567"/>
      <c r="B856" s="561"/>
      <c r="C856" s="559"/>
      <c r="D856" s="559"/>
      <c r="E856" s="559"/>
      <c r="F856" s="559"/>
      <c r="G856" s="559"/>
      <c r="H856" s="559"/>
      <c r="I856" s="559"/>
      <c r="J856" s="559"/>
      <c r="K856" s="559"/>
      <c r="L856" s="559"/>
      <c r="M856" s="559"/>
      <c r="N856" s="559"/>
      <c r="O856" s="559"/>
      <c r="P856" s="559"/>
      <c r="Q856" s="559"/>
      <c r="R856" s="559"/>
      <c r="S856" s="559"/>
      <c r="T856" s="559"/>
      <c r="U856" s="559"/>
      <c r="V856" s="559"/>
      <c r="W856" s="559"/>
      <c r="X856" s="559"/>
      <c r="Y856" s="559"/>
      <c r="Z856" s="559"/>
      <c r="AA856" s="559"/>
      <c r="AB856" s="559"/>
      <c r="AC856" s="559"/>
      <c r="AD856" s="559"/>
      <c r="AE856" s="559"/>
      <c r="AF856" s="559"/>
      <c r="AG856" s="559"/>
      <c r="AH856" s="559"/>
      <c r="AI856" s="559"/>
      <c r="AJ856" s="559"/>
      <c r="AK856" s="559"/>
      <c r="AL856" s="559"/>
      <c r="AM856" s="559"/>
      <c r="AN856" s="559"/>
      <c r="AO856" s="559"/>
      <c r="AP856" s="559"/>
      <c r="AQ856" s="559"/>
      <c r="AR856" s="559"/>
      <c r="AS856" s="559"/>
      <c r="AT856" s="559"/>
      <c r="AU856" s="559"/>
      <c r="AV856" s="559"/>
      <c r="AW856" s="559"/>
      <c r="AX856" s="559"/>
      <c r="AY856" s="559"/>
      <c r="AZ856" s="559"/>
      <c r="BA856" s="562"/>
      <c r="BB856" s="559"/>
    </row>
    <row r="857" spans="1:56" ht="21.6" x14ac:dyDescent="0.65">
      <c r="A857" s="567"/>
      <c r="B857" s="561"/>
      <c r="C857" s="559"/>
      <c r="D857" s="559"/>
      <c r="E857" s="559"/>
      <c r="F857" s="559"/>
      <c r="G857" s="559"/>
      <c r="H857" s="559"/>
      <c r="I857" s="559"/>
      <c r="J857" s="559"/>
      <c r="K857" s="559"/>
      <c r="L857" s="559"/>
      <c r="M857" s="559"/>
      <c r="N857" s="559"/>
      <c r="O857" s="559"/>
      <c r="P857" s="559"/>
      <c r="Q857" s="559"/>
      <c r="R857" s="559"/>
      <c r="S857" s="559"/>
      <c r="T857" s="559"/>
      <c r="U857" s="559"/>
      <c r="V857" s="559"/>
      <c r="W857" s="559"/>
      <c r="X857" s="559"/>
      <c r="Y857" s="559"/>
      <c r="Z857" s="559"/>
      <c r="AA857" s="559"/>
      <c r="AB857" s="559"/>
      <c r="AC857" s="559"/>
      <c r="AD857" s="559"/>
      <c r="AE857" s="559"/>
      <c r="AF857" s="559"/>
      <c r="AG857" s="559"/>
      <c r="AH857" s="559"/>
      <c r="AI857" s="559"/>
      <c r="AJ857" s="559"/>
      <c r="AK857" s="559"/>
      <c r="AL857" s="559"/>
      <c r="AM857" s="559"/>
      <c r="AN857" s="559"/>
      <c r="AO857" s="559"/>
      <c r="AP857" s="559"/>
      <c r="AQ857" s="559"/>
      <c r="AR857" s="559"/>
      <c r="AS857" s="559"/>
      <c r="AT857" s="559"/>
      <c r="AU857" s="559"/>
      <c r="AV857" s="559"/>
      <c r="AW857" s="559"/>
      <c r="AX857" s="559"/>
      <c r="AY857" s="559"/>
      <c r="AZ857" s="564"/>
      <c r="BA857" s="565"/>
      <c r="BB857" s="565"/>
      <c r="BC857" s="565"/>
      <c r="BD857" s="566"/>
    </row>
    <row r="858" spans="1:56" ht="14.4" x14ac:dyDescent="0.3">
      <c r="A858" s="558"/>
      <c r="B858" s="558"/>
      <c r="C858" s="559"/>
      <c r="D858" s="559"/>
      <c r="E858" s="559"/>
      <c r="F858" s="559"/>
      <c r="G858" s="559"/>
      <c r="H858" s="559"/>
      <c r="I858" s="559"/>
      <c r="J858" s="559"/>
      <c r="K858" s="559"/>
      <c r="L858" s="559"/>
      <c r="M858" s="559"/>
      <c r="N858" s="559"/>
      <c r="O858" s="559"/>
      <c r="P858" s="559"/>
      <c r="Q858" s="559"/>
      <c r="R858" s="559"/>
      <c r="S858" s="559"/>
      <c r="T858" s="559"/>
      <c r="U858" s="559"/>
      <c r="V858" s="559"/>
      <c r="W858" s="559"/>
      <c r="X858" s="559"/>
      <c r="Y858" s="559"/>
      <c r="Z858" s="559"/>
      <c r="AA858" s="559"/>
      <c r="AB858" s="559"/>
      <c r="AC858" s="559"/>
      <c r="AD858" s="559"/>
      <c r="AE858" s="559"/>
      <c r="AF858" s="559"/>
      <c r="AG858" s="559"/>
      <c r="AH858" s="559"/>
      <c r="AI858" s="559"/>
      <c r="AJ858" s="559"/>
      <c r="AK858" s="559"/>
      <c r="AL858" s="559"/>
      <c r="AM858" s="559"/>
      <c r="AN858" s="559"/>
      <c r="AO858" s="559"/>
      <c r="AP858" s="559"/>
      <c r="AQ858" s="559"/>
      <c r="AR858" s="559"/>
      <c r="AS858" s="559"/>
      <c r="AT858" s="559"/>
      <c r="AU858" s="559"/>
      <c r="AV858" s="559"/>
      <c r="AW858" s="559"/>
      <c r="AX858" s="559"/>
      <c r="AY858" s="559"/>
      <c r="AZ858" s="564"/>
      <c r="BA858" s="565"/>
      <c r="BB858" s="565"/>
      <c r="BC858" s="565"/>
      <c r="BD858" s="566"/>
    </row>
    <row r="859" spans="1:56" ht="21.6" x14ac:dyDescent="0.65">
      <c r="A859" s="567"/>
      <c r="B859" s="561"/>
      <c r="C859" s="559"/>
      <c r="D859" s="559"/>
      <c r="E859" s="559"/>
      <c r="F859" s="559"/>
      <c r="G859" s="559"/>
      <c r="H859" s="559"/>
      <c r="I859" s="559"/>
      <c r="J859" s="559"/>
      <c r="K859" s="559"/>
      <c r="L859" s="559"/>
      <c r="M859" s="559"/>
      <c r="N859" s="559"/>
      <c r="O859" s="559"/>
      <c r="P859" s="559"/>
      <c r="Q859" s="559"/>
      <c r="R859" s="559"/>
      <c r="S859" s="559"/>
      <c r="T859" s="559"/>
      <c r="U859" s="559"/>
      <c r="V859" s="559"/>
      <c r="W859" s="559"/>
      <c r="X859" s="559"/>
      <c r="Y859" s="559"/>
      <c r="Z859" s="559"/>
      <c r="AA859" s="559"/>
      <c r="AB859" s="559"/>
      <c r="AC859" s="559"/>
      <c r="AD859" s="559"/>
      <c r="AE859" s="559"/>
      <c r="AF859" s="559"/>
      <c r="AG859" s="559"/>
      <c r="AH859" s="559"/>
      <c r="AI859" s="559"/>
      <c r="AJ859" s="559"/>
      <c r="AK859" s="559"/>
      <c r="AL859" s="559"/>
      <c r="AM859" s="559"/>
      <c r="AN859" s="559"/>
      <c r="AO859" s="559"/>
      <c r="AP859" s="559"/>
      <c r="AQ859" s="559"/>
      <c r="AR859" s="559"/>
      <c r="AS859" s="559"/>
      <c r="AT859" s="559"/>
      <c r="AU859" s="559"/>
      <c r="AV859" s="559"/>
      <c r="AW859" s="559"/>
      <c r="AX859" s="559"/>
      <c r="AY859" s="559"/>
      <c r="AZ859" s="564"/>
      <c r="BA859" s="565"/>
      <c r="BB859" s="565"/>
      <c r="BC859" s="565"/>
      <c r="BD859" s="566"/>
    </row>
    <row r="860" spans="1:56" ht="21.6" x14ac:dyDescent="0.65">
      <c r="A860" s="567"/>
      <c r="B860" s="561"/>
      <c r="C860" s="559"/>
      <c r="D860" s="559"/>
      <c r="E860" s="559"/>
      <c r="F860" s="559"/>
      <c r="G860" s="559"/>
      <c r="H860" s="559"/>
      <c r="I860" s="559"/>
      <c r="J860" s="559"/>
      <c r="K860" s="559"/>
      <c r="L860" s="559"/>
      <c r="M860" s="559"/>
      <c r="N860" s="559"/>
      <c r="O860" s="559"/>
      <c r="P860" s="559"/>
      <c r="Q860" s="559"/>
      <c r="R860" s="559"/>
      <c r="S860" s="559"/>
      <c r="T860" s="559"/>
      <c r="U860" s="559"/>
      <c r="V860" s="559"/>
      <c r="W860" s="559"/>
      <c r="X860" s="559"/>
      <c r="Y860" s="559"/>
      <c r="Z860" s="559"/>
      <c r="AA860" s="559"/>
      <c r="AB860" s="559"/>
      <c r="AC860" s="559"/>
      <c r="AD860" s="559"/>
      <c r="AE860" s="559"/>
      <c r="AF860" s="559"/>
      <c r="AG860" s="559"/>
      <c r="AH860" s="559"/>
      <c r="AI860" s="559"/>
      <c r="AJ860" s="559"/>
      <c r="AK860" s="559"/>
      <c r="AL860" s="559"/>
      <c r="AM860" s="559"/>
      <c r="AN860" s="559"/>
      <c r="AO860" s="559"/>
      <c r="AP860" s="559"/>
      <c r="AQ860" s="559"/>
      <c r="AR860" s="559"/>
      <c r="AS860" s="559"/>
      <c r="AT860" s="559"/>
      <c r="AU860" s="559"/>
      <c r="AV860" s="559"/>
      <c r="AW860" s="559"/>
      <c r="AX860" s="559"/>
      <c r="AY860" s="559"/>
      <c r="AZ860" s="564"/>
      <c r="BA860" s="565"/>
      <c r="BB860" s="565"/>
      <c r="BC860" s="565"/>
      <c r="BD860" s="566"/>
    </row>
    <row r="861" spans="1:56" ht="21.6" x14ac:dyDescent="0.65">
      <c r="A861" s="567"/>
      <c r="B861" s="561"/>
      <c r="C861" s="559"/>
      <c r="D861" s="559"/>
      <c r="E861" s="559"/>
      <c r="F861" s="559"/>
      <c r="G861" s="559"/>
      <c r="H861" s="559"/>
      <c r="I861" s="559"/>
      <c r="J861" s="559"/>
      <c r="K861" s="559"/>
      <c r="L861" s="559"/>
      <c r="M861" s="559"/>
      <c r="N861" s="559"/>
      <c r="O861" s="559"/>
      <c r="P861" s="559"/>
      <c r="Q861" s="559"/>
      <c r="R861" s="559"/>
      <c r="S861" s="559"/>
      <c r="T861" s="559"/>
      <c r="U861" s="559"/>
      <c r="V861" s="559"/>
      <c r="W861" s="559"/>
      <c r="X861" s="559"/>
      <c r="Y861" s="559"/>
      <c r="Z861" s="559"/>
      <c r="AA861" s="559"/>
      <c r="AB861" s="559"/>
      <c r="AC861" s="559"/>
      <c r="AD861" s="559"/>
      <c r="AE861" s="559"/>
      <c r="AF861" s="559"/>
      <c r="AG861" s="559"/>
      <c r="AH861" s="559"/>
      <c r="AI861" s="559"/>
      <c r="AJ861" s="559"/>
      <c r="AK861" s="559"/>
      <c r="AL861" s="559"/>
      <c r="AM861" s="559"/>
      <c r="AN861" s="559"/>
      <c r="AO861" s="559"/>
      <c r="AP861" s="559"/>
      <c r="AQ861" s="559"/>
      <c r="AR861" s="559"/>
      <c r="AS861" s="559"/>
      <c r="AT861" s="559"/>
      <c r="AU861" s="559"/>
      <c r="AV861" s="559"/>
      <c r="AW861" s="559"/>
      <c r="AX861" s="559"/>
      <c r="AY861" s="559"/>
      <c r="AZ861" s="564"/>
      <c r="BA861" s="565"/>
      <c r="BB861" s="565"/>
      <c r="BC861" s="565"/>
      <c r="BD861" s="566"/>
    </row>
    <row r="862" spans="1:56" ht="21.6" x14ac:dyDescent="0.65">
      <c r="A862" s="567"/>
      <c r="B862" s="561"/>
      <c r="C862" s="559"/>
      <c r="D862" s="559"/>
      <c r="E862" s="559"/>
      <c r="F862" s="559"/>
      <c r="G862" s="559"/>
      <c r="H862" s="559"/>
      <c r="I862" s="559"/>
      <c r="J862" s="559"/>
      <c r="K862" s="559"/>
      <c r="L862" s="559"/>
      <c r="M862" s="559"/>
      <c r="N862" s="559"/>
      <c r="O862" s="559"/>
      <c r="P862" s="559"/>
      <c r="Q862" s="559"/>
      <c r="R862" s="559"/>
      <c r="S862" s="559"/>
      <c r="T862" s="559"/>
      <c r="U862" s="559"/>
      <c r="V862" s="559"/>
      <c r="W862" s="559"/>
      <c r="X862" s="559"/>
      <c r="Y862" s="559"/>
      <c r="Z862" s="559"/>
      <c r="AA862" s="559"/>
      <c r="AB862" s="559"/>
      <c r="AC862" s="559"/>
      <c r="AD862" s="559"/>
      <c r="AE862" s="559"/>
      <c r="AF862" s="559"/>
      <c r="AG862" s="559"/>
      <c r="AH862" s="559"/>
      <c r="AI862" s="559"/>
      <c r="AJ862" s="559"/>
      <c r="AK862" s="559"/>
      <c r="AL862" s="559"/>
      <c r="AM862" s="559"/>
      <c r="AN862" s="559"/>
      <c r="AO862" s="559"/>
      <c r="AP862" s="559"/>
      <c r="AQ862" s="559"/>
      <c r="AR862" s="559"/>
      <c r="AS862" s="559"/>
      <c r="AT862" s="559"/>
      <c r="AU862" s="559"/>
      <c r="AV862" s="559"/>
      <c r="AW862" s="559"/>
      <c r="AX862" s="559"/>
      <c r="AY862" s="559"/>
      <c r="AZ862" s="564"/>
      <c r="BA862" s="565"/>
      <c r="BB862" s="565"/>
      <c r="BC862" s="565"/>
      <c r="BD862" s="566"/>
    </row>
    <row r="863" spans="1:56" ht="21.6" x14ac:dyDescent="0.65">
      <c r="A863" s="567"/>
      <c r="B863" s="561"/>
      <c r="C863" s="559"/>
      <c r="D863" s="559"/>
      <c r="E863" s="559"/>
      <c r="F863" s="559"/>
      <c r="G863" s="559"/>
      <c r="H863" s="559"/>
      <c r="I863" s="559"/>
      <c r="J863" s="559"/>
      <c r="K863" s="559"/>
      <c r="L863" s="559"/>
      <c r="M863" s="559"/>
      <c r="N863" s="559"/>
      <c r="O863" s="559"/>
      <c r="P863" s="559"/>
      <c r="Q863" s="559"/>
      <c r="R863" s="559"/>
      <c r="S863" s="559"/>
      <c r="T863" s="559"/>
      <c r="U863" s="559"/>
      <c r="V863" s="559"/>
      <c r="W863" s="559"/>
      <c r="X863" s="559"/>
      <c r="Y863" s="559"/>
      <c r="Z863" s="559"/>
      <c r="AA863" s="559"/>
      <c r="AB863" s="559"/>
      <c r="AC863" s="559"/>
      <c r="AD863" s="559"/>
      <c r="AE863" s="559"/>
      <c r="AF863" s="559"/>
      <c r="AG863" s="559"/>
      <c r="AH863" s="559"/>
      <c r="AI863" s="559"/>
      <c r="AJ863" s="559"/>
      <c r="AK863" s="559"/>
      <c r="AL863" s="559"/>
      <c r="AM863" s="559"/>
      <c r="AN863" s="559"/>
      <c r="AO863" s="559"/>
      <c r="AP863" s="559"/>
      <c r="AQ863" s="559"/>
      <c r="AR863" s="559"/>
      <c r="AS863" s="559"/>
      <c r="AT863" s="559"/>
      <c r="AU863" s="559"/>
      <c r="AV863" s="559"/>
      <c r="AW863" s="559"/>
      <c r="AX863" s="559"/>
      <c r="AY863" s="559"/>
      <c r="AZ863" s="564"/>
      <c r="BA863" s="565"/>
      <c r="BB863" s="565"/>
      <c r="BC863" s="565"/>
      <c r="BD863" s="566"/>
    </row>
    <row r="864" spans="1:56" ht="14.4" x14ac:dyDescent="0.3">
      <c r="A864" s="558"/>
      <c r="B864" s="558"/>
      <c r="C864" s="559"/>
      <c r="D864" s="559"/>
      <c r="E864" s="559"/>
      <c r="F864" s="559"/>
      <c r="G864" s="559"/>
      <c r="H864" s="559"/>
      <c r="I864" s="559"/>
      <c r="J864" s="559"/>
      <c r="K864" s="559"/>
      <c r="L864" s="559"/>
      <c r="M864" s="559"/>
      <c r="N864" s="559"/>
      <c r="O864" s="559"/>
      <c r="P864" s="559"/>
      <c r="Q864" s="559"/>
      <c r="R864" s="559"/>
      <c r="S864" s="559"/>
      <c r="T864" s="559"/>
      <c r="U864" s="559"/>
      <c r="V864" s="559"/>
      <c r="W864" s="559"/>
      <c r="X864" s="559"/>
      <c r="Y864" s="559"/>
      <c r="Z864" s="559"/>
      <c r="AA864" s="559"/>
      <c r="AB864" s="559"/>
      <c r="AC864" s="559"/>
      <c r="AD864" s="559"/>
      <c r="AE864" s="559"/>
      <c r="AF864" s="559"/>
      <c r="AG864" s="559"/>
      <c r="AH864" s="559"/>
      <c r="AI864" s="559"/>
      <c r="AJ864" s="559"/>
      <c r="AK864" s="559"/>
      <c r="AL864" s="559"/>
      <c r="AM864" s="559"/>
      <c r="AN864" s="559"/>
      <c r="AO864" s="559"/>
      <c r="AP864" s="559"/>
      <c r="AQ864" s="559"/>
      <c r="AR864" s="559"/>
      <c r="AS864" s="559"/>
      <c r="AT864" s="559"/>
      <c r="AU864" s="559"/>
      <c r="AV864" s="559"/>
      <c r="AW864" s="559"/>
      <c r="AX864" s="559"/>
      <c r="AY864" s="559"/>
      <c r="AZ864" s="564"/>
      <c r="BA864" s="565"/>
      <c r="BB864" s="565"/>
      <c r="BC864" s="565"/>
      <c r="BD864" s="566"/>
    </row>
    <row r="865" spans="1:56" ht="14.4" x14ac:dyDescent="0.3">
      <c r="A865" s="558"/>
      <c r="B865" s="558"/>
      <c r="C865" s="559"/>
      <c r="D865" s="559"/>
      <c r="E865" s="559"/>
      <c r="F865" s="559"/>
      <c r="G865" s="559"/>
      <c r="H865" s="559"/>
      <c r="I865" s="559"/>
      <c r="J865" s="559"/>
      <c r="K865" s="559"/>
      <c r="L865" s="559"/>
      <c r="M865" s="559"/>
      <c r="N865" s="559"/>
      <c r="O865" s="559"/>
      <c r="P865" s="559"/>
      <c r="Q865" s="559"/>
      <c r="R865" s="559"/>
      <c r="S865" s="559"/>
      <c r="T865" s="559"/>
      <c r="U865" s="559"/>
      <c r="V865" s="559"/>
      <c r="W865" s="559"/>
      <c r="X865" s="559"/>
      <c r="Y865" s="559"/>
      <c r="Z865" s="559"/>
      <c r="AA865" s="559"/>
      <c r="AB865" s="559"/>
      <c r="AC865" s="559"/>
      <c r="AD865" s="559"/>
      <c r="AE865" s="559"/>
      <c r="AF865" s="559"/>
      <c r="AG865" s="559"/>
      <c r="AH865" s="559"/>
      <c r="AI865" s="559"/>
      <c r="AJ865" s="559"/>
      <c r="AK865" s="559"/>
      <c r="AL865" s="559"/>
      <c r="AM865" s="559"/>
      <c r="AN865" s="559"/>
      <c r="AO865" s="559"/>
      <c r="AP865" s="559"/>
      <c r="AQ865" s="559"/>
      <c r="AR865" s="559"/>
      <c r="AS865" s="559"/>
      <c r="AT865" s="559"/>
      <c r="AU865" s="559"/>
      <c r="AV865" s="559"/>
      <c r="AW865" s="559"/>
      <c r="AX865" s="559"/>
      <c r="AY865" s="559"/>
      <c r="AZ865" s="559"/>
      <c r="BA865" s="562"/>
      <c r="BB865" s="559"/>
    </row>
    <row r="866" spans="1:56" ht="21.6" x14ac:dyDescent="0.65">
      <c r="A866" s="567"/>
      <c r="B866" s="561"/>
      <c r="C866" s="559"/>
      <c r="D866" s="559"/>
      <c r="E866" s="559"/>
      <c r="F866" s="559"/>
      <c r="G866" s="559"/>
      <c r="H866" s="559"/>
      <c r="I866" s="559"/>
      <c r="J866" s="559"/>
      <c r="K866" s="559"/>
      <c r="L866" s="559"/>
      <c r="M866" s="559"/>
      <c r="N866" s="559"/>
      <c r="O866" s="559"/>
      <c r="P866" s="559"/>
      <c r="Q866" s="559"/>
      <c r="R866" s="559"/>
      <c r="S866" s="559"/>
      <c r="T866" s="559"/>
      <c r="U866" s="559"/>
      <c r="V866" s="559"/>
      <c r="W866" s="559"/>
      <c r="X866" s="559"/>
      <c r="Y866" s="559"/>
      <c r="Z866" s="559"/>
      <c r="AA866" s="559"/>
      <c r="AB866" s="559"/>
      <c r="AC866" s="559"/>
      <c r="AD866" s="559"/>
      <c r="AE866" s="559"/>
      <c r="AF866" s="559"/>
      <c r="AG866" s="559"/>
      <c r="AH866" s="559"/>
      <c r="AI866" s="559"/>
      <c r="AJ866" s="559"/>
      <c r="AK866" s="559"/>
      <c r="AL866" s="559"/>
      <c r="AM866" s="559"/>
      <c r="AN866" s="559"/>
      <c r="AO866" s="559"/>
      <c r="AP866" s="559"/>
      <c r="AQ866" s="559"/>
      <c r="AR866" s="559"/>
      <c r="AS866" s="559"/>
      <c r="AT866" s="559"/>
      <c r="AU866" s="559"/>
      <c r="AV866" s="559"/>
      <c r="AW866" s="559"/>
      <c r="AX866" s="559"/>
      <c r="AY866" s="559"/>
      <c r="AZ866" s="559"/>
      <c r="BA866" s="562"/>
      <c r="BB866" s="559"/>
    </row>
    <row r="867" spans="1:56" ht="21.6" x14ac:dyDescent="0.65">
      <c r="A867" s="567"/>
      <c r="B867" s="561"/>
      <c r="C867" s="559"/>
      <c r="D867" s="559"/>
      <c r="E867" s="559"/>
      <c r="F867" s="559"/>
      <c r="G867" s="559"/>
      <c r="H867" s="559"/>
      <c r="I867" s="559"/>
      <c r="J867" s="559"/>
      <c r="K867" s="559"/>
      <c r="L867" s="559"/>
      <c r="M867" s="559"/>
      <c r="N867" s="559"/>
      <c r="O867" s="559"/>
      <c r="P867" s="559"/>
      <c r="Q867" s="559"/>
      <c r="R867" s="559"/>
      <c r="S867" s="559"/>
      <c r="T867" s="559"/>
      <c r="U867" s="559"/>
      <c r="V867" s="559"/>
      <c r="W867" s="559"/>
      <c r="X867" s="559"/>
      <c r="Y867" s="559"/>
      <c r="Z867" s="559"/>
      <c r="AA867" s="559"/>
      <c r="AB867" s="559"/>
      <c r="AC867" s="559"/>
      <c r="AD867" s="559"/>
      <c r="AE867" s="559"/>
      <c r="AF867" s="559"/>
      <c r="AG867" s="559"/>
      <c r="AH867" s="559"/>
      <c r="AI867" s="559"/>
      <c r="AJ867" s="559"/>
      <c r="AK867" s="559"/>
      <c r="AL867" s="559"/>
      <c r="AM867" s="559"/>
      <c r="AN867" s="559"/>
      <c r="AO867" s="559"/>
      <c r="AP867" s="559"/>
      <c r="AQ867" s="559"/>
      <c r="AR867" s="559"/>
      <c r="AS867" s="559"/>
      <c r="AT867" s="559"/>
      <c r="AU867" s="559"/>
      <c r="AV867" s="559"/>
      <c r="AW867" s="559"/>
      <c r="AX867" s="559"/>
      <c r="AY867" s="559"/>
      <c r="AZ867" s="564"/>
      <c r="BA867" s="565"/>
      <c r="BB867" s="565"/>
      <c r="BC867" s="565"/>
      <c r="BD867" s="566"/>
    </row>
    <row r="868" spans="1:56" ht="21.6" x14ac:dyDescent="0.65">
      <c r="A868" s="567"/>
      <c r="B868" s="561"/>
      <c r="C868" s="559"/>
      <c r="D868" s="559"/>
      <c r="E868" s="559"/>
      <c r="F868" s="559"/>
      <c r="G868" s="559"/>
      <c r="H868" s="559"/>
      <c r="I868" s="559"/>
      <c r="J868" s="559"/>
      <c r="K868" s="559"/>
      <c r="L868" s="559"/>
      <c r="M868" s="559"/>
      <c r="N868" s="559"/>
      <c r="O868" s="559"/>
      <c r="P868" s="559"/>
      <c r="Q868" s="559"/>
      <c r="R868" s="559"/>
      <c r="S868" s="559"/>
      <c r="T868" s="559"/>
      <c r="U868" s="559"/>
      <c r="V868" s="559"/>
      <c r="W868" s="559"/>
      <c r="X868" s="559"/>
      <c r="Y868" s="559"/>
      <c r="Z868" s="559"/>
      <c r="AA868" s="559"/>
      <c r="AB868" s="559"/>
      <c r="AC868" s="559"/>
      <c r="AD868" s="559"/>
      <c r="AE868" s="559"/>
      <c r="AF868" s="559"/>
      <c r="AG868" s="559"/>
      <c r="AH868" s="559"/>
      <c r="AI868" s="559"/>
      <c r="AJ868" s="559"/>
      <c r="AK868" s="559"/>
      <c r="AL868" s="559"/>
      <c r="AM868" s="559"/>
      <c r="AN868" s="559"/>
      <c r="AO868" s="559"/>
      <c r="AP868" s="559"/>
      <c r="AQ868" s="559"/>
      <c r="AR868" s="559"/>
      <c r="AS868" s="559"/>
      <c r="AT868" s="559"/>
      <c r="AU868" s="559"/>
      <c r="AV868" s="559"/>
      <c r="AW868" s="559"/>
      <c r="AX868" s="559"/>
      <c r="AY868" s="559"/>
      <c r="AZ868" s="559"/>
      <c r="BA868" s="562"/>
      <c r="BB868" s="559"/>
    </row>
    <row r="869" spans="1:56" ht="14.4" x14ac:dyDescent="0.3">
      <c r="A869" s="558"/>
      <c r="B869" s="558"/>
      <c r="C869" s="559"/>
      <c r="D869" s="559"/>
      <c r="E869" s="559"/>
      <c r="F869" s="559"/>
      <c r="G869" s="559"/>
      <c r="H869" s="559"/>
      <c r="I869" s="559"/>
      <c r="J869" s="559"/>
      <c r="K869" s="559"/>
      <c r="L869" s="559"/>
      <c r="M869" s="559"/>
      <c r="N869" s="559"/>
      <c r="O869" s="559"/>
      <c r="P869" s="559"/>
      <c r="Q869" s="559"/>
      <c r="R869" s="559"/>
      <c r="S869" s="559"/>
      <c r="T869" s="559"/>
      <c r="U869" s="559"/>
      <c r="V869" s="559"/>
      <c r="W869" s="559"/>
      <c r="X869" s="559"/>
      <c r="Y869" s="559"/>
      <c r="Z869" s="559"/>
      <c r="AA869" s="559"/>
      <c r="AB869" s="559"/>
      <c r="AC869" s="559"/>
      <c r="AD869" s="559"/>
      <c r="AE869" s="559"/>
      <c r="AF869" s="559"/>
      <c r="AG869" s="559"/>
      <c r="AH869" s="559"/>
      <c r="AI869" s="559"/>
      <c r="AJ869" s="559"/>
      <c r="AK869" s="559"/>
      <c r="AL869" s="559"/>
      <c r="AM869" s="559"/>
      <c r="AN869" s="559"/>
      <c r="AO869" s="559"/>
      <c r="AP869" s="559"/>
      <c r="AQ869" s="559"/>
      <c r="AR869" s="559"/>
      <c r="AS869" s="559"/>
      <c r="AT869" s="559"/>
      <c r="AU869" s="559"/>
      <c r="AV869" s="559"/>
      <c r="AW869" s="559"/>
      <c r="AX869" s="559"/>
      <c r="AY869" s="559"/>
      <c r="AZ869" s="559"/>
      <c r="BA869" s="562"/>
      <c r="BB869" s="559"/>
    </row>
    <row r="870" spans="1:56" ht="21.6" x14ac:dyDescent="0.65">
      <c r="A870" s="567"/>
      <c r="B870" s="561"/>
      <c r="C870" s="559"/>
      <c r="D870" s="559"/>
      <c r="E870" s="559"/>
      <c r="F870" s="559"/>
      <c r="G870" s="559"/>
      <c r="H870" s="559"/>
      <c r="I870" s="559"/>
      <c r="J870" s="559"/>
      <c r="K870" s="559"/>
      <c r="L870" s="559"/>
      <c r="M870" s="559"/>
      <c r="N870" s="559"/>
      <c r="O870" s="559"/>
      <c r="P870" s="559"/>
      <c r="Q870" s="559"/>
      <c r="R870" s="559"/>
      <c r="S870" s="559"/>
      <c r="T870" s="559"/>
      <c r="U870" s="559"/>
      <c r="V870" s="559"/>
      <c r="W870" s="559"/>
      <c r="X870" s="559"/>
      <c r="Y870" s="559"/>
      <c r="Z870" s="559"/>
      <c r="AA870" s="559"/>
      <c r="AB870" s="559"/>
      <c r="AC870" s="559"/>
      <c r="AD870" s="559"/>
      <c r="AE870" s="559"/>
      <c r="AF870" s="559"/>
      <c r="AG870" s="559"/>
      <c r="AH870" s="559"/>
      <c r="AI870" s="559"/>
      <c r="AJ870" s="559"/>
      <c r="AK870" s="559"/>
      <c r="AL870" s="559"/>
      <c r="AM870" s="559"/>
      <c r="AN870" s="559"/>
      <c r="AO870" s="559"/>
      <c r="AP870" s="559"/>
      <c r="AQ870" s="559"/>
      <c r="AR870" s="559"/>
      <c r="AS870" s="559"/>
      <c r="AT870" s="559"/>
      <c r="AU870" s="559"/>
      <c r="AV870" s="559"/>
      <c r="AW870" s="559"/>
      <c r="AX870" s="559"/>
      <c r="AY870" s="559"/>
      <c r="AZ870" s="564"/>
      <c r="BA870" s="565"/>
      <c r="BB870" s="565"/>
      <c r="BC870" s="565"/>
      <c r="BD870" s="566"/>
    </row>
    <row r="871" spans="1:56" ht="21.6" x14ac:dyDescent="0.65">
      <c r="A871" s="568"/>
      <c r="B871" s="561"/>
      <c r="C871" s="559"/>
      <c r="D871" s="559"/>
      <c r="E871" s="559"/>
      <c r="F871" s="559"/>
      <c r="G871" s="559"/>
      <c r="H871" s="559"/>
      <c r="I871" s="559"/>
      <c r="J871" s="559"/>
      <c r="K871" s="559"/>
      <c r="L871" s="559"/>
      <c r="M871" s="559"/>
      <c r="N871" s="559"/>
      <c r="O871" s="559"/>
      <c r="P871" s="559"/>
      <c r="Q871" s="559"/>
      <c r="R871" s="559"/>
      <c r="S871" s="559"/>
      <c r="T871" s="559"/>
      <c r="U871" s="559"/>
      <c r="V871" s="559"/>
      <c r="W871" s="559"/>
      <c r="X871" s="559"/>
      <c r="Y871" s="559"/>
      <c r="Z871" s="559"/>
      <c r="AA871" s="559"/>
      <c r="AB871" s="559"/>
      <c r="AC871" s="559"/>
      <c r="AD871" s="559"/>
      <c r="AE871" s="559"/>
      <c r="AF871" s="559"/>
      <c r="AG871" s="559"/>
      <c r="AH871" s="559"/>
      <c r="AI871" s="559"/>
      <c r="AJ871" s="559"/>
      <c r="AK871" s="559"/>
      <c r="AL871" s="559"/>
      <c r="AM871" s="559"/>
      <c r="AN871" s="559"/>
      <c r="AO871" s="559"/>
      <c r="AP871" s="559"/>
      <c r="AQ871" s="559"/>
      <c r="AR871" s="559"/>
      <c r="AS871" s="559"/>
      <c r="AT871" s="559"/>
      <c r="AU871" s="559"/>
      <c r="AV871" s="559"/>
      <c r="AW871" s="559"/>
      <c r="AX871" s="559"/>
      <c r="AY871" s="559"/>
      <c r="AZ871" s="564"/>
      <c r="BA871" s="565"/>
      <c r="BB871" s="565"/>
      <c r="BC871" s="565"/>
      <c r="BD871" s="566"/>
    </row>
    <row r="872" spans="1:56" ht="21.6" x14ac:dyDescent="0.65">
      <c r="A872" s="567"/>
      <c r="B872" s="561"/>
      <c r="C872" s="559"/>
      <c r="D872" s="559"/>
      <c r="E872" s="559"/>
      <c r="F872" s="559"/>
      <c r="G872" s="559"/>
      <c r="H872" s="559"/>
      <c r="I872" s="559"/>
      <c r="J872" s="559"/>
      <c r="K872" s="559"/>
      <c r="L872" s="559"/>
      <c r="M872" s="559"/>
      <c r="N872" s="559"/>
      <c r="O872" s="559"/>
      <c r="P872" s="559"/>
      <c r="Q872" s="559"/>
      <c r="R872" s="559"/>
      <c r="S872" s="559"/>
      <c r="T872" s="559"/>
      <c r="U872" s="559"/>
      <c r="V872" s="559"/>
      <c r="W872" s="559"/>
      <c r="X872" s="559"/>
      <c r="Y872" s="559"/>
      <c r="Z872" s="559"/>
      <c r="AA872" s="559"/>
      <c r="AB872" s="559"/>
      <c r="AC872" s="559"/>
      <c r="AD872" s="559"/>
      <c r="AE872" s="559"/>
      <c r="AF872" s="559"/>
      <c r="AG872" s="559"/>
      <c r="AH872" s="559"/>
      <c r="AI872" s="559"/>
      <c r="AJ872" s="559"/>
      <c r="AK872" s="559"/>
      <c r="AL872" s="559"/>
      <c r="AM872" s="559"/>
      <c r="AN872" s="559"/>
      <c r="AO872" s="559"/>
      <c r="AP872" s="559"/>
      <c r="AQ872" s="559"/>
      <c r="AR872" s="559"/>
      <c r="AS872" s="559"/>
      <c r="AT872" s="559"/>
      <c r="AU872" s="559"/>
      <c r="AV872" s="559"/>
      <c r="AW872" s="559"/>
      <c r="AX872" s="559"/>
      <c r="AY872" s="559"/>
      <c r="AZ872" s="559"/>
      <c r="BA872" s="562"/>
      <c r="BB872" s="559"/>
    </row>
    <row r="873" spans="1:56" ht="21.6" x14ac:dyDescent="0.65">
      <c r="A873" s="567"/>
      <c r="B873" s="561"/>
      <c r="C873" s="559"/>
      <c r="D873" s="559"/>
      <c r="E873" s="559"/>
      <c r="F873" s="559"/>
      <c r="G873" s="559"/>
      <c r="H873" s="559"/>
      <c r="I873" s="559"/>
      <c r="J873" s="559"/>
      <c r="K873" s="559"/>
      <c r="L873" s="559"/>
      <c r="M873" s="559"/>
      <c r="N873" s="559"/>
      <c r="O873" s="559"/>
      <c r="P873" s="559"/>
      <c r="Q873" s="559"/>
      <c r="R873" s="559"/>
      <c r="S873" s="559"/>
      <c r="T873" s="559"/>
      <c r="U873" s="559"/>
      <c r="V873" s="559"/>
      <c r="W873" s="559"/>
      <c r="X873" s="559"/>
      <c r="Y873" s="559"/>
      <c r="Z873" s="559"/>
      <c r="AA873" s="559"/>
      <c r="AB873" s="559"/>
      <c r="AC873" s="559"/>
      <c r="AD873" s="559"/>
      <c r="AE873" s="559"/>
      <c r="AF873" s="559"/>
      <c r="AG873" s="559"/>
      <c r="AH873" s="559"/>
      <c r="AI873" s="559"/>
      <c r="AJ873" s="559"/>
      <c r="AK873" s="559"/>
      <c r="AL873" s="559"/>
      <c r="AM873" s="559"/>
      <c r="AN873" s="559"/>
      <c r="AO873" s="559"/>
      <c r="AP873" s="559"/>
      <c r="AQ873" s="559"/>
      <c r="AR873" s="559"/>
      <c r="AS873" s="559"/>
      <c r="AT873" s="559"/>
      <c r="AU873" s="559"/>
      <c r="AV873" s="559"/>
      <c r="AW873" s="559"/>
      <c r="AX873" s="559"/>
      <c r="AY873" s="559"/>
      <c r="AZ873" s="564"/>
      <c r="BA873" s="565"/>
      <c r="BB873" s="565"/>
      <c r="BC873" s="565"/>
      <c r="BD873" s="566"/>
    </row>
    <row r="874" spans="1:56" ht="14.4" x14ac:dyDescent="0.3">
      <c r="A874" s="558"/>
      <c r="B874" s="558"/>
      <c r="C874" s="559"/>
      <c r="D874" s="559"/>
      <c r="E874" s="559"/>
      <c r="F874" s="559"/>
      <c r="G874" s="559"/>
      <c r="H874" s="559"/>
      <c r="I874" s="559"/>
      <c r="J874" s="559"/>
      <c r="K874" s="559"/>
      <c r="L874" s="559"/>
      <c r="M874" s="559"/>
      <c r="N874" s="559"/>
      <c r="O874" s="559"/>
      <c r="P874" s="559"/>
      <c r="Q874" s="559"/>
      <c r="R874" s="559"/>
      <c r="S874" s="559"/>
      <c r="T874" s="559"/>
      <c r="U874" s="559"/>
      <c r="V874" s="559"/>
      <c r="W874" s="559"/>
      <c r="X874" s="559"/>
      <c r="Y874" s="559"/>
      <c r="Z874" s="559"/>
      <c r="AA874" s="559"/>
      <c r="AB874" s="559"/>
      <c r="AC874" s="559"/>
      <c r="AD874" s="559"/>
      <c r="AE874" s="559"/>
      <c r="AF874" s="559"/>
      <c r="AG874" s="559"/>
      <c r="AH874" s="559"/>
      <c r="AI874" s="559"/>
      <c r="AJ874" s="559"/>
      <c r="AK874" s="559"/>
      <c r="AL874" s="559"/>
      <c r="AM874" s="559"/>
      <c r="AN874" s="559"/>
      <c r="AO874" s="559"/>
      <c r="AP874" s="559"/>
      <c r="AQ874" s="559"/>
      <c r="AR874" s="559"/>
      <c r="AS874" s="559"/>
      <c r="AT874" s="559"/>
      <c r="AU874" s="559"/>
      <c r="AV874" s="559"/>
      <c r="AW874" s="559"/>
      <c r="AX874" s="559"/>
      <c r="AY874" s="559"/>
      <c r="AZ874" s="564"/>
      <c r="BA874" s="565"/>
      <c r="BB874" s="565"/>
      <c r="BC874" s="565"/>
      <c r="BD874" s="566"/>
    </row>
    <row r="875" spans="1:56" ht="21.6" x14ac:dyDescent="0.65">
      <c r="A875" s="567"/>
      <c r="B875" s="561"/>
      <c r="C875" s="559"/>
      <c r="D875" s="559"/>
      <c r="E875" s="559"/>
      <c r="F875" s="559"/>
      <c r="G875" s="559"/>
      <c r="H875" s="559"/>
      <c r="I875" s="559"/>
      <c r="J875" s="559"/>
      <c r="K875" s="559"/>
      <c r="L875" s="559"/>
      <c r="M875" s="559"/>
      <c r="N875" s="559"/>
      <c r="O875" s="559"/>
      <c r="P875" s="559"/>
      <c r="Q875" s="559"/>
      <c r="R875" s="559"/>
      <c r="S875" s="559"/>
      <c r="T875" s="559"/>
      <c r="U875" s="559"/>
      <c r="V875" s="559"/>
      <c r="W875" s="559"/>
      <c r="X875" s="559"/>
      <c r="Y875" s="559"/>
      <c r="Z875" s="559"/>
      <c r="AA875" s="559"/>
      <c r="AB875" s="559"/>
      <c r="AC875" s="559"/>
      <c r="AD875" s="559"/>
      <c r="AE875" s="559"/>
      <c r="AF875" s="559"/>
      <c r="AG875" s="559"/>
      <c r="AH875" s="559"/>
      <c r="AI875" s="559"/>
      <c r="AJ875" s="559"/>
      <c r="AK875" s="559"/>
      <c r="AL875" s="559"/>
      <c r="AM875" s="559"/>
      <c r="AN875" s="559"/>
      <c r="AO875" s="559"/>
      <c r="AP875" s="559"/>
      <c r="AQ875" s="559"/>
      <c r="AR875" s="559"/>
      <c r="AS875" s="559"/>
      <c r="AT875" s="559"/>
      <c r="AU875" s="559"/>
      <c r="AV875" s="559"/>
      <c r="AW875" s="559"/>
      <c r="AX875" s="559"/>
      <c r="AY875" s="559"/>
      <c r="AZ875" s="559"/>
      <c r="BA875" s="562"/>
      <c r="BB875" s="559"/>
    </row>
    <row r="876" spans="1:56" ht="21.6" x14ac:dyDescent="0.65">
      <c r="A876" s="567"/>
      <c r="B876" s="561"/>
      <c r="C876" s="559"/>
      <c r="D876" s="559"/>
      <c r="E876" s="559"/>
      <c r="F876" s="559"/>
      <c r="G876" s="559"/>
      <c r="H876" s="559"/>
      <c r="I876" s="559"/>
      <c r="J876" s="559"/>
      <c r="K876" s="559"/>
      <c r="L876" s="559"/>
      <c r="M876" s="559"/>
      <c r="N876" s="559"/>
      <c r="O876" s="559"/>
      <c r="P876" s="559"/>
      <c r="Q876" s="559"/>
      <c r="R876" s="559"/>
      <c r="S876" s="559"/>
      <c r="T876" s="559"/>
      <c r="U876" s="559"/>
      <c r="V876" s="559"/>
      <c r="W876" s="559"/>
      <c r="X876" s="559"/>
      <c r="Y876" s="559"/>
      <c r="Z876" s="559"/>
      <c r="AA876" s="559"/>
      <c r="AB876" s="559"/>
      <c r="AC876" s="559"/>
      <c r="AD876" s="559"/>
      <c r="AE876" s="559"/>
      <c r="AF876" s="559"/>
      <c r="AG876" s="559"/>
      <c r="AH876" s="559"/>
      <c r="AI876" s="559"/>
      <c r="AJ876" s="559"/>
      <c r="AK876" s="559"/>
      <c r="AL876" s="559"/>
      <c r="AM876" s="559"/>
      <c r="AN876" s="559"/>
      <c r="AO876" s="559"/>
      <c r="AP876" s="559"/>
      <c r="AQ876" s="559"/>
      <c r="AR876" s="559"/>
      <c r="AS876" s="559"/>
      <c r="AT876" s="559"/>
      <c r="AU876" s="559"/>
      <c r="AV876" s="559"/>
      <c r="AW876" s="559"/>
      <c r="AX876" s="559"/>
      <c r="AY876" s="559"/>
      <c r="AZ876" s="564"/>
      <c r="BA876" s="565"/>
      <c r="BB876" s="565"/>
      <c r="BC876" s="565"/>
      <c r="BD876" s="566"/>
    </row>
    <row r="877" spans="1:56" ht="21.6" x14ac:dyDescent="0.65">
      <c r="A877" s="567"/>
      <c r="B877" s="561"/>
      <c r="C877" s="559"/>
      <c r="D877" s="559"/>
      <c r="E877" s="559"/>
      <c r="F877" s="559"/>
      <c r="G877" s="559"/>
      <c r="H877" s="559"/>
      <c r="I877" s="559"/>
      <c r="J877" s="559"/>
      <c r="K877" s="559"/>
      <c r="L877" s="559"/>
      <c r="M877" s="559"/>
      <c r="N877" s="559"/>
      <c r="O877" s="559"/>
      <c r="P877" s="559"/>
      <c r="Q877" s="559"/>
      <c r="R877" s="559"/>
      <c r="S877" s="559"/>
      <c r="T877" s="559"/>
      <c r="U877" s="559"/>
      <c r="V877" s="559"/>
      <c r="W877" s="559"/>
      <c r="X877" s="559"/>
      <c r="Y877" s="559"/>
      <c r="Z877" s="559"/>
      <c r="AA877" s="559"/>
      <c r="AB877" s="559"/>
      <c r="AC877" s="559"/>
      <c r="AD877" s="559"/>
      <c r="AE877" s="559"/>
      <c r="AF877" s="559"/>
      <c r="AG877" s="559"/>
      <c r="AH877" s="559"/>
      <c r="AI877" s="559"/>
      <c r="AJ877" s="559"/>
      <c r="AK877" s="559"/>
      <c r="AL877" s="559"/>
      <c r="AM877" s="559"/>
      <c r="AN877" s="559"/>
      <c r="AO877" s="559"/>
      <c r="AP877" s="559"/>
      <c r="AQ877" s="559"/>
      <c r="AR877" s="559"/>
      <c r="AS877" s="559"/>
      <c r="AT877" s="559"/>
      <c r="AU877" s="559"/>
      <c r="AV877" s="559"/>
      <c r="AW877" s="559"/>
      <c r="AX877" s="559"/>
      <c r="AY877" s="559"/>
      <c r="AZ877" s="559"/>
      <c r="BA877" s="562"/>
      <c r="BB877" s="559"/>
    </row>
    <row r="878" spans="1:56" ht="21.6" x14ac:dyDescent="0.65">
      <c r="A878" s="567"/>
      <c r="B878" s="561"/>
      <c r="C878" s="559"/>
      <c r="D878" s="559"/>
      <c r="E878" s="559"/>
      <c r="F878" s="559"/>
      <c r="G878" s="559"/>
      <c r="H878" s="559"/>
      <c r="I878" s="559"/>
      <c r="J878" s="559"/>
      <c r="K878" s="559"/>
      <c r="L878" s="559"/>
      <c r="M878" s="559"/>
      <c r="N878" s="559"/>
      <c r="O878" s="559"/>
      <c r="P878" s="559"/>
      <c r="Q878" s="559"/>
      <c r="R878" s="559"/>
      <c r="S878" s="559"/>
      <c r="T878" s="559"/>
      <c r="U878" s="559"/>
      <c r="V878" s="559"/>
      <c r="W878" s="559"/>
      <c r="X878" s="559"/>
      <c r="Y878" s="559"/>
      <c r="Z878" s="559"/>
      <c r="AA878" s="559"/>
      <c r="AB878" s="559"/>
      <c r="AC878" s="559"/>
      <c r="AD878" s="559"/>
      <c r="AE878" s="559"/>
      <c r="AF878" s="559"/>
      <c r="AG878" s="559"/>
      <c r="AH878" s="559"/>
      <c r="AI878" s="559"/>
      <c r="AJ878" s="559"/>
      <c r="AK878" s="559"/>
      <c r="AL878" s="559"/>
      <c r="AM878" s="559"/>
      <c r="AN878" s="559"/>
      <c r="AO878" s="559"/>
      <c r="AP878" s="559"/>
      <c r="AQ878" s="559"/>
      <c r="AR878" s="559"/>
      <c r="AS878" s="559"/>
      <c r="AT878" s="559"/>
      <c r="AU878" s="559"/>
      <c r="AV878" s="559"/>
      <c r="AW878" s="559"/>
      <c r="AX878" s="559"/>
      <c r="AY878" s="559"/>
      <c r="AZ878" s="564"/>
      <c r="BA878" s="565"/>
      <c r="BB878" s="565"/>
      <c r="BC878" s="565"/>
      <c r="BD878" s="566"/>
    </row>
    <row r="879" spans="1:56" ht="14.4" x14ac:dyDescent="0.3">
      <c r="A879" s="558"/>
      <c r="B879" s="558"/>
      <c r="C879" s="559"/>
      <c r="D879" s="559"/>
      <c r="E879" s="559"/>
      <c r="F879" s="559"/>
      <c r="G879" s="559"/>
      <c r="H879" s="559"/>
      <c r="I879" s="559"/>
      <c r="J879" s="559"/>
      <c r="K879" s="559"/>
      <c r="L879" s="559"/>
      <c r="M879" s="559"/>
      <c r="N879" s="559"/>
      <c r="O879" s="559"/>
      <c r="P879" s="559"/>
      <c r="Q879" s="559"/>
      <c r="R879" s="559"/>
      <c r="S879" s="559"/>
      <c r="T879" s="559"/>
      <c r="U879" s="559"/>
      <c r="V879" s="559"/>
      <c r="W879" s="559"/>
      <c r="X879" s="559"/>
      <c r="Y879" s="559"/>
      <c r="Z879" s="559"/>
      <c r="AA879" s="559"/>
      <c r="AB879" s="559"/>
      <c r="AC879" s="559"/>
      <c r="AD879" s="559"/>
      <c r="AE879" s="559"/>
      <c r="AF879" s="559"/>
      <c r="AG879" s="559"/>
      <c r="AH879" s="559"/>
      <c r="AI879" s="559"/>
      <c r="AJ879" s="559"/>
      <c r="AK879" s="559"/>
      <c r="AL879" s="559"/>
      <c r="AM879" s="559"/>
      <c r="AN879" s="559"/>
      <c r="AO879" s="559"/>
      <c r="AP879" s="559"/>
      <c r="AQ879" s="559"/>
      <c r="AR879" s="559"/>
      <c r="AS879" s="559"/>
      <c r="AT879" s="559"/>
      <c r="AU879" s="559"/>
      <c r="AV879" s="559"/>
      <c r="AW879" s="559"/>
      <c r="AX879" s="559"/>
      <c r="AY879" s="559"/>
      <c r="AZ879" s="559"/>
      <c r="BA879" s="562"/>
      <c r="BB879" s="559"/>
    </row>
    <row r="880" spans="1:56" ht="14.4" x14ac:dyDescent="0.3">
      <c r="A880" s="558"/>
      <c r="B880" s="558"/>
      <c r="C880" s="559"/>
      <c r="D880" s="559"/>
      <c r="E880" s="559"/>
      <c r="F880" s="559"/>
      <c r="G880" s="559"/>
      <c r="H880" s="559"/>
      <c r="I880" s="559"/>
      <c r="J880" s="559"/>
      <c r="K880" s="559"/>
      <c r="L880" s="559"/>
      <c r="M880" s="559"/>
      <c r="N880" s="559"/>
      <c r="O880" s="559"/>
      <c r="P880" s="559"/>
      <c r="Q880" s="559"/>
      <c r="R880" s="559"/>
      <c r="S880" s="559"/>
      <c r="T880" s="559"/>
      <c r="U880" s="559"/>
      <c r="V880" s="559"/>
      <c r="W880" s="559"/>
      <c r="X880" s="559"/>
      <c r="Y880" s="559"/>
      <c r="Z880" s="559"/>
      <c r="AA880" s="559"/>
      <c r="AB880" s="559"/>
      <c r="AC880" s="559"/>
      <c r="AD880" s="559"/>
      <c r="AE880" s="559"/>
      <c r="AF880" s="559"/>
      <c r="AG880" s="559"/>
      <c r="AH880" s="559"/>
      <c r="AI880" s="559"/>
      <c r="AJ880" s="559"/>
      <c r="AK880" s="559"/>
      <c r="AL880" s="559"/>
      <c r="AM880" s="559"/>
      <c r="AN880" s="559"/>
      <c r="AO880" s="559"/>
      <c r="AP880" s="559"/>
      <c r="AQ880" s="559"/>
      <c r="AR880" s="559"/>
      <c r="AS880" s="559"/>
      <c r="AT880" s="559"/>
      <c r="AU880" s="559"/>
      <c r="AV880" s="559"/>
      <c r="AW880" s="559"/>
      <c r="AX880" s="559"/>
      <c r="AY880" s="559"/>
      <c r="AZ880" s="564"/>
      <c r="BA880" s="565"/>
      <c r="BB880" s="565"/>
      <c r="BC880" s="565"/>
      <c r="BD880" s="566"/>
    </row>
    <row r="881" spans="1:56" ht="14.4" x14ac:dyDescent="0.3">
      <c r="A881" s="558"/>
      <c r="B881" s="558"/>
      <c r="C881" s="559"/>
      <c r="D881" s="559"/>
      <c r="E881" s="559"/>
      <c r="F881" s="559"/>
      <c r="G881" s="559"/>
      <c r="H881" s="559"/>
      <c r="I881" s="559"/>
      <c r="J881" s="559"/>
      <c r="K881" s="559"/>
      <c r="L881" s="559"/>
      <c r="M881" s="559"/>
      <c r="N881" s="559"/>
      <c r="O881" s="559"/>
      <c r="P881" s="559"/>
      <c r="Q881" s="559"/>
      <c r="R881" s="559"/>
      <c r="S881" s="559"/>
      <c r="T881" s="559"/>
      <c r="U881" s="559"/>
      <c r="V881" s="559"/>
      <c r="W881" s="559"/>
      <c r="X881" s="559"/>
      <c r="Y881" s="559"/>
      <c r="Z881" s="559"/>
      <c r="AA881" s="559"/>
      <c r="AB881" s="559"/>
      <c r="AC881" s="559"/>
      <c r="AD881" s="559"/>
      <c r="AE881" s="559"/>
      <c r="AF881" s="559"/>
      <c r="AG881" s="559"/>
      <c r="AH881" s="559"/>
      <c r="AI881" s="559"/>
      <c r="AJ881" s="559"/>
      <c r="AK881" s="559"/>
      <c r="AL881" s="559"/>
      <c r="AM881" s="559"/>
      <c r="AN881" s="559"/>
      <c r="AO881" s="559"/>
      <c r="AP881" s="559"/>
      <c r="AQ881" s="559"/>
      <c r="AR881" s="559"/>
      <c r="AS881" s="559"/>
      <c r="AT881" s="559"/>
      <c r="AU881" s="559"/>
      <c r="AV881" s="559"/>
      <c r="AW881" s="559"/>
      <c r="AX881" s="559"/>
      <c r="AY881" s="559"/>
      <c r="AZ881" s="559"/>
      <c r="BA881" s="562"/>
      <c r="BB881" s="559"/>
    </row>
    <row r="882" spans="1:56" ht="21.6" x14ac:dyDescent="0.65">
      <c r="A882" s="567"/>
      <c r="B882" s="561"/>
      <c r="I882" s="559"/>
      <c r="J882" s="559"/>
      <c r="K882" s="559"/>
      <c r="L882" s="559"/>
      <c r="M882" s="559"/>
      <c r="N882" s="559"/>
      <c r="O882" s="559"/>
      <c r="P882" s="559"/>
      <c r="Q882" s="559"/>
      <c r="R882" s="559"/>
      <c r="S882" s="559"/>
      <c r="T882" s="559"/>
      <c r="U882" s="559"/>
      <c r="V882" s="559"/>
      <c r="W882" s="559"/>
      <c r="X882" s="559"/>
      <c r="Y882" s="559"/>
      <c r="Z882" s="559"/>
      <c r="AA882" s="559"/>
      <c r="AB882" s="559"/>
      <c r="AC882" s="559"/>
      <c r="AD882" s="559"/>
      <c r="AE882" s="559"/>
      <c r="AF882" s="559"/>
      <c r="AG882" s="559"/>
      <c r="AH882" s="559"/>
      <c r="AI882" s="559"/>
      <c r="AJ882" s="559"/>
      <c r="AK882" s="559"/>
      <c r="AL882" s="559"/>
      <c r="AM882" s="559"/>
      <c r="AN882" s="559"/>
      <c r="AO882" s="559"/>
      <c r="AP882" s="559"/>
      <c r="AQ882" s="559"/>
      <c r="AR882" s="559"/>
      <c r="AS882" s="559"/>
      <c r="AT882" s="559"/>
      <c r="AU882" s="559"/>
      <c r="AV882" s="559"/>
      <c r="AW882" s="559"/>
      <c r="AX882" s="559"/>
      <c r="AY882" s="559"/>
      <c r="AZ882" s="559"/>
      <c r="BA882" s="562"/>
      <c r="BB882" s="559"/>
    </row>
    <row r="883" spans="1:56" ht="21.6" x14ac:dyDescent="0.65">
      <c r="C883" s="561"/>
      <c r="D883" s="562"/>
      <c r="E883" s="559"/>
      <c r="F883" s="559"/>
      <c r="G883" s="559"/>
      <c r="H883" s="559"/>
      <c r="I883" s="559"/>
      <c r="J883" s="559"/>
      <c r="K883" s="559"/>
      <c r="L883" s="559"/>
      <c r="M883" s="559"/>
      <c r="N883" s="559"/>
      <c r="O883" s="559"/>
      <c r="P883" s="559"/>
      <c r="Q883" s="559"/>
      <c r="R883" s="559"/>
      <c r="S883" s="559"/>
      <c r="T883" s="559"/>
      <c r="U883" s="559"/>
      <c r="V883" s="559"/>
      <c r="W883" s="559"/>
      <c r="X883" s="559"/>
      <c r="Y883" s="559"/>
      <c r="Z883" s="559"/>
      <c r="AA883" s="559"/>
      <c r="AB883" s="559"/>
      <c r="AC883" s="559"/>
      <c r="AD883" s="559"/>
      <c r="AE883" s="559"/>
      <c r="AF883" s="559"/>
      <c r="AG883" s="559"/>
      <c r="AH883" s="559"/>
      <c r="AI883" s="559"/>
      <c r="AJ883" s="559"/>
      <c r="AK883" s="559"/>
      <c r="AL883" s="559"/>
      <c r="AM883" s="559"/>
      <c r="AN883" s="559"/>
      <c r="AO883" s="559"/>
      <c r="AP883" s="559"/>
      <c r="AQ883" s="559"/>
      <c r="AR883" s="559"/>
      <c r="AS883" s="559"/>
      <c r="AT883" s="559"/>
      <c r="AU883" s="559"/>
      <c r="AV883" s="559"/>
      <c r="AW883" s="559"/>
      <c r="AX883" s="559"/>
      <c r="AY883" s="559"/>
      <c r="AZ883" s="559"/>
      <c r="BA883" s="562"/>
      <c r="BB883" s="559"/>
    </row>
    <row r="884" spans="1:56" ht="14.4" x14ac:dyDescent="0.3">
      <c r="C884" s="565"/>
      <c r="D884" s="565"/>
      <c r="E884" s="564"/>
      <c r="F884" s="564"/>
      <c r="G884" s="564"/>
      <c r="H884" s="564"/>
      <c r="I884" s="564"/>
      <c r="J884" s="564"/>
      <c r="K884" s="564"/>
      <c r="L884" s="564"/>
      <c r="M884" s="564"/>
      <c r="N884" s="564"/>
      <c r="O884" s="564"/>
      <c r="P884" s="564"/>
      <c r="Q884" s="564"/>
      <c r="R884" s="564"/>
      <c r="S884" s="564"/>
      <c r="T884" s="564"/>
      <c r="U884" s="564"/>
      <c r="V884" s="564"/>
      <c r="W884" s="564"/>
      <c r="X884" s="564"/>
      <c r="Y884" s="564"/>
      <c r="Z884" s="564"/>
      <c r="AA884" s="564"/>
      <c r="AB884" s="564"/>
      <c r="AC884" s="564"/>
      <c r="AD884" s="564"/>
      <c r="AE884" s="564"/>
      <c r="AF884" s="564"/>
      <c r="AG884" s="564"/>
      <c r="AH884" s="564"/>
      <c r="AI884" s="564"/>
      <c r="AJ884" s="564"/>
      <c r="AK884" s="564"/>
      <c r="AL884" s="564"/>
      <c r="AM884" s="564"/>
      <c r="AN884" s="564"/>
      <c r="AO884" s="564"/>
      <c r="AP884" s="564"/>
      <c r="AQ884" s="564"/>
      <c r="AR884" s="564"/>
      <c r="AS884" s="564"/>
      <c r="AT884" s="564"/>
      <c r="AU884" s="564"/>
      <c r="AV884" s="564"/>
      <c r="AW884" s="564"/>
      <c r="AX884" s="564"/>
      <c r="AY884" s="564"/>
      <c r="AZ884" s="564"/>
      <c r="BA884" s="565"/>
      <c r="BB884" s="565"/>
      <c r="BC884" s="565"/>
      <c r="BD884" s="566"/>
    </row>
    <row r="885" spans="1:56" ht="14.4" x14ac:dyDescent="0.3">
      <c r="C885" s="565"/>
      <c r="D885" s="565"/>
      <c r="E885" s="564"/>
      <c r="F885" s="564"/>
      <c r="G885" s="564"/>
      <c r="H885" s="564"/>
      <c r="I885" s="564"/>
      <c r="J885" s="564"/>
      <c r="K885" s="564"/>
      <c r="L885" s="564"/>
      <c r="M885" s="564"/>
      <c r="N885" s="564"/>
      <c r="O885" s="564"/>
      <c r="P885" s="564"/>
      <c r="Q885" s="564"/>
      <c r="R885" s="564"/>
      <c r="S885" s="564"/>
      <c r="T885" s="564"/>
      <c r="U885" s="564"/>
      <c r="V885" s="564"/>
      <c r="W885" s="564"/>
      <c r="X885" s="564"/>
      <c r="Y885" s="564"/>
      <c r="Z885" s="564"/>
      <c r="AA885" s="564"/>
      <c r="AB885" s="564"/>
      <c r="AC885" s="564"/>
      <c r="AD885" s="564"/>
      <c r="AE885" s="564"/>
      <c r="AF885" s="564"/>
      <c r="AG885" s="564"/>
      <c r="AH885" s="564"/>
      <c r="AI885" s="564"/>
      <c r="AJ885" s="564"/>
      <c r="AK885" s="564"/>
      <c r="AL885" s="564"/>
      <c r="AM885" s="564"/>
      <c r="AN885" s="564"/>
      <c r="AO885" s="564"/>
      <c r="AP885" s="564"/>
      <c r="AQ885" s="564"/>
      <c r="AR885" s="564"/>
      <c r="AS885" s="564"/>
      <c r="AT885" s="564"/>
      <c r="AU885" s="564"/>
      <c r="AV885" s="564"/>
      <c r="AW885" s="564"/>
      <c r="AX885" s="564"/>
      <c r="AY885" s="564"/>
      <c r="AZ885" s="564"/>
      <c r="BA885" s="565"/>
      <c r="BB885" s="565"/>
      <c r="BC885" s="565"/>
      <c r="BD885" s="566"/>
    </row>
    <row r="886" spans="1:56" ht="14.4" x14ac:dyDescent="0.3">
      <c r="C886" s="565"/>
      <c r="D886" s="565"/>
      <c r="E886" s="564"/>
      <c r="F886" s="564"/>
      <c r="G886" s="564"/>
      <c r="H886" s="564"/>
      <c r="I886" s="564"/>
      <c r="J886" s="564"/>
      <c r="K886" s="564"/>
      <c r="L886" s="564"/>
      <c r="M886" s="564"/>
      <c r="N886" s="564"/>
      <c r="O886" s="564"/>
      <c r="P886" s="564"/>
      <c r="Q886" s="564"/>
      <c r="R886" s="564"/>
      <c r="S886" s="564"/>
      <c r="T886" s="564"/>
      <c r="U886" s="564"/>
      <c r="V886" s="564"/>
      <c r="W886" s="564"/>
      <c r="X886" s="564"/>
      <c r="Y886" s="564"/>
      <c r="Z886" s="564"/>
      <c r="AA886" s="564"/>
      <c r="AB886" s="564"/>
      <c r="AC886" s="564"/>
      <c r="AD886" s="564"/>
      <c r="AE886" s="564"/>
      <c r="AF886" s="564"/>
      <c r="AG886" s="564"/>
      <c r="AH886" s="564"/>
      <c r="AI886" s="564"/>
      <c r="AJ886" s="564"/>
      <c r="AK886" s="564"/>
      <c r="AL886" s="564"/>
      <c r="AM886" s="564"/>
      <c r="AN886" s="564"/>
      <c r="AO886" s="564"/>
      <c r="AP886" s="564"/>
      <c r="AQ886" s="564"/>
      <c r="AR886" s="564"/>
      <c r="AS886" s="564"/>
      <c r="AT886" s="564"/>
      <c r="AU886" s="564"/>
      <c r="AV886" s="564"/>
      <c r="AW886" s="564"/>
      <c r="AX886" s="564"/>
      <c r="AY886" s="564"/>
      <c r="AZ886" s="564"/>
      <c r="BA886" s="565"/>
      <c r="BB886" s="565"/>
      <c r="BC886" s="565"/>
      <c r="BD886" s="566"/>
    </row>
    <row r="887" spans="1:56" ht="14.4" x14ac:dyDescent="0.3">
      <c r="C887" s="565"/>
      <c r="D887" s="565"/>
      <c r="E887" s="564"/>
      <c r="F887" s="564"/>
      <c r="G887" s="564"/>
      <c r="H887" s="564"/>
      <c r="I887" s="564"/>
      <c r="J887" s="564"/>
      <c r="K887" s="564"/>
      <c r="L887" s="564"/>
      <c r="M887" s="564"/>
      <c r="N887" s="564"/>
      <c r="O887" s="564"/>
      <c r="P887" s="564"/>
      <c r="Q887" s="564"/>
      <c r="R887" s="564"/>
      <c r="S887" s="564"/>
      <c r="T887" s="564"/>
      <c r="U887" s="564"/>
      <c r="V887" s="564"/>
      <c r="W887" s="564"/>
      <c r="X887" s="564"/>
      <c r="Y887" s="564"/>
      <c r="Z887" s="564"/>
      <c r="AA887" s="564"/>
      <c r="AB887" s="564"/>
      <c r="AC887" s="564"/>
      <c r="AD887" s="564"/>
      <c r="AE887" s="564"/>
      <c r="AF887" s="564"/>
      <c r="AG887" s="564"/>
      <c r="AH887" s="564"/>
      <c r="AI887" s="564"/>
      <c r="AJ887" s="564"/>
      <c r="AK887" s="564"/>
      <c r="AL887" s="564"/>
      <c r="AM887" s="564"/>
      <c r="AN887" s="564"/>
      <c r="AO887" s="564"/>
      <c r="AP887" s="564"/>
      <c r="AQ887" s="564"/>
      <c r="AR887" s="564"/>
      <c r="AS887" s="564"/>
      <c r="AT887" s="564"/>
      <c r="AU887" s="564"/>
      <c r="AV887" s="564"/>
      <c r="AW887" s="564"/>
      <c r="AX887" s="564"/>
      <c r="AY887" s="564"/>
      <c r="AZ887" s="564"/>
      <c r="BA887" s="565"/>
      <c r="BB887" s="565"/>
      <c r="BC887" s="565"/>
      <c r="BD887" s="566"/>
    </row>
    <row r="888" spans="1:56" ht="14.4" x14ac:dyDescent="0.3">
      <c r="C888" s="565"/>
      <c r="D888" s="565"/>
      <c r="E888" s="564"/>
      <c r="F888" s="564"/>
      <c r="G888" s="564"/>
      <c r="H888" s="564"/>
      <c r="I888" s="564"/>
      <c r="J888" s="564"/>
      <c r="K888" s="564"/>
      <c r="L888" s="564"/>
      <c r="M888" s="564"/>
      <c r="N888" s="564"/>
      <c r="O888" s="564"/>
      <c r="P888" s="564"/>
      <c r="Q888" s="564"/>
      <c r="R888" s="564"/>
      <c r="S888" s="564"/>
      <c r="T888" s="564"/>
      <c r="U888" s="564"/>
      <c r="V888" s="564"/>
      <c r="W888" s="564"/>
      <c r="X888" s="564"/>
      <c r="Y888" s="564"/>
      <c r="Z888" s="564"/>
      <c r="AA888" s="564"/>
      <c r="AB888" s="564"/>
      <c r="AC888" s="564"/>
      <c r="AD888" s="564"/>
      <c r="AE888" s="564"/>
      <c r="AF888" s="564"/>
      <c r="AG888" s="564"/>
      <c r="AH888" s="564"/>
      <c r="AI888" s="564"/>
      <c r="AJ888" s="564"/>
      <c r="AK888" s="564"/>
      <c r="AL888" s="564"/>
      <c r="AM888" s="564"/>
      <c r="AN888" s="564"/>
      <c r="AO888" s="564"/>
      <c r="AP888" s="564"/>
      <c r="AQ888" s="564"/>
      <c r="AR888" s="564"/>
      <c r="AS888" s="564"/>
      <c r="AT888" s="564"/>
      <c r="AU888" s="564"/>
      <c r="AV888" s="564"/>
      <c r="AW888" s="564"/>
      <c r="AX888" s="564"/>
      <c r="AY888" s="564"/>
      <c r="AZ888" s="564"/>
      <c r="BA888" s="565"/>
      <c r="BB888" s="565"/>
      <c r="BC888" s="565"/>
      <c r="BD888" s="566"/>
    </row>
    <row r="889" spans="1:56" ht="21.6" x14ac:dyDescent="0.65">
      <c r="C889" s="561"/>
      <c r="D889" s="562"/>
      <c r="E889" s="559"/>
      <c r="F889" s="559"/>
      <c r="G889" s="559"/>
      <c r="H889" s="559"/>
      <c r="I889" s="559"/>
      <c r="J889" s="559"/>
      <c r="K889" s="559"/>
      <c r="L889" s="559"/>
      <c r="M889" s="559"/>
      <c r="N889" s="559"/>
      <c r="O889" s="559"/>
      <c r="P889" s="559"/>
      <c r="Q889" s="559"/>
      <c r="R889" s="559"/>
      <c r="S889" s="559"/>
      <c r="T889" s="559"/>
      <c r="U889" s="559"/>
      <c r="V889" s="559"/>
      <c r="W889" s="559"/>
      <c r="X889" s="559"/>
      <c r="Y889" s="559"/>
      <c r="Z889" s="559"/>
      <c r="AA889" s="559"/>
      <c r="AB889" s="559"/>
      <c r="AC889" s="559"/>
      <c r="AD889" s="559"/>
      <c r="AE889" s="559"/>
      <c r="AF889" s="559"/>
      <c r="AG889" s="559"/>
      <c r="AH889" s="559"/>
      <c r="AI889" s="559"/>
      <c r="AJ889" s="559"/>
      <c r="AK889" s="559"/>
      <c r="AL889" s="559"/>
      <c r="AM889" s="559"/>
      <c r="AN889" s="559"/>
      <c r="AO889" s="559"/>
      <c r="AP889" s="559"/>
      <c r="AQ889" s="559"/>
      <c r="AR889" s="559"/>
      <c r="AS889" s="559"/>
      <c r="AT889" s="559"/>
      <c r="AU889" s="559"/>
      <c r="AV889" s="559"/>
      <c r="AW889" s="559"/>
      <c r="AX889" s="559"/>
      <c r="AY889" s="559"/>
      <c r="AZ889" s="559"/>
      <c r="BA889" s="562"/>
      <c r="BB889" s="559"/>
    </row>
    <row r="890" spans="1:56" ht="14.4" x14ac:dyDescent="0.3">
      <c r="C890" s="565"/>
      <c r="D890" s="565"/>
      <c r="E890" s="564"/>
      <c r="F890" s="564"/>
      <c r="G890" s="564"/>
      <c r="H890" s="564"/>
      <c r="I890" s="564"/>
      <c r="J890" s="564"/>
      <c r="K890" s="564"/>
      <c r="L890" s="564"/>
      <c r="M890" s="564"/>
      <c r="N890" s="564"/>
      <c r="O890" s="564"/>
      <c r="P890" s="564"/>
      <c r="Q890" s="564"/>
      <c r="R890" s="564"/>
      <c r="S890" s="564"/>
      <c r="T890" s="564"/>
      <c r="U890" s="564"/>
      <c r="V890" s="564"/>
      <c r="W890" s="564"/>
      <c r="X890" s="564"/>
      <c r="Y890" s="564"/>
      <c r="Z890" s="564"/>
      <c r="AA890" s="564"/>
      <c r="AB890" s="564"/>
      <c r="AC890" s="564"/>
      <c r="AD890" s="564"/>
      <c r="AE890" s="564"/>
      <c r="AF890" s="564"/>
      <c r="AG890" s="564"/>
      <c r="AH890" s="564"/>
      <c r="AI890" s="564"/>
      <c r="AJ890" s="564"/>
      <c r="AK890" s="564"/>
      <c r="AL890" s="564"/>
      <c r="AM890" s="564"/>
      <c r="AN890" s="564"/>
      <c r="AO890" s="564"/>
      <c r="AP890" s="564"/>
      <c r="AQ890" s="564"/>
      <c r="AR890" s="564"/>
      <c r="AS890" s="564"/>
      <c r="AT890" s="564"/>
      <c r="AU890" s="564"/>
      <c r="AV890" s="564"/>
      <c r="AW890" s="564"/>
      <c r="AX890" s="564"/>
      <c r="AY890" s="564"/>
      <c r="AZ890" s="564"/>
      <c r="BA890" s="565"/>
      <c r="BB890" s="565"/>
      <c r="BC890" s="565"/>
      <c r="BD890" s="566"/>
    </row>
    <row r="891" spans="1:56" ht="14.4" x14ac:dyDescent="0.3">
      <c r="C891" s="565"/>
      <c r="D891" s="565"/>
      <c r="E891" s="564"/>
      <c r="F891" s="564"/>
      <c r="G891" s="564"/>
      <c r="H891" s="564"/>
      <c r="I891" s="564"/>
      <c r="J891" s="564"/>
      <c r="K891" s="564"/>
      <c r="L891" s="564"/>
      <c r="M891" s="564"/>
      <c r="N891" s="564"/>
      <c r="O891" s="564"/>
      <c r="P891" s="564"/>
      <c r="Q891" s="564"/>
      <c r="R891" s="564"/>
      <c r="S891" s="564"/>
      <c r="T891" s="564"/>
      <c r="U891" s="564"/>
      <c r="V891" s="564"/>
      <c r="W891" s="564"/>
      <c r="X891" s="564"/>
      <c r="Y891" s="564"/>
      <c r="Z891" s="564"/>
      <c r="AA891" s="564"/>
      <c r="AB891" s="564"/>
      <c r="AC891" s="564"/>
      <c r="AD891" s="564"/>
      <c r="AE891" s="564"/>
      <c r="AF891" s="564"/>
      <c r="AG891" s="564"/>
      <c r="AH891" s="564"/>
      <c r="AI891" s="564"/>
      <c r="AJ891" s="564"/>
      <c r="AK891" s="564"/>
      <c r="AL891" s="564"/>
      <c r="AM891" s="564"/>
      <c r="AN891" s="564"/>
      <c r="AO891" s="564"/>
      <c r="AP891" s="564"/>
      <c r="AQ891" s="564"/>
      <c r="AR891" s="564"/>
      <c r="AS891" s="564"/>
      <c r="AT891" s="564"/>
      <c r="AU891" s="564"/>
      <c r="AV891" s="564"/>
      <c r="AW891" s="564"/>
      <c r="AX891" s="564"/>
      <c r="AY891" s="564"/>
      <c r="AZ891" s="564"/>
      <c r="BA891" s="565"/>
      <c r="BB891" s="565"/>
      <c r="BC891" s="565"/>
      <c r="BD891" s="566"/>
    </row>
    <row r="892" spans="1:56" ht="14.4" x14ac:dyDescent="0.3">
      <c r="C892" s="565"/>
      <c r="D892" s="565"/>
      <c r="E892" s="564"/>
      <c r="F892" s="564"/>
      <c r="G892" s="564"/>
      <c r="H892" s="564"/>
      <c r="I892" s="564"/>
      <c r="J892" s="564"/>
      <c r="K892" s="564"/>
      <c r="L892" s="564"/>
      <c r="M892" s="564"/>
      <c r="N892" s="564"/>
      <c r="O892" s="564"/>
      <c r="P892" s="564"/>
      <c r="Q892" s="564"/>
      <c r="R892" s="564"/>
      <c r="S892" s="564"/>
      <c r="T892" s="564"/>
      <c r="U892" s="564"/>
      <c r="V892" s="564"/>
      <c r="W892" s="564"/>
      <c r="X892" s="564"/>
      <c r="Y892" s="564"/>
      <c r="Z892" s="564"/>
      <c r="AA892" s="564"/>
      <c r="AB892" s="564"/>
      <c r="AC892" s="564"/>
      <c r="AD892" s="564"/>
      <c r="AE892" s="564"/>
      <c r="AF892" s="564"/>
      <c r="AG892" s="564"/>
      <c r="AH892" s="564"/>
      <c r="AI892" s="564"/>
      <c r="AJ892" s="564"/>
      <c r="AK892" s="564"/>
      <c r="AL892" s="564"/>
      <c r="AM892" s="564"/>
      <c r="AN892" s="564"/>
      <c r="AO892" s="564"/>
      <c r="AP892" s="564"/>
      <c r="AQ892" s="564"/>
      <c r="AR892" s="564"/>
      <c r="AS892" s="564"/>
      <c r="AT892" s="564"/>
      <c r="AU892" s="564"/>
      <c r="AV892" s="564"/>
      <c r="AW892" s="564"/>
      <c r="AX892" s="564"/>
      <c r="AY892" s="564"/>
      <c r="AZ892" s="564"/>
      <c r="BA892" s="565"/>
      <c r="BB892" s="565"/>
      <c r="BC892" s="565"/>
      <c r="BD892" s="566"/>
    </row>
    <row r="893" spans="1:56" ht="21.6" x14ac:dyDescent="0.65">
      <c r="C893" s="561"/>
      <c r="D893" s="562"/>
      <c r="E893" s="559"/>
      <c r="F893" s="559"/>
      <c r="G893" s="559"/>
      <c r="H893" s="559"/>
      <c r="I893" s="559"/>
      <c r="J893" s="559"/>
      <c r="K893" s="559"/>
      <c r="L893" s="559"/>
      <c r="M893" s="559"/>
      <c r="N893" s="559"/>
      <c r="O893" s="559"/>
      <c r="P893" s="559"/>
      <c r="Q893" s="559"/>
      <c r="R893" s="559"/>
      <c r="S893" s="559"/>
      <c r="T893" s="559"/>
      <c r="U893" s="559"/>
      <c r="V893" s="559"/>
      <c r="W893" s="559"/>
      <c r="X893" s="559"/>
      <c r="Y893" s="559"/>
      <c r="Z893" s="559"/>
      <c r="AA893" s="559"/>
      <c r="AB893" s="559"/>
      <c r="AC893" s="559"/>
      <c r="AD893" s="559"/>
      <c r="AE893" s="559"/>
      <c r="AF893" s="559"/>
      <c r="AG893" s="559"/>
      <c r="AH893" s="559"/>
      <c r="AI893" s="559"/>
      <c r="AJ893" s="559"/>
      <c r="AK893" s="559"/>
      <c r="AL893" s="559"/>
      <c r="AM893" s="559"/>
      <c r="AN893" s="559"/>
      <c r="AO893" s="559"/>
      <c r="AP893" s="559"/>
      <c r="AQ893" s="559"/>
      <c r="AR893" s="559"/>
      <c r="AS893" s="559"/>
      <c r="AT893" s="559"/>
      <c r="AU893" s="559"/>
      <c r="AV893" s="559"/>
      <c r="AW893" s="559"/>
      <c r="AX893" s="559"/>
      <c r="AY893" s="559"/>
      <c r="AZ893" s="559"/>
      <c r="BA893" s="562"/>
      <c r="BB893" s="559"/>
    </row>
    <row r="894" spans="1:56" ht="21.6" x14ac:dyDescent="0.65">
      <c r="C894" s="561"/>
      <c r="D894" s="562"/>
      <c r="E894" s="559"/>
      <c r="F894" s="559"/>
      <c r="G894" s="559"/>
      <c r="H894" s="559"/>
      <c r="I894" s="559"/>
      <c r="J894" s="559"/>
      <c r="K894" s="559"/>
      <c r="L894" s="559"/>
      <c r="M894" s="559"/>
      <c r="N894" s="559"/>
      <c r="O894" s="559"/>
      <c r="P894" s="559"/>
      <c r="Q894" s="559"/>
      <c r="R894" s="559"/>
      <c r="S894" s="559"/>
      <c r="T894" s="559"/>
      <c r="U894" s="559"/>
      <c r="V894" s="559"/>
      <c r="W894" s="559"/>
      <c r="X894" s="559"/>
      <c r="Y894" s="559"/>
      <c r="Z894" s="559"/>
      <c r="AA894" s="559"/>
      <c r="AB894" s="559"/>
      <c r="AC894" s="559"/>
      <c r="AD894" s="559"/>
      <c r="AE894" s="559"/>
      <c r="AF894" s="559"/>
      <c r="AG894" s="559"/>
      <c r="AH894" s="559"/>
      <c r="AI894" s="559"/>
      <c r="AJ894" s="559"/>
      <c r="AK894" s="559"/>
      <c r="AL894" s="559"/>
      <c r="AM894" s="559"/>
      <c r="AN894" s="559"/>
      <c r="AO894" s="559"/>
      <c r="AP894" s="559"/>
      <c r="AQ894" s="559"/>
      <c r="AR894" s="559"/>
      <c r="AS894" s="559"/>
      <c r="AT894" s="559"/>
      <c r="AU894" s="559"/>
      <c r="AV894" s="559"/>
      <c r="AW894" s="559"/>
      <c r="AX894" s="559"/>
      <c r="AY894" s="559"/>
      <c r="AZ894" s="559"/>
      <c r="BA894" s="562"/>
      <c r="BB894" s="559"/>
    </row>
    <row r="895" spans="1:56" ht="14.4" x14ac:dyDescent="0.3">
      <c r="C895" s="565"/>
      <c r="D895" s="565"/>
      <c r="E895" s="564"/>
      <c r="F895" s="564"/>
      <c r="G895" s="564"/>
      <c r="H895" s="564"/>
      <c r="I895" s="564"/>
      <c r="J895" s="564"/>
      <c r="K895" s="564"/>
      <c r="L895" s="564"/>
      <c r="M895" s="564"/>
      <c r="N895" s="564"/>
      <c r="O895" s="564"/>
      <c r="P895" s="564"/>
      <c r="Q895" s="564"/>
      <c r="R895" s="564"/>
      <c r="S895" s="564"/>
      <c r="T895" s="564"/>
      <c r="U895" s="564"/>
      <c r="V895" s="564"/>
      <c r="W895" s="564"/>
      <c r="X895" s="564"/>
      <c r="Y895" s="564"/>
      <c r="Z895" s="564"/>
      <c r="AA895" s="564"/>
      <c r="AB895" s="564"/>
      <c r="AC895" s="564"/>
      <c r="AD895" s="564"/>
      <c r="AE895" s="564"/>
      <c r="AF895" s="564"/>
      <c r="AG895" s="564"/>
      <c r="AH895" s="564"/>
      <c r="AI895" s="564"/>
      <c r="AJ895" s="564"/>
      <c r="AK895" s="564"/>
      <c r="AL895" s="564"/>
      <c r="AM895" s="564"/>
      <c r="AN895" s="564"/>
      <c r="AO895" s="564"/>
      <c r="AP895" s="564"/>
      <c r="AQ895" s="564"/>
      <c r="AR895" s="564"/>
      <c r="AS895" s="564"/>
      <c r="AT895" s="564"/>
      <c r="AU895" s="564"/>
      <c r="AV895" s="564"/>
      <c r="AW895" s="564"/>
      <c r="AX895" s="564"/>
      <c r="AY895" s="564"/>
      <c r="AZ895" s="564"/>
      <c r="BA895" s="565"/>
      <c r="BB895" s="565"/>
      <c r="BC895" s="565"/>
      <c r="BD895" s="566"/>
    </row>
    <row r="896" spans="1:56" ht="14.4" x14ac:dyDescent="0.3">
      <c r="C896" s="565"/>
      <c r="D896" s="565"/>
      <c r="E896" s="564"/>
      <c r="F896" s="564"/>
      <c r="G896" s="564"/>
      <c r="H896" s="564"/>
      <c r="I896" s="564"/>
      <c r="J896" s="564"/>
      <c r="K896" s="564"/>
      <c r="L896" s="564"/>
      <c r="M896" s="564"/>
      <c r="N896" s="564"/>
      <c r="O896" s="564"/>
      <c r="P896" s="564"/>
      <c r="Q896" s="564"/>
      <c r="R896" s="564"/>
      <c r="S896" s="564"/>
      <c r="T896" s="564"/>
      <c r="U896" s="564"/>
      <c r="V896" s="564"/>
      <c r="W896" s="564"/>
      <c r="X896" s="564"/>
      <c r="Y896" s="564"/>
      <c r="Z896" s="564"/>
      <c r="AA896" s="564"/>
      <c r="AB896" s="564"/>
      <c r="AC896" s="564"/>
      <c r="AD896" s="564"/>
      <c r="AE896" s="564"/>
      <c r="AF896" s="564"/>
      <c r="AG896" s="564"/>
      <c r="AH896" s="564"/>
      <c r="AI896" s="564"/>
      <c r="AJ896" s="564"/>
      <c r="AK896" s="564"/>
      <c r="AL896" s="564"/>
      <c r="AM896" s="564"/>
      <c r="AN896" s="564"/>
      <c r="AO896" s="564"/>
      <c r="AP896" s="564"/>
      <c r="AQ896" s="564"/>
      <c r="AR896" s="564"/>
      <c r="AS896" s="564"/>
      <c r="AT896" s="564"/>
      <c r="AU896" s="564"/>
      <c r="AV896" s="564"/>
      <c r="AW896" s="564"/>
      <c r="AX896" s="564"/>
      <c r="AY896" s="564"/>
      <c r="AZ896" s="564"/>
      <c r="BA896" s="565"/>
      <c r="BB896" s="565"/>
      <c r="BC896" s="565"/>
      <c r="BD896" s="566"/>
    </row>
    <row r="897" spans="3:56" ht="14.4" x14ac:dyDescent="0.3">
      <c r="C897" s="565"/>
      <c r="D897" s="565"/>
      <c r="E897" s="564"/>
      <c r="F897" s="564"/>
      <c r="G897" s="564"/>
      <c r="H897" s="564"/>
      <c r="I897" s="564"/>
      <c r="J897" s="564"/>
      <c r="K897" s="564"/>
      <c r="L897" s="564"/>
      <c r="M897" s="564"/>
      <c r="N897" s="564"/>
      <c r="O897" s="564"/>
      <c r="P897" s="564"/>
      <c r="Q897" s="564"/>
      <c r="R897" s="564"/>
      <c r="S897" s="564"/>
      <c r="T897" s="564"/>
      <c r="U897" s="564"/>
      <c r="V897" s="564"/>
      <c r="W897" s="564"/>
      <c r="X897" s="564"/>
      <c r="Y897" s="564"/>
      <c r="Z897" s="564"/>
      <c r="AA897" s="564"/>
      <c r="AB897" s="564"/>
      <c r="AC897" s="564"/>
      <c r="AD897" s="564"/>
      <c r="AE897" s="564"/>
      <c r="AF897" s="564"/>
      <c r="AG897" s="564"/>
      <c r="AH897" s="564"/>
      <c r="AI897" s="564"/>
      <c r="AJ897" s="564"/>
      <c r="AK897" s="564"/>
      <c r="AL897" s="564"/>
      <c r="AM897" s="564"/>
      <c r="AN897" s="564"/>
      <c r="AO897" s="564"/>
      <c r="AP897" s="564"/>
      <c r="AQ897" s="564"/>
      <c r="AR897" s="564"/>
      <c r="AS897" s="564"/>
      <c r="AT897" s="564"/>
      <c r="AU897" s="564"/>
      <c r="AV897" s="564"/>
      <c r="AW897" s="564"/>
      <c r="AX897" s="564"/>
      <c r="AY897" s="564"/>
      <c r="AZ897" s="564"/>
      <c r="BA897" s="565"/>
      <c r="BB897" s="565"/>
      <c r="BC897" s="565"/>
      <c r="BD897" s="566"/>
    </row>
    <row r="898" spans="3:56" ht="14.4" x14ac:dyDescent="0.3">
      <c r="C898" s="565"/>
      <c r="D898" s="565"/>
      <c r="E898" s="564"/>
      <c r="F898" s="564"/>
      <c r="G898" s="564"/>
      <c r="H898" s="564"/>
      <c r="I898" s="564"/>
      <c r="J898" s="564"/>
      <c r="K898" s="564"/>
      <c r="L898" s="564"/>
      <c r="M898" s="564"/>
      <c r="N898" s="564"/>
      <c r="O898" s="564"/>
      <c r="P898" s="564"/>
      <c r="Q898" s="564"/>
      <c r="R898" s="564"/>
      <c r="S898" s="564"/>
      <c r="T898" s="564"/>
      <c r="U898" s="564"/>
      <c r="V898" s="564"/>
      <c r="W898" s="564"/>
      <c r="X898" s="564"/>
      <c r="Y898" s="564"/>
      <c r="Z898" s="564"/>
      <c r="AA898" s="564"/>
      <c r="AB898" s="564"/>
      <c r="AC898" s="564"/>
      <c r="AD898" s="564"/>
      <c r="AE898" s="564"/>
      <c r="AF898" s="564"/>
      <c r="AG898" s="564"/>
      <c r="AH898" s="564"/>
      <c r="AI898" s="564"/>
      <c r="AJ898" s="564"/>
      <c r="AK898" s="564"/>
      <c r="AL898" s="564"/>
      <c r="AM898" s="564"/>
      <c r="AN898" s="564"/>
      <c r="AO898" s="564"/>
      <c r="AP898" s="564"/>
      <c r="AQ898" s="564"/>
      <c r="AR898" s="564"/>
      <c r="AS898" s="564"/>
      <c r="AT898" s="564"/>
      <c r="AU898" s="564"/>
      <c r="AV898" s="564"/>
      <c r="AW898" s="564"/>
      <c r="AX898" s="564"/>
      <c r="AY898" s="564"/>
      <c r="AZ898" s="564"/>
      <c r="BA898" s="565"/>
      <c r="BB898" s="565"/>
      <c r="BC898" s="565"/>
      <c r="BD898" s="566"/>
    </row>
    <row r="899" spans="3:56" ht="21.6" x14ac:dyDescent="0.65">
      <c r="C899" s="561"/>
      <c r="D899" s="562"/>
      <c r="E899" s="559"/>
      <c r="F899" s="559"/>
      <c r="G899" s="559"/>
      <c r="H899" s="559"/>
      <c r="I899" s="559"/>
      <c r="J899" s="559"/>
      <c r="K899" s="559"/>
      <c r="L899" s="559"/>
      <c r="M899" s="559"/>
      <c r="N899" s="559"/>
      <c r="O899" s="559"/>
      <c r="P899" s="559"/>
      <c r="Q899" s="559"/>
      <c r="R899" s="559"/>
      <c r="S899" s="559"/>
      <c r="T899" s="559"/>
      <c r="U899" s="559"/>
      <c r="V899" s="559"/>
      <c r="W899" s="559"/>
      <c r="X899" s="559"/>
      <c r="Y899" s="559"/>
      <c r="Z899" s="559"/>
      <c r="AA899" s="559"/>
      <c r="AB899" s="559"/>
      <c r="AC899" s="559"/>
      <c r="AD899" s="559"/>
      <c r="AE899" s="559"/>
      <c r="AF899" s="559"/>
      <c r="AG899" s="559"/>
      <c r="AH899" s="559"/>
      <c r="AI899" s="559"/>
      <c r="AJ899" s="559"/>
      <c r="AK899" s="559"/>
      <c r="AL899" s="559"/>
      <c r="AM899" s="559"/>
      <c r="AN899" s="559"/>
      <c r="AO899" s="559"/>
      <c r="AP899" s="559"/>
      <c r="AQ899" s="559"/>
      <c r="AR899" s="559"/>
      <c r="AS899" s="559"/>
      <c r="AT899" s="559"/>
      <c r="AU899" s="559"/>
      <c r="AV899" s="559"/>
      <c r="AW899" s="559"/>
      <c r="AX899" s="559"/>
      <c r="AY899" s="559"/>
      <c r="AZ899" s="559"/>
      <c r="BA899" s="562"/>
      <c r="BB899" s="559"/>
    </row>
    <row r="900" spans="3:56" ht="21.6" x14ac:dyDescent="0.65">
      <c r="C900" s="561"/>
      <c r="D900" s="562"/>
      <c r="E900" s="559"/>
      <c r="F900" s="559"/>
      <c r="G900" s="559"/>
      <c r="H900" s="559"/>
      <c r="I900" s="559"/>
      <c r="J900" s="559"/>
      <c r="K900" s="559"/>
      <c r="L900" s="559"/>
      <c r="M900" s="559"/>
      <c r="N900" s="559"/>
      <c r="O900" s="559"/>
      <c r="P900" s="559"/>
      <c r="Q900" s="559"/>
      <c r="R900" s="559"/>
      <c r="S900" s="559"/>
      <c r="T900" s="559"/>
      <c r="U900" s="559"/>
      <c r="V900" s="559"/>
      <c r="W900" s="559"/>
      <c r="X900" s="559"/>
      <c r="Y900" s="559"/>
      <c r="Z900" s="559"/>
      <c r="AA900" s="559"/>
      <c r="AB900" s="559"/>
      <c r="AC900" s="559"/>
      <c r="AD900" s="559"/>
      <c r="AE900" s="559"/>
      <c r="AF900" s="559"/>
      <c r="AG900" s="559"/>
      <c r="AH900" s="559"/>
      <c r="AI900" s="559"/>
      <c r="AJ900" s="559"/>
      <c r="AK900" s="559"/>
      <c r="AL900" s="559"/>
      <c r="AM900" s="559"/>
      <c r="AN900" s="559"/>
      <c r="AO900" s="559"/>
      <c r="AP900" s="559"/>
      <c r="AQ900" s="559"/>
      <c r="AR900" s="559"/>
      <c r="AS900" s="559"/>
      <c r="AT900" s="559"/>
      <c r="AU900" s="559"/>
      <c r="AV900" s="559"/>
      <c r="AW900" s="559"/>
      <c r="AX900" s="559"/>
      <c r="AY900" s="559"/>
      <c r="AZ900" s="559"/>
      <c r="BA900" s="562"/>
      <c r="BB900" s="559"/>
    </row>
    <row r="901" spans="3:56" ht="14.4" x14ac:dyDescent="0.3">
      <c r="C901" s="565"/>
      <c r="D901" s="565"/>
      <c r="E901" s="564"/>
      <c r="F901" s="564"/>
      <c r="G901" s="564"/>
      <c r="H901" s="564"/>
      <c r="I901" s="564"/>
      <c r="J901" s="564"/>
      <c r="K901" s="564"/>
      <c r="L901" s="564"/>
      <c r="M901" s="564"/>
      <c r="N901" s="564"/>
      <c r="O901" s="564"/>
      <c r="P901" s="564"/>
      <c r="Q901" s="564"/>
      <c r="R901" s="564"/>
      <c r="S901" s="564"/>
      <c r="T901" s="564"/>
      <c r="U901" s="564"/>
      <c r="V901" s="564"/>
      <c r="W901" s="564"/>
      <c r="X901" s="564"/>
      <c r="Y901" s="564"/>
      <c r="Z901" s="564"/>
      <c r="AA901" s="564"/>
      <c r="AB901" s="564"/>
      <c r="AC901" s="564"/>
      <c r="AD901" s="564"/>
      <c r="AE901" s="564"/>
      <c r="AF901" s="564"/>
      <c r="AG901" s="564"/>
      <c r="AH901" s="564"/>
      <c r="AI901" s="564"/>
      <c r="AJ901" s="564"/>
      <c r="AK901" s="564"/>
      <c r="AL901" s="564"/>
      <c r="AM901" s="564"/>
      <c r="AN901" s="564"/>
      <c r="AO901" s="564"/>
      <c r="AP901" s="564"/>
      <c r="AQ901" s="564"/>
      <c r="AR901" s="564"/>
      <c r="AS901" s="564"/>
      <c r="AT901" s="564"/>
      <c r="AU901" s="564"/>
      <c r="AV901" s="564"/>
      <c r="AW901" s="564"/>
      <c r="AX901" s="564"/>
      <c r="AY901" s="564"/>
      <c r="AZ901" s="564"/>
      <c r="BA901" s="565"/>
      <c r="BB901" s="565"/>
      <c r="BC901" s="565"/>
      <c r="BD901" s="566"/>
    </row>
    <row r="902" spans="3:56" ht="21.6" x14ac:dyDescent="0.65">
      <c r="C902" s="561"/>
      <c r="D902" s="562"/>
      <c r="E902" s="559"/>
      <c r="F902" s="559"/>
      <c r="G902" s="559"/>
      <c r="H902" s="559"/>
      <c r="I902" s="559"/>
      <c r="J902" s="559"/>
      <c r="K902" s="559"/>
      <c r="L902" s="559"/>
      <c r="M902" s="559"/>
      <c r="N902" s="559"/>
      <c r="O902" s="559"/>
      <c r="P902" s="559"/>
      <c r="Q902" s="559"/>
      <c r="R902" s="559"/>
      <c r="S902" s="559"/>
      <c r="T902" s="559"/>
      <c r="U902" s="559"/>
      <c r="V902" s="559"/>
      <c r="W902" s="559"/>
      <c r="X902" s="559"/>
      <c r="Y902" s="559"/>
      <c r="Z902" s="559"/>
      <c r="AA902" s="559"/>
      <c r="AB902" s="559"/>
      <c r="AC902" s="559"/>
      <c r="AD902" s="559"/>
      <c r="AE902" s="559"/>
      <c r="AF902" s="559"/>
      <c r="AG902" s="559"/>
      <c r="AH902" s="559"/>
      <c r="AI902" s="559"/>
      <c r="AJ902" s="559"/>
      <c r="AK902" s="559"/>
      <c r="AL902" s="559"/>
      <c r="AM902" s="559"/>
      <c r="AN902" s="559"/>
      <c r="AO902" s="559"/>
      <c r="AP902" s="559"/>
      <c r="AQ902" s="559"/>
      <c r="AR902" s="559"/>
      <c r="AS902" s="559"/>
      <c r="AT902" s="559"/>
      <c r="AU902" s="559"/>
      <c r="AV902" s="559"/>
      <c r="AW902" s="559"/>
      <c r="AX902" s="559"/>
      <c r="AY902" s="559"/>
      <c r="AZ902" s="559"/>
      <c r="BA902" s="562"/>
      <c r="BB902" s="559"/>
    </row>
    <row r="903" spans="3:56" ht="21.6" x14ac:dyDescent="0.65">
      <c r="C903" s="561"/>
      <c r="D903" s="562"/>
      <c r="E903" s="559"/>
      <c r="F903" s="559"/>
      <c r="G903" s="559"/>
      <c r="H903" s="559"/>
      <c r="I903" s="559"/>
      <c r="J903" s="559"/>
      <c r="K903" s="559"/>
      <c r="L903" s="559"/>
      <c r="M903" s="559"/>
      <c r="N903" s="559"/>
      <c r="O903" s="559"/>
      <c r="P903" s="559"/>
      <c r="Q903" s="559"/>
      <c r="R903" s="559"/>
      <c r="S903" s="559"/>
      <c r="T903" s="559"/>
      <c r="U903" s="559"/>
      <c r="V903" s="559"/>
      <c r="W903" s="559"/>
      <c r="X903" s="559"/>
      <c r="Y903" s="559"/>
      <c r="Z903" s="559"/>
      <c r="AA903" s="559"/>
      <c r="AB903" s="559"/>
      <c r="AC903" s="559"/>
      <c r="AD903" s="559"/>
      <c r="AE903" s="559"/>
      <c r="AF903" s="559"/>
      <c r="AG903" s="559"/>
      <c r="AH903" s="559"/>
      <c r="AI903" s="559"/>
      <c r="AJ903" s="559"/>
      <c r="AK903" s="559"/>
      <c r="AL903" s="559"/>
      <c r="AM903" s="559"/>
      <c r="AN903" s="559"/>
      <c r="AO903" s="559"/>
      <c r="AP903" s="559"/>
      <c r="AQ903" s="559"/>
      <c r="AR903" s="559"/>
      <c r="AS903" s="559"/>
      <c r="AT903" s="559"/>
      <c r="AU903" s="559"/>
      <c r="AV903" s="559"/>
      <c r="AW903" s="559"/>
      <c r="AX903" s="559"/>
      <c r="AY903" s="559"/>
      <c r="AZ903" s="559"/>
      <c r="BA903" s="562"/>
      <c r="BB903" s="559"/>
    </row>
    <row r="904" spans="3:56" ht="21.6" x14ac:dyDescent="0.65">
      <c r="C904" s="561"/>
      <c r="D904" s="562"/>
      <c r="E904" s="559"/>
      <c r="F904" s="559"/>
      <c r="G904" s="559"/>
      <c r="H904" s="559"/>
      <c r="I904" s="559"/>
      <c r="J904" s="559"/>
      <c r="K904" s="559"/>
      <c r="L904" s="559"/>
      <c r="M904" s="559"/>
      <c r="N904" s="559"/>
      <c r="O904" s="559"/>
      <c r="P904" s="559"/>
      <c r="Q904" s="559"/>
      <c r="R904" s="559"/>
      <c r="S904" s="559"/>
      <c r="T904" s="559"/>
      <c r="U904" s="559"/>
      <c r="V904" s="559"/>
      <c r="W904" s="559"/>
      <c r="X904" s="559"/>
      <c r="Y904" s="559"/>
      <c r="Z904" s="559"/>
      <c r="AA904" s="559"/>
      <c r="AB904" s="559"/>
      <c r="AC904" s="559"/>
      <c r="AD904" s="559"/>
      <c r="AE904" s="559"/>
      <c r="AF904" s="559"/>
      <c r="AG904" s="559"/>
      <c r="AH904" s="559"/>
      <c r="AI904" s="559"/>
      <c r="AJ904" s="559"/>
      <c r="AK904" s="559"/>
      <c r="AL904" s="559"/>
      <c r="AM904" s="559"/>
      <c r="AN904" s="559"/>
      <c r="AO904" s="559"/>
      <c r="AP904" s="559"/>
      <c r="AQ904" s="559"/>
      <c r="AR904" s="559"/>
      <c r="AS904" s="559"/>
      <c r="AT904" s="559"/>
      <c r="AU904" s="559"/>
      <c r="AV904" s="559"/>
      <c r="AW904" s="559"/>
      <c r="AX904" s="559"/>
      <c r="AY904" s="559"/>
      <c r="AZ904" s="559"/>
      <c r="BA904" s="562"/>
      <c r="BB904" s="559"/>
    </row>
    <row r="905" spans="3:56" ht="14.4" x14ac:dyDescent="0.3">
      <c r="C905" s="565"/>
      <c r="D905" s="565"/>
      <c r="E905" s="564"/>
      <c r="F905" s="564"/>
      <c r="G905" s="564"/>
      <c r="H905" s="564"/>
      <c r="I905" s="564"/>
      <c r="J905" s="564"/>
      <c r="K905" s="564"/>
      <c r="L905" s="564"/>
      <c r="M905" s="564"/>
      <c r="N905" s="564"/>
      <c r="O905" s="564"/>
      <c r="P905" s="564"/>
      <c r="Q905" s="564"/>
      <c r="R905" s="564"/>
      <c r="S905" s="564"/>
      <c r="T905" s="564"/>
      <c r="U905" s="564"/>
      <c r="V905" s="564"/>
      <c r="W905" s="564"/>
      <c r="X905" s="564"/>
      <c r="Y905" s="564"/>
      <c r="Z905" s="564"/>
      <c r="AA905" s="564"/>
      <c r="AB905" s="564"/>
      <c r="AC905" s="564"/>
      <c r="AD905" s="564"/>
      <c r="AE905" s="564"/>
      <c r="AF905" s="564"/>
      <c r="AG905" s="564"/>
      <c r="AH905" s="564"/>
      <c r="AI905" s="564"/>
      <c r="AJ905" s="564"/>
      <c r="AK905" s="564"/>
      <c r="AL905" s="564"/>
      <c r="AM905" s="564"/>
      <c r="AN905" s="564"/>
      <c r="AO905" s="564"/>
      <c r="AP905" s="564"/>
      <c r="AQ905" s="564"/>
      <c r="AR905" s="564"/>
      <c r="AS905" s="564"/>
      <c r="AT905" s="564"/>
      <c r="AU905" s="564"/>
      <c r="AV905" s="564"/>
      <c r="AW905" s="564"/>
      <c r="AX905" s="564"/>
      <c r="AY905" s="564"/>
      <c r="AZ905" s="564"/>
      <c r="BA905" s="565"/>
      <c r="BB905" s="565"/>
      <c r="BC905" s="565"/>
      <c r="BD905" s="566"/>
    </row>
    <row r="906" spans="3:56" ht="14.4" x14ac:dyDescent="0.3">
      <c r="C906" s="565"/>
      <c r="D906" s="565"/>
      <c r="E906" s="564"/>
      <c r="F906" s="564"/>
      <c r="G906" s="564"/>
      <c r="H906" s="564"/>
      <c r="I906" s="564"/>
      <c r="J906" s="564"/>
      <c r="K906" s="564"/>
      <c r="L906" s="564"/>
      <c r="M906" s="564"/>
      <c r="N906" s="564"/>
      <c r="O906" s="564"/>
      <c r="P906" s="564"/>
      <c r="Q906" s="564"/>
      <c r="R906" s="564"/>
      <c r="S906" s="564"/>
      <c r="T906" s="564"/>
      <c r="U906" s="564"/>
      <c r="V906" s="564"/>
      <c r="W906" s="564"/>
      <c r="X906" s="564"/>
      <c r="Y906" s="564"/>
      <c r="Z906" s="564"/>
      <c r="AA906" s="564"/>
      <c r="AB906" s="564"/>
      <c r="AC906" s="564"/>
      <c r="AD906" s="564"/>
      <c r="AE906" s="564"/>
      <c r="AF906" s="564"/>
      <c r="AG906" s="564"/>
      <c r="AH906" s="564"/>
      <c r="AI906" s="564"/>
      <c r="AJ906" s="564"/>
      <c r="AK906" s="564"/>
      <c r="AL906" s="564"/>
      <c r="AM906" s="564"/>
      <c r="AN906" s="564"/>
      <c r="AO906" s="564"/>
      <c r="AP906" s="564"/>
      <c r="AQ906" s="564"/>
      <c r="AR906" s="564"/>
      <c r="AS906" s="564"/>
      <c r="AT906" s="564"/>
      <c r="AU906" s="564"/>
      <c r="AV906" s="564"/>
      <c r="AW906" s="564"/>
      <c r="AX906" s="564"/>
      <c r="AY906" s="564"/>
      <c r="AZ906" s="564"/>
      <c r="BA906" s="565"/>
      <c r="BB906" s="565"/>
      <c r="BC906" s="565"/>
      <c r="BD906" s="566"/>
    </row>
    <row r="907" spans="3:56" ht="15.75" customHeight="1" x14ac:dyDescent="0.3">
      <c r="C907" s="565"/>
      <c r="D907" s="565"/>
      <c r="E907" s="564"/>
      <c r="F907" s="564"/>
      <c r="G907" s="564"/>
      <c r="H907" s="564"/>
      <c r="I907" s="564"/>
      <c r="J907" s="564"/>
      <c r="K907" s="564"/>
      <c r="L907" s="564"/>
      <c r="M907" s="564"/>
      <c r="N907" s="564"/>
      <c r="O907" s="564"/>
      <c r="P907" s="564"/>
      <c r="Q907" s="564"/>
      <c r="R907" s="564"/>
      <c r="S907" s="564"/>
      <c r="T907" s="564"/>
      <c r="U907" s="564"/>
      <c r="V907" s="564"/>
      <c r="W907" s="564"/>
      <c r="X907" s="564"/>
      <c r="Y907" s="564"/>
      <c r="Z907" s="564"/>
      <c r="AA907" s="564"/>
      <c r="AB907" s="564"/>
      <c r="AC907" s="564"/>
      <c r="AD907" s="564"/>
      <c r="AE907" s="564"/>
      <c r="AF907" s="564"/>
      <c r="AG907" s="564"/>
      <c r="AH907" s="564"/>
      <c r="AI907" s="564"/>
      <c r="AJ907" s="564"/>
      <c r="AK907" s="564"/>
      <c r="AL907" s="564"/>
      <c r="AM907" s="564"/>
      <c r="AN907" s="564"/>
      <c r="AO907" s="564"/>
      <c r="AP907" s="564"/>
      <c r="AQ907" s="564"/>
      <c r="AR907" s="564"/>
      <c r="AS907" s="564"/>
      <c r="AT907" s="564"/>
      <c r="AU907" s="564"/>
      <c r="AV907" s="564"/>
      <c r="AW907" s="564"/>
      <c r="AX907" s="564"/>
      <c r="AY907" s="564"/>
      <c r="AZ907" s="564"/>
      <c r="BA907" s="565"/>
      <c r="BB907" s="565"/>
      <c r="BC907" s="565"/>
      <c r="BD907" s="566"/>
    </row>
    <row r="908" spans="3:56" ht="14.4" x14ac:dyDescent="0.3">
      <c r="C908" s="565"/>
      <c r="D908" s="565"/>
      <c r="E908" s="564"/>
      <c r="F908" s="564"/>
      <c r="G908" s="564"/>
      <c r="H908" s="564"/>
      <c r="I908" s="564"/>
      <c r="J908" s="564"/>
      <c r="K908" s="564"/>
      <c r="L908" s="564"/>
      <c r="M908" s="564"/>
      <c r="N908" s="564"/>
      <c r="O908" s="564"/>
      <c r="P908" s="564"/>
      <c r="Q908" s="564"/>
      <c r="R908" s="564"/>
      <c r="S908" s="564"/>
      <c r="T908" s="564"/>
      <c r="U908" s="564"/>
      <c r="V908" s="564"/>
      <c r="W908" s="564"/>
      <c r="X908" s="564"/>
      <c r="Y908" s="564"/>
      <c r="Z908" s="564"/>
      <c r="AA908" s="564"/>
      <c r="AB908" s="564"/>
      <c r="AC908" s="564"/>
      <c r="AD908" s="564"/>
      <c r="AE908" s="564"/>
      <c r="AF908" s="564"/>
      <c r="AG908" s="564"/>
      <c r="AH908" s="564"/>
      <c r="AI908" s="564"/>
      <c r="AJ908" s="564"/>
      <c r="AK908" s="564"/>
      <c r="AL908" s="564"/>
      <c r="AM908" s="564"/>
      <c r="AN908" s="564"/>
      <c r="AO908" s="564"/>
      <c r="AP908" s="564"/>
      <c r="AQ908" s="564"/>
      <c r="AR908" s="564"/>
      <c r="AS908" s="564"/>
      <c r="AT908" s="564"/>
      <c r="AU908" s="564"/>
      <c r="AV908" s="564"/>
      <c r="AW908" s="564"/>
      <c r="AX908" s="564"/>
      <c r="AY908" s="564"/>
      <c r="AZ908" s="564"/>
      <c r="BA908" s="565"/>
      <c r="BB908" s="565"/>
      <c r="BC908" s="565"/>
      <c r="BD908" s="566"/>
    </row>
    <row r="909" spans="3:56" ht="14.4" x14ac:dyDescent="0.3">
      <c r="C909" s="565"/>
      <c r="D909" s="565"/>
      <c r="E909" s="564"/>
      <c r="F909" s="564"/>
      <c r="G909" s="564"/>
      <c r="H909" s="564"/>
      <c r="I909" s="564"/>
      <c r="J909" s="564"/>
      <c r="K909" s="564"/>
      <c r="L909" s="564"/>
      <c r="M909" s="564"/>
      <c r="N909" s="564"/>
      <c r="O909" s="564"/>
      <c r="P909" s="564"/>
      <c r="Q909" s="564"/>
      <c r="R909" s="564"/>
      <c r="S909" s="564"/>
      <c r="T909" s="564"/>
      <c r="U909" s="564"/>
      <c r="V909" s="564"/>
      <c r="W909" s="564"/>
      <c r="X909" s="564"/>
      <c r="Y909" s="564"/>
      <c r="Z909" s="564"/>
      <c r="AA909" s="564"/>
      <c r="AB909" s="564"/>
      <c r="AC909" s="564"/>
      <c r="AD909" s="564"/>
      <c r="AE909" s="564"/>
      <c r="AF909" s="564"/>
      <c r="AG909" s="564"/>
      <c r="AH909" s="564"/>
      <c r="AI909" s="564"/>
      <c r="AJ909" s="564"/>
      <c r="AK909" s="564"/>
      <c r="AL909" s="564"/>
      <c r="AM909" s="564"/>
      <c r="AN909" s="564"/>
      <c r="AO909" s="564"/>
      <c r="AP909" s="564"/>
      <c r="AQ909" s="564"/>
      <c r="AR909" s="564"/>
      <c r="AS909" s="564"/>
      <c r="AT909" s="564"/>
      <c r="AU909" s="564"/>
      <c r="AV909" s="564"/>
      <c r="AW909" s="564"/>
      <c r="AX909" s="564"/>
      <c r="AY909" s="564"/>
      <c r="AZ909" s="564"/>
      <c r="BA909" s="565"/>
      <c r="BB909" s="565"/>
      <c r="BC909" s="565"/>
      <c r="BD909" s="566"/>
    </row>
    <row r="910" spans="3:56" ht="14.4" x14ac:dyDescent="0.3">
      <c r="C910" s="565"/>
      <c r="D910" s="565"/>
      <c r="E910" s="564"/>
      <c r="F910" s="564"/>
      <c r="G910" s="564"/>
      <c r="H910" s="564"/>
      <c r="I910" s="564"/>
      <c r="J910" s="564"/>
      <c r="K910" s="564"/>
      <c r="L910" s="564"/>
      <c r="M910" s="564"/>
      <c r="N910" s="564"/>
      <c r="O910" s="564"/>
      <c r="P910" s="564"/>
      <c r="Q910" s="564"/>
      <c r="R910" s="564"/>
      <c r="S910" s="564"/>
      <c r="T910" s="564"/>
      <c r="U910" s="564"/>
      <c r="V910" s="564"/>
      <c r="W910" s="564"/>
      <c r="X910" s="564"/>
      <c r="Y910" s="564"/>
      <c r="Z910" s="564"/>
      <c r="AA910" s="564"/>
      <c r="AB910" s="564"/>
      <c r="AC910" s="564"/>
      <c r="AD910" s="564"/>
      <c r="AE910" s="564"/>
      <c r="AF910" s="564"/>
      <c r="AG910" s="564"/>
      <c r="AH910" s="564"/>
      <c r="AI910" s="564"/>
      <c r="AJ910" s="564"/>
      <c r="AK910" s="564"/>
      <c r="AL910" s="564"/>
      <c r="AM910" s="564"/>
      <c r="AN910" s="564"/>
      <c r="AO910" s="564"/>
      <c r="AP910" s="564"/>
      <c r="AQ910" s="564"/>
      <c r="AR910" s="564"/>
      <c r="AS910" s="564"/>
      <c r="AT910" s="564"/>
      <c r="AU910" s="564"/>
      <c r="AV910" s="564"/>
      <c r="AW910" s="564"/>
      <c r="AX910" s="564"/>
      <c r="AY910" s="564"/>
      <c r="AZ910" s="564"/>
      <c r="BA910" s="565"/>
      <c r="BB910" s="565"/>
      <c r="BC910" s="565"/>
      <c r="BD910" s="566"/>
    </row>
    <row r="911" spans="3:56" ht="14.4" x14ac:dyDescent="0.3">
      <c r="C911" s="565"/>
      <c r="D911" s="565"/>
      <c r="E911" s="564"/>
      <c r="F911" s="564"/>
      <c r="G911" s="564"/>
      <c r="H911" s="564"/>
      <c r="I911" s="564"/>
      <c r="J911" s="564"/>
      <c r="K911" s="564"/>
      <c r="L911" s="564"/>
      <c r="M911" s="564"/>
      <c r="N911" s="564"/>
      <c r="O911" s="564"/>
      <c r="P911" s="564"/>
      <c r="Q911" s="564"/>
      <c r="R911" s="564"/>
      <c r="S911" s="564"/>
      <c r="T911" s="564"/>
      <c r="U911" s="564"/>
      <c r="V911" s="564"/>
      <c r="W911" s="564"/>
      <c r="X911" s="564"/>
      <c r="Y911" s="564"/>
      <c r="Z911" s="564"/>
      <c r="AA911" s="564"/>
      <c r="AB911" s="564"/>
      <c r="AC911" s="564"/>
      <c r="AD911" s="564"/>
      <c r="AE911" s="564"/>
      <c r="AF911" s="564"/>
      <c r="AG911" s="564"/>
      <c r="AH911" s="564"/>
      <c r="AI911" s="564"/>
      <c r="AJ911" s="564"/>
      <c r="AK911" s="564"/>
      <c r="AL911" s="564"/>
      <c r="AM911" s="564"/>
      <c r="AN911" s="564"/>
      <c r="AO911" s="564"/>
      <c r="AP911" s="564"/>
      <c r="AQ911" s="564"/>
      <c r="AR911" s="564"/>
      <c r="AS911" s="564"/>
      <c r="AT911" s="564"/>
      <c r="AU911" s="564"/>
      <c r="AV911" s="564"/>
      <c r="AW911" s="564"/>
      <c r="AX911" s="564"/>
      <c r="AY911" s="564"/>
      <c r="AZ911" s="564"/>
      <c r="BA911" s="565"/>
      <c r="BB911" s="565"/>
      <c r="BC911" s="565"/>
      <c r="BD911" s="566"/>
    </row>
    <row r="912" spans="3:56" ht="14.4" x14ac:dyDescent="0.3">
      <c r="C912" s="565"/>
      <c r="D912" s="565"/>
      <c r="E912" s="564"/>
      <c r="F912" s="564"/>
      <c r="G912" s="564"/>
      <c r="H912" s="564"/>
      <c r="I912" s="564"/>
      <c r="J912" s="564"/>
      <c r="K912" s="564"/>
      <c r="L912" s="564"/>
      <c r="M912" s="564"/>
      <c r="N912" s="564"/>
      <c r="O912" s="564"/>
      <c r="P912" s="564"/>
      <c r="Q912" s="564"/>
      <c r="R912" s="564"/>
      <c r="S912" s="564"/>
      <c r="T912" s="564"/>
      <c r="U912" s="564"/>
      <c r="V912" s="564"/>
      <c r="W912" s="564"/>
      <c r="X912" s="564"/>
      <c r="Y912" s="564"/>
      <c r="Z912" s="564"/>
      <c r="AA912" s="564"/>
      <c r="AB912" s="564"/>
      <c r="AC912" s="564"/>
      <c r="AD912" s="564"/>
      <c r="AE912" s="564"/>
      <c r="AF912" s="564"/>
      <c r="AG912" s="564"/>
      <c r="AH912" s="564"/>
      <c r="AI912" s="564"/>
      <c r="AJ912" s="564"/>
      <c r="AK912" s="564"/>
      <c r="AL912" s="564"/>
      <c r="AM912" s="564"/>
      <c r="AN912" s="564"/>
      <c r="AO912" s="564"/>
      <c r="AP912" s="564"/>
      <c r="AQ912" s="564"/>
      <c r="AR912" s="564"/>
      <c r="AS912" s="564"/>
      <c r="AT912" s="564"/>
      <c r="AU912" s="564"/>
      <c r="AV912" s="564"/>
      <c r="AW912" s="564"/>
      <c r="AX912" s="564"/>
      <c r="AY912" s="564"/>
      <c r="AZ912" s="564"/>
      <c r="BA912" s="565"/>
      <c r="BB912" s="565"/>
      <c r="BC912" s="565"/>
      <c r="BD912" s="566"/>
    </row>
    <row r="913" spans="3:54" ht="15.6" x14ac:dyDescent="0.3">
      <c r="C913" s="569"/>
      <c r="D913" s="570"/>
      <c r="E913" s="559"/>
      <c r="F913" s="559"/>
      <c r="G913" s="559"/>
      <c r="H913" s="559"/>
      <c r="I913" s="559"/>
      <c r="J913" s="559"/>
      <c r="K913" s="559"/>
      <c r="L913" s="559"/>
      <c r="M913" s="559"/>
      <c r="N913" s="559"/>
      <c r="O913" s="559"/>
      <c r="P913" s="559"/>
      <c r="Q913" s="559"/>
      <c r="R913" s="559"/>
      <c r="S913" s="559"/>
      <c r="T913" s="559"/>
      <c r="U913" s="559"/>
      <c r="V913" s="559"/>
      <c r="W913" s="559"/>
      <c r="X913" s="559"/>
      <c r="Y913" s="559"/>
      <c r="Z913" s="559"/>
      <c r="AA913" s="559"/>
      <c r="AB913" s="559"/>
      <c r="AC913" s="559"/>
      <c r="AD913" s="559"/>
      <c r="AE913" s="559"/>
      <c r="AF913" s="559"/>
      <c r="AG913" s="559"/>
      <c r="AH913" s="559"/>
      <c r="AI913" s="559"/>
      <c r="AJ913" s="559"/>
      <c r="AK913" s="559"/>
      <c r="AL913" s="559"/>
      <c r="AM913" s="559"/>
      <c r="AN913" s="559"/>
      <c r="AO913" s="559"/>
      <c r="AP913" s="559"/>
      <c r="AQ913" s="559"/>
      <c r="AR913" s="559"/>
      <c r="AS913" s="559"/>
      <c r="AT913" s="559"/>
      <c r="AU913" s="559"/>
      <c r="AV913" s="559"/>
      <c r="AW913" s="559"/>
      <c r="AX913" s="559"/>
      <c r="AY913" s="559"/>
      <c r="AZ913" s="559"/>
      <c r="BA913" s="562"/>
      <c r="BB913" s="559"/>
    </row>
    <row r="914" spans="3:54" ht="15.6" x14ac:dyDescent="0.3">
      <c r="C914" s="571"/>
      <c r="D914" s="570"/>
      <c r="E914" s="559"/>
      <c r="F914" s="559"/>
      <c r="G914" s="559"/>
      <c r="H914" s="559"/>
      <c r="I914" s="559"/>
      <c r="J914" s="559"/>
      <c r="K914" s="559"/>
      <c r="L914" s="559"/>
      <c r="M914" s="559"/>
      <c r="N914" s="559"/>
      <c r="O914" s="559"/>
      <c r="P914" s="559"/>
      <c r="Q914" s="559"/>
      <c r="R914" s="559"/>
      <c r="S914" s="559"/>
      <c r="T914" s="559"/>
      <c r="U914" s="559"/>
      <c r="V914" s="559"/>
      <c r="W914" s="559"/>
      <c r="X914" s="559"/>
      <c r="Y914" s="559"/>
      <c r="Z914" s="559"/>
      <c r="AA914" s="559"/>
      <c r="AB914" s="559"/>
      <c r="AC914" s="559"/>
      <c r="AD914" s="559"/>
      <c r="AE914" s="559"/>
      <c r="AF914" s="559"/>
      <c r="AG914" s="559"/>
      <c r="AH914" s="559"/>
      <c r="AI914" s="559"/>
      <c r="AJ914" s="559"/>
      <c r="AK914" s="559"/>
      <c r="AL914" s="559"/>
      <c r="AM914" s="559"/>
      <c r="AN914" s="559"/>
      <c r="AO914" s="559"/>
      <c r="AP914" s="559"/>
      <c r="AQ914" s="559"/>
      <c r="AR914" s="559"/>
      <c r="AS914" s="559"/>
      <c r="AT914" s="559"/>
      <c r="AU914" s="559"/>
      <c r="AV914" s="559"/>
      <c r="AW914" s="559"/>
      <c r="AX914" s="559"/>
      <c r="AY914" s="559"/>
      <c r="AZ914" s="559"/>
      <c r="BA914" s="562"/>
      <c r="BB914" s="559"/>
    </row>
    <row r="915" spans="3:54" ht="15.6" x14ac:dyDescent="0.3">
      <c r="C915" s="571"/>
      <c r="D915" s="570"/>
      <c r="E915" s="559"/>
      <c r="F915" s="559"/>
      <c r="G915" s="559"/>
      <c r="H915" s="559"/>
      <c r="I915" s="559"/>
      <c r="J915" s="559"/>
      <c r="K915" s="559"/>
      <c r="L915" s="559"/>
      <c r="M915" s="559"/>
      <c r="N915" s="559"/>
      <c r="O915" s="559"/>
      <c r="P915" s="559"/>
      <c r="Q915" s="559"/>
      <c r="R915" s="559"/>
      <c r="S915" s="559"/>
      <c r="T915" s="559"/>
      <c r="U915" s="559"/>
      <c r="V915" s="559"/>
      <c r="W915" s="559"/>
      <c r="X915" s="559"/>
      <c r="Y915" s="559"/>
      <c r="Z915" s="559"/>
      <c r="AA915" s="559"/>
      <c r="AB915" s="559"/>
      <c r="AC915" s="559"/>
      <c r="AD915" s="559"/>
      <c r="AE915" s="559"/>
      <c r="AF915" s="559"/>
      <c r="AG915" s="559"/>
      <c r="AH915" s="559"/>
      <c r="AI915" s="559"/>
      <c r="AJ915" s="559"/>
      <c r="AK915" s="559"/>
      <c r="AL915" s="559"/>
      <c r="AM915" s="559"/>
      <c r="AN915" s="559"/>
      <c r="AO915" s="559"/>
      <c r="AP915" s="559"/>
      <c r="AQ915" s="559"/>
      <c r="AR915" s="559"/>
      <c r="AS915" s="559"/>
      <c r="AT915" s="559"/>
      <c r="AU915" s="559"/>
      <c r="AV915" s="559"/>
      <c r="AW915" s="559"/>
      <c r="AX915" s="559"/>
      <c r="AY915" s="559"/>
      <c r="AZ915" s="559"/>
      <c r="BA915" s="562"/>
      <c r="BB915" s="559"/>
    </row>
    <row r="916" spans="3:54" ht="15.6" x14ac:dyDescent="0.3">
      <c r="C916" s="571"/>
      <c r="D916" s="570"/>
      <c r="E916" s="559"/>
      <c r="F916" s="559"/>
      <c r="G916" s="559"/>
      <c r="H916" s="559"/>
      <c r="I916" s="559"/>
      <c r="J916" s="559"/>
      <c r="K916" s="559"/>
      <c r="L916" s="559"/>
      <c r="M916" s="559"/>
      <c r="N916" s="559"/>
      <c r="O916" s="559"/>
      <c r="P916" s="559"/>
      <c r="Q916" s="559"/>
      <c r="R916" s="559"/>
      <c r="S916" s="559"/>
      <c r="T916" s="559"/>
      <c r="U916" s="559"/>
      <c r="V916" s="559"/>
      <c r="W916" s="559"/>
      <c r="X916" s="559"/>
      <c r="Y916" s="559"/>
      <c r="Z916" s="559"/>
      <c r="AA916" s="559"/>
      <c r="AB916" s="559"/>
      <c r="AC916" s="559"/>
      <c r="AD916" s="559"/>
      <c r="AE916" s="559"/>
      <c r="AF916" s="559"/>
      <c r="AG916" s="559"/>
      <c r="AH916" s="559"/>
      <c r="AI916" s="559"/>
      <c r="AJ916" s="559"/>
      <c r="AK916" s="559"/>
      <c r="AL916" s="559"/>
      <c r="AM916" s="559"/>
      <c r="AN916" s="559"/>
      <c r="AO916" s="559"/>
      <c r="AP916" s="559"/>
      <c r="AQ916" s="559"/>
      <c r="AR916" s="559"/>
      <c r="AS916" s="559"/>
      <c r="AT916" s="559"/>
      <c r="AU916" s="559"/>
      <c r="AV916" s="559"/>
      <c r="AW916" s="559"/>
      <c r="AX916" s="559"/>
      <c r="AY916" s="559"/>
      <c r="AZ916" s="559"/>
      <c r="BA916" s="562"/>
      <c r="BB916" s="559"/>
    </row>
    <row r="917" spans="3:54" ht="15.6" x14ac:dyDescent="0.3">
      <c r="C917" s="571"/>
      <c r="D917" s="570"/>
      <c r="E917" s="559"/>
      <c r="F917" s="559"/>
      <c r="G917" s="559"/>
      <c r="H917" s="559"/>
      <c r="I917" s="559"/>
      <c r="J917" s="559"/>
      <c r="K917" s="559"/>
      <c r="L917" s="559"/>
      <c r="M917" s="559"/>
      <c r="N917" s="559"/>
      <c r="O917" s="559"/>
      <c r="P917" s="559"/>
      <c r="Q917" s="559"/>
      <c r="R917" s="559"/>
      <c r="S917" s="559"/>
      <c r="T917" s="559"/>
      <c r="U917" s="559"/>
      <c r="V917" s="559"/>
      <c r="W917" s="559"/>
      <c r="X917" s="559"/>
      <c r="Y917" s="559"/>
      <c r="Z917" s="559"/>
      <c r="AA917" s="559"/>
      <c r="AB917" s="559"/>
      <c r="AC917" s="559"/>
      <c r="AD917" s="559"/>
      <c r="AE917" s="559"/>
      <c r="AF917" s="559"/>
      <c r="AG917" s="559"/>
      <c r="AH917" s="559"/>
      <c r="AI917" s="559"/>
      <c r="AJ917" s="559"/>
      <c r="AK917" s="559"/>
      <c r="AL917" s="559"/>
      <c r="AM917" s="559"/>
      <c r="AN917" s="559"/>
      <c r="AO917" s="559"/>
      <c r="AP917" s="559"/>
      <c r="AQ917" s="559"/>
      <c r="AR917" s="559"/>
      <c r="AS917" s="559"/>
      <c r="AT917" s="559"/>
      <c r="AU917" s="559"/>
      <c r="AV917" s="559"/>
      <c r="AW917" s="559"/>
      <c r="AX917" s="559"/>
      <c r="AY917" s="559"/>
      <c r="AZ917" s="559"/>
      <c r="BA917" s="562"/>
      <c r="BB917" s="559"/>
    </row>
    <row r="918" spans="3:54" ht="15.6" x14ac:dyDescent="0.3">
      <c r="C918" s="571"/>
      <c r="D918" s="570"/>
      <c r="E918" s="559"/>
      <c r="F918" s="559"/>
      <c r="G918" s="559"/>
      <c r="H918" s="559"/>
      <c r="I918" s="559"/>
      <c r="J918" s="559"/>
      <c r="K918" s="559"/>
      <c r="L918" s="559"/>
      <c r="M918" s="559"/>
      <c r="N918" s="559"/>
      <c r="O918" s="559"/>
      <c r="P918" s="559"/>
      <c r="Q918" s="559"/>
      <c r="R918" s="559"/>
      <c r="S918" s="559"/>
      <c r="T918" s="559"/>
      <c r="U918" s="559"/>
      <c r="V918" s="559"/>
      <c r="W918" s="559"/>
      <c r="X918" s="559"/>
      <c r="Y918" s="559"/>
      <c r="Z918" s="559"/>
      <c r="AA918" s="559"/>
      <c r="AB918" s="559"/>
      <c r="AC918" s="559"/>
      <c r="AD918" s="559"/>
      <c r="AE918" s="559"/>
      <c r="AF918" s="559"/>
      <c r="AG918" s="559"/>
      <c r="AH918" s="559"/>
      <c r="AI918" s="559"/>
      <c r="AJ918" s="559"/>
      <c r="AK918" s="559"/>
      <c r="AL918" s="559"/>
      <c r="AM918" s="559"/>
      <c r="AN918" s="559"/>
      <c r="AO918" s="559"/>
      <c r="AP918" s="559"/>
      <c r="AQ918" s="559"/>
      <c r="AR918" s="559"/>
      <c r="AS918" s="559"/>
      <c r="AT918" s="559"/>
      <c r="AU918" s="559"/>
      <c r="AV918" s="559"/>
      <c r="AW918" s="559"/>
      <c r="AX918" s="559"/>
      <c r="AY918" s="559"/>
      <c r="AZ918" s="559"/>
      <c r="BA918" s="562"/>
      <c r="BB918" s="559"/>
    </row>
    <row r="919" spans="3:54" ht="15.6" x14ac:dyDescent="0.3">
      <c r="C919" s="571"/>
      <c r="D919" s="570"/>
      <c r="E919" s="559"/>
      <c r="F919" s="559"/>
      <c r="G919" s="559"/>
      <c r="H919" s="559"/>
      <c r="I919" s="559"/>
      <c r="J919" s="559"/>
      <c r="K919" s="559"/>
      <c r="L919" s="559"/>
      <c r="M919" s="559"/>
      <c r="N919" s="559"/>
      <c r="O919" s="559"/>
      <c r="P919" s="559"/>
      <c r="Q919" s="559"/>
      <c r="R919" s="559"/>
      <c r="S919" s="559"/>
      <c r="T919" s="559"/>
      <c r="U919" s="559"/>
      <c r="V919" s="559"/>
      <c r="W919" s="559"/>
      <c r="X919" s="559"/>
      <c r="Y919" s="559"/>
      <c r="Z919" s="559"/>
      <c r="AA919" s="559"/>
      <c r="AB919" s="559"/>
      <c r="AC919" s="559"/>
      <c r="AD919" s="559"/>
      <c r="AE919" s="559"/>
      <c r="AF919" s="559"/>
      <c r="AG919" s="559"/>
      <c r="AH919" s="559"/>
      <c r="AI919" s="559"/>
      <c r="AJ919" s="559"/>
      <c r="AK919" s="559"/>
      <c r="AL919" s="559"/>
      <c r="AM919" s="559"/>
      <c r="AN919" s="559"/>
      <c r="AO919" s="559"/>
      <c r="AP919" s="559"/>
      <c r="AQ919" s="559"/>
      <c r="AR919" s="559"/>
      <c r="AS919" s="559"/>
      <c r="AT919" s="559"/>
      <c r="AU919" s="559"/>
      <c r="AV919" s="559"/>
      <c r="AW919" s="559"/>
      <c r="AX919" s="559"/>
      <c r="AY919" s="559"/>
      <c r="AZ919" s="559"/>
      <c r="BA919" s="562"/>
      <c r="BB919" s="559"/>
    </row>
    <row r="920" spans="3:54" ht="15.6" x14ac:dyDescent="0.3">
      <c r="C920" s="571"/>
      <c r="D920" s="570"/>
      <c r="E920" s="559"/>
      <c r="F920" s="559"/>
      <c r="G920" s="559"/>
      <c r="H920" s="559"/>
      <c r="I920" s="559"/>
      <c r="J920" s="559"/>
      <c r="K920" s="559"/>
      <c r="L920" s="559"/>
      <c r="M920" s="559"/>
      <c r="N920" s="559"/>
      <c r="O920" s="559"/>
      <c r="P920" s="559"/>
      <c r="Q920" s="559"/>
      <c r="R920" s="559"/>
      <c r="S920" s="559"/>
      <c r="T920" s="559"/>
      <c r="U920" s="559"/>
      <c r="V920" s="559"/>
      <c r="W920" s="559"/>
      <c r="X920" s="559"/>
      <c r="Y920" s="559"/>
      <c r="Z920" s="559"/>
      <c r="AA920" s="559"/>
      <c r="AB920" s="559"/>
      <c r="AC920" s="559"/>
      <c r="AD920" s="559"/>
      <c r="AE920" s="559"/>
      <c r="AF920" s="559"/>
      <c r="AG920" s="559"/>
      <c r="AH920" s="559"/>
      <c r="AI920" s="559"/>
      <c r="AJ920" s="559"/>
      <c r="AK920" s="559"/>
      <c r="AL920" s="559"/>
      <c r="AM920" s="559"/>
      <c r="AN920" s="559"/>
      <c r="AO920" s="559"/>
      <c r="AP920" s="559"/>
      <c r="AQ920" s="559"/>
      <c r="AR920" s="559"/>
      <c r="AS920" s="559"/>
      <c r="AT920" s="559"/>
      <c r="AU920" s="559"/>
      <c r="AV920" s="559"/>
      <c r="AW920" s="559"/>
      <c r="AX920" s="559"/>
      <c r="AY920" s="559"/>
      <c r="AZ920" s="559"/>
      <c r="BA920" s="562"/>
      <c r="BB920" s="559"/>
    </row>
    <row r="921" spans="3:54" ht="15.6" x14ac:dyDescent="0.3">
      <c r="C921" s="571"/>
      <c r="D921" s="570"/>
      <c r="E921" s="559"/>
      <c r="F921" s="559"/>
      <c r="G921" s="559"/>
      <c r="H921" s="559"/>
      <c r="I921" s="559"/>
      <c r="J921" s="559"/>
      <c r="K921" s="559"/>
      <c r="L921" s="559"/>
      <c r="M921" s="559"/>
      <c r="N921" s="559"/>
      <c r="O921" s="559"/>
      <c r="P921" s="559"/>
      <c r="Q921" s="559"/>
      <c r="R921" s="559"/>
      <c r="S921" s="559"/>
      <c r="T921" s="559"/>
      <c r="U921" s="559"/>
      <c r="V921" s="559"/>
      <c r="W921" s="559"/>
      <c r="X921" s="559"/>
      <c r="Y921" s="559"/>
      <c r="Z921" s="559"/>
      <c r="AA921" s="559"/>
      <c r="AB921" s="559"/>
      <c r="AC921" s="559"/>
      <c r="AD921" s="559"/>
      <c r="AE921" s="559"/>
      <c r="AF921" s="559"/>
      <c r="AG921" s="559"/>
      <c r="AH921" s="559"/>
      <c r="AI921" s="559"/>
      <c r="AJ921" s="559"/>
      <c r="AK921" s="559"/>
      <c r="AL921" s="559"/>
      <c r="AM921" s="559"/>
      <c r="AN921" s="559"/>
      <c r="AO921" s="559"/>
      <c r="AP921" s="559"/>
      <c r="AQ921" s="559"/>
      <c r="AR921" s="559"/>
      <c r="AS921" s="559"/>
      <c r="AT921" s="559"/>
      <c r="AU921" s="559"/>
      <c r="AV921" s="559"/>
      <c r="AW921" s="559"/>
      <c r="AX921" s="559"/>
      <c r="AY921" s="559"/>
      <c r="AZ921" s="559"/>
      <c r="BA921" s="562"/>
      <c r="BB921" s="559"/>
    </row>
    <row r="922" spans="3:54" ht="15.6" x14ac:dyDescent="0.3">
      <c r="C922" s="571"/>
      <c r="D922" s="570"/>
      <c r="E922" s="559"/>
      <c r="F922" s="559"/>
      <c r="G922" s="559"/>
      <c r="H922" s="559"/>
      <c r="I922" s="559"/>
      <c r="J922" s="559"/>
      <c r="K922" s="559"/>
      <c r="L922" s="559"/>
      <c r="M922" s="559"/>
      <c r="N922" s="559"/>
      <c r="O922" s="559"/>
      <c r="P922" s="559"/>
      <c r="Q922" s="559"/>
      <c r="R922" s="559"/>
      <c r="S922" s="559"/>
      <c r="T922" s="559"/>
      <c r="U922" s="559"/>
      <c r="V922" s="559"/>
      <c r="W922" s="559"/>
      <c r="X922" s="559"/>
      <c r="Y922" s="559"/>
      <c r="Z922" s="559"/>
      <c r="AA922" s="559"/>
      <c r="AB922" s="559"/>
      <c r="AC922" s="559"/>
      <c r="AD922" s="559"/>
      <c r="AE922" s="559"/>
      <c r="AF922" s="559"/>
      <c r="AG922" s="559"/>
      <c r="AH922" s="559"/>
      <c r="AI922" s="559"/>
      <c r="AJ922" s="559"/>
      <c r="AK922" s="559"/>
      <c r="AL922" s="559"/>
      <c r="AM922" s="559"/>
      <c r="AN922" s="559"/>
      <c r="AO922" s="559"/>
      <c r="AP922" s="559"/>
      <c r="AQ922" s="559"/>
      <c r="AR922" s="559"/>
      <c r="AS922" s="559"/>
      <c r="AT922" s="559"/>
      <c r="AU922" s="559"/>
      <c r="AV922" s="559"/>
      <c r="AW922" s="559"/>
      <c r="AX922" s="559"/>
      <c r="AY922" s="559"/>
      <c r="AZ922" s="559"/>
      <c r="BA922" s="562"/>
      <c r="BB922" s="559"/>
    </row>
    <row r="923" spans="3:54" ht="15.6" x14ac:dyDescent="0.3">
      <c r="C923" s="571"/>
      <c r="D923" s="570"/>
      <c r="E923" s="559"/>
      <c r="F923" s="559"/>
      <c r="G923" s="559"/>
      <c r="H923" s="559"/>
      <c r="I923" s="559"/>
      <c r="J923" s="559"/>
      <c r="K923" s="559"/>
      <c r="L923" s="559"/>
      <c r="M923" s="559"/>
      <c r="N923" s="559"/>
      <c r="O923" s="559"/>
      <c r="P923" s="559"/>
      <c r="Q923" s="559"/>
      <c r="R923" s="559"/>
      <c r="S923" s="559"/>
      <c r="T923" s="559"/>
      <c r="U923" s="559"/>
      <c r="V923" s="559"/>
      <c r="W923" s="559"/>
      <c r="X923" s="559"/>
      <c r="Y923" s="559"/>
      <c r="Z923" s="559"/>
      <c r="AA923" s="559"/>
      <c r="AB923" s="559"/>
      <c r="AC923" s="559"/>
      <c r="AD923" s="559"/>
      <c r="AE923" s="559"/>
      <c r="AF923" s="559"/>
      <c r="AG923" s="559"/>
      <c r="AH923" s="559"/>
      <c r="AI923" s="559"/>
      <c r="AJ923" s="559"/>
      <c r="AK923" s="559"/>
      <c r="AL923" s="559"/>
      <c r="AM923" s="559"/>
      <c r="AN923" s="559"/>
      <c r="AO923" s="559"/>
      <c r="AP923" s="559"/>
      <c r="AQ923" s="559"/>
      <c r="AR923" s="559"/>
      <c r="AS923" s="559"/>
      <c r="AT923" s="559"/>
      <c r="AU923" s="559"/>
      <c r="AV923" s="559"/>
      <c r="AW923" s="559"/>
      <c r="AX923" s="559"/>
      <c r="AY923" s="559"/>
      <c r="AZ923" s="559"/>
      <c r="BA923" s="562"/>
      <c r="BB923" s="559"/>
    </row>
    <row r="924" spans="3:54" ht="15.6" x14ac:dyDescent="0.3">
      <c r="C924" s="571"/>
      <c r="D924" s="570"/>
      <c r="E924" s="559"/>
      <c r="F924" s="559"/>
      <c r="G924" s="559"/>
      <c r="H924" s="559"/>
      <c r="I924" s="559"/>
      <c r="J924" s="559"/>
      <c r="K924" s="559"/>
      <c r="L924" s="559"/>
      <c r="M924" s="559"/>
      <c r="N924" s="559"/>
      <c r="O924" s="559"/>
      <c r="P924" s="559"/>
      <c r="Q924" s="559"/>
      <c r="R924" s="559"/>
      <c r="S924" s="559"/>
      <c r="T924" s="559"/>
      <c r="U924" s="559"/>
      <c r="V924" s="559"/>
      <c r="W924" s="559"/>
      <c r="X924" s="559"/>
      <c r="Y924" s="559"/>
      <c r="Z924" s="559"/>
      <c r="AA924" s="559"/>
      <c r="AB924" s="559"/>
      <c r="AC924" s="559"/>
      <c r="AD924" s="559"/>
      <c r="AE924" s="559"/>
      <c r="AF924" s="559"/>
      <c r="AG924" s="559"/>
      <c r="AH924" s="559"/>
      <c r="AI924" s="559"/>
      <c r="AJ924" s="559"/>
      <c r="AK924" s="559"/>
      <c r="AL924" s="559"/>
      <c r="AM924" s="559"/>
      <c r="AN924" s="559"/>
      <c r="AO924" s="559"/>
      <c r="AP924" s="559"/>
      <c r="AQ924" s="559"/>
      <c r="AR924" s="559"/>
      <c r="AS924" s="559"/>
      <c r="AT924" s="559"/>
      <c r="AU924" s="559"/>
      <c r="AV924" s="559"/>
      <c r="AW924" s="559"/>
      <c r="AX924" s="559"/>
      <c r="AY924" s="559"/>
      <c r="AZ924" s="559"/>
      <c r="BA924" s="562"/>
      <c r="BB924" s="559"/>
    </row>
    <row r="925" spans="3:54" ht="15.6" x14ac:dyDescent="0.3">
      <c r="C925" s="571"/>
      <c r="D925" s="570"/>
      <c r="E925" s="559"/>
      <c r="F925" s="559"/>
      <c r="G925" s="559"/>
      <c r="H925" s="559"/>
      <c r="I925" s="559"/>
      <c r="J925" s="559"/>
      <c r="K925" s="559"/>
      <c r="L925" s="559"/>
      <c r="M925" s="559"/>
      <c r="N925" s="559"/>
      <c r="O925" s="559"/>
      <c r="P925" s="559"/>
      <c r="Q925" s="559"/>
      <c r="R925" s="559"/>
      <c r="S925" s="559"/>
      <c r="T925" s="559"/>
      <c r="U925" s="559"/>
      <c r="V925" s="559"/>
      <c r="W925" s="559"/>
      <c r="X925" s="559"/>
      <c r="Y925" s="559"/>
      <c r="Z925" s="559"/>
      <c r="AA925" s="559"/>
      <c r="AB925" s="559"/>
      <c r="AC925" s="559"/>
      <c r="AD925" s="559"/>
      <c r="AE925" s="559"/>
      <c r="AF925" s="559"/>
      <c r="AG925" s="559"/>
      <c r="AH925" s="559"/>
      <c r="AI925" s="559"/>
      <c r="AJ925" s="559"/>
      <c r="AK925" s="559"/>
      <c r="AL925" s="559"/>
      <c r="AM925" s="559"/>
      <c r="AN925" s="559"/>
      <c r="AO925" s="559"/>
      <c r="AP925" s="559"/>
      <c r="AQ925" s="559"/>
      <c r="AR925" s="559"/>
      <c r="AS925" s="559"/>
      <c r="AT925" s="559"/>
      <c r="AU925" s="559"/>
      <c r="AV925" s="559"/>
      <c r="AW925" s="559"/>
      <c r="AX925" s="559"/>
      <c r="AY925" s="559"/>
      <c r="AZ925" s="559"/>
      <c r="BA925" s="562"/>
      <c r="BB925" s="559"/>
    </row>
    <row r="926" spans="3:54" ht="15.6" x14ac:dyDescent="0.3">
      <c r="C926" s="571"/>
      <c r="D926" s="570"/>
      <c r="E926" s="559"/>
      <c r="F926" s="559"/>
      <c r="G926" s="559"/>
      <c r="H926" s="559"/>
      <c r="I926" s="559"/>
      <c r="J926" s="559"/>
      <c r="K926" s="559"/>
      <c r="L926" s="559"/>
      <c r="M926" s="559"/>
      <c r="N926" s="559"/>
      <c r="O926" s="559"/>
      <c r="P926" s="559"/>
      <c r="Q926" s="559"/>
      <c r="R926" s="559"/>
      <c r="S926" s="559"/>
      <c r="T926" s="559"/>
      <c r="U926" s="559"/>
      <c r="V926" s="559"/>
      <c r="W926" s="559"/>
      <c r="X926" s="559"/>
      <c r="Y926" s="559"/>
      <c r="Z926" s="559"/>
      <c r="AA926" s="559"/>
      <c r="AB926" s="559"/>
      <c r="AC926" s="559"/>
      <c r="AD926" s="559"/>
      <c r="AE926" s="559"/>
      <c r="AF926" s="559"/>
      <c r="AG926" s="559"/>
      <c r="AH926" s="559"/>
      <c r="AI926" s="559"/>
      <c r="AJ926" s="559"/>
      <c r="AK926" s="559"/>
      <c r="AL926" s="559"/>
      <c r="AM926" s="559"/>
      <c r="AN926" s="559"/>
      <c r="AO926" s="559"/>
      <c r="AP926" s="559"/>
      <c r="AQ926" s="559"/>
      <c r="AR926" s="559"/>
      <c r="AS926" s="559"/>
      <c r="AT926" s="559"/>
      <c r="AU926" s="559"/>
      <c r="AV926" s="559"/>
      <c r="AW926" s="559"/>
      <c r="AX926" s="559"/>
      <c r="AY926" s="559"/>
      <c r="AZ926" s="559"/>
      <c r="BA926" s="562"/>
      <c r="BB926" s="559"/>
    </row>
    <row r="927" spans="3:54" ht="15.6" x14ac:dyDescent="0.3">
      <c r="C927" s="571"/>
      <c r="D927" s="570"/>
      <c r="E927" s="559"/>
      <c r="F927" s="559"/>
      <c r="G927" s="559"/>
      <c r="H927" s="559"/>
      <c r="I927" s="559"/>
      <c r="J927" s="559"/>
      <c r="K927" s="559"/>
      <c r="L927" s="559"/>
      <c r="M927" s="559"/>
      <c r="N927" s="559"/>
      <c r="O927" s="559"/>
      <c r="P927" s="559"/>
      <c r="Q927" s="559"/>
      <c r="R927" s="559"/>
      <c r="S927" s="559"/>
      <c r="T927" s="559"/>
      <c r="U927" s="559"/>
      <c r="V927" s="559"/>
      <c r="W927" s="559"/>
      <c r="X927" s="559"/>
      <c r="Y927" s="559"/>
      <c r="Z927" s="559"/>
      <c r="AA927" s="559"/>
      <c r="AB927" s="559"/>
      <c r="AC927" s="559"/>
      <c r="AD927" s="559"/>
      <c r="AE927" s="559"/>
      <c r="AF927" s="559"/>
      <c r="AG927" s="559"/>
      <c r="AH927" s="559"/>
      <c r="AI927" s="559"/>
      <c r="AJ927" s="559"/>
      <c r="AK927" s="559"/>
      <c r="AL927" s="559"/>
      <c r="AM927" s="559"/>
      <c r="AN927" s="559"/>
      <c r="AO927" s="559"/>
      <c r="AP927" s="559"/>
      <c r="AQ927" s="559"/>
      <c r="AR927" s="559"/>
      <c r="AS927" s="559"/>
      <c r="AT927" s="559"/>
      <c r="AU927" s="559"/>
      <c r="AV927" s="559"/>
      <c r="AW927" s="559"/>
      <c r="AX927" s="559"/>
      <c r="AY927" s="559"/>
      <c r="AZ927" s="559"/>
      <c r="BA927" s="562"/>
      <c r="BB927" s="559"/>
    </row>
    <row r="928" spans="3:54" ht="15.6" x14ac:dyDescent="0.3">
      <c r="C928" s="571"/>
      <c r="D928" s="570"/>
      <c r="E928" s="559"/>
      <c r="F928" s="559"/>
      <c r="G928" s="559"/>
      <c r="H928" s="559"/>
      <c r="I928" s="559"/>
      <c r="J928" s="559"/>
      <c r="K928" s="559"/>
      <c r="L928" s="559"/>
      <c r="M928" s="559"/>
      <c r="N928" s="559"/>
      <c r="O928" s="559"/>
      <c r="P928" s="559"/>
      <c r="Q928" s="559"/>
      <c r="R928" s="559"/>
      <c r="S928" s="559"/>
      <c r="T928" s="559"/>
      <c r="U928" s="559"/>
      <c r="V928" s="559"/>
      <c r="W928" s="559"/>
      <c r="X928" s="559"/>
      <c r="Y928" s="559"/>
      <c r="Z928" s="559"/>
      <c r="AA928" s="559"/>
      <c r="AB928" s="559"/>
      <c r="AC928" s="559"/>
      <c r="AD928" s="559"/>
      <c r="AE928" s="559"/>
      <c r="AF928" s="559"/>
      <c r="AG928" s="559"/>
      <c r="AH928" s="559"/>
      <c r="AI928" s="559"/>
      <c r="AJ928" s="559"/>
      <c r="AK928" s="559"/>
      <c r="AL928" s="559"/>
      <c r="AM928" s="559"/>
      <c r="AN928" s="559"/>
      <c r="AO928" s="559"/>
      <c r="AP928" s="559"/>
      <c r="AQ928" s="559"/>
      <c r="AR928" s="559"/>
      <c r="AS928" s="559"/>
      <c r="AT928" s="559"/>
      <c r="AU928" s="559"/>
      <c r="AV928" s="559"/>
      <c r="AW928" s="559"/>
      <c r="AX928" s="559"/>
      <c r="AY928" s="559"/>
      <c r="AZ928" s="559"/>
      <c r="BA928" s="562"/>
      <c r="BB928" s="559"/>
    </row>
    <row r="929" spans="3:54" ht="15.6" x14ac:dyDescent="0.3">
      <c r="C929" s="571"/>
      <c r="D929" s="570"/>
      <c r="E929" s="559"/>
      <c r="F929" s="559"/>
      <c r="G929" s="559"/>
      <c r="H929" s="559"/>
      <c r="I929" s="559"/>
      <c r="J929" s="559"/>
      <c r="K929" s="559"/>
      <c r="L929" s="559"/>
      <c r="M929" s="559"/>
      <c r="N929" s="559"/>
      <c r="O929" s="559"/>
      <c r="P929" s="559"/>
      <c r="Q929" s="559"/>
      <c r="R929" s="559"/>
      <c r="S929" s="559"/>
      <c r="T929" s="559"/>
      <c r="U929" s="559"/>
      <c r="V929" s="559"/>
      <c r="W929" s="559"/>
      <c r="X929" s="559"/>
      <c r="Y929" s="559"/>
      <c r="Z929" s="559"/>
      <c r="AA929" s="559"/>
      <c r="AB929" s="559"/>
      <c r="AC929" s="559"/>
      <c r="AD929" s="559"/>
      <c r="AE929" s="559"/>
      <c r="AF929" s="559"/>
      <c r="AG929" s="559"/>
      <c r="AH929" s="559"/>
      <c r="AI929" s="559"/>
      <c r="AJ929" s="559"/>
      <c r="AK929" s="559"/>
      <c r="AL929" s="559"/>
      <c r="AM929" s="559"/>
      <c r="AN929" s="559"/>
      <c r="AO929" s="559"/>
      <c r="AP929" s="559"/>
      <c r="AQ929" s="559"/>
      <c r="AR929" s="559"/>
      <c r="AS929" s="559"/>
      <c r="AT929" s="559"/>
      <c r="AU929" s="559"/>
      <c r="AV929" s="559"/>
      <c r="AW929" s="559"/>
      <c r="AX929" s="559"/>
      <c r="AY929" s="559"/>
      <c r="AZ929" s="559"/>
      <c r="BA929" s="562"/>
      <c r="BB929" s="559"/>
    </row>
    <row r="930" spans="3:54" ht="15.6" x14ac:dyDescent="0.3">
      <c r="C930" s="571"/>
      <c r="D930" s="570"/>
      <c r="E930" s="559"/>
      <c r="F930" s="559"/>
      <c r="G930" s="559"/>
      <c r="H930" s="559"/>
      <c r="I930" s="559"/>
      <c r="J930" s="559"/>
      <c r="K930" s="559"/>
      <c r="L930" s="559"/>
      <c r="M930" s="559"/>
      <c r="N930" s="559"/>
      <c r="O930" s="559"/>
      <c r="P930" s="559"/>
      <c r="Q930" s="559"/>
      <c r="R930" s="559"/>
      <c r="S930" s="559"/>
      <c r="T930" s="559"/>
      <c r="U930" s="559"/>
      <c r="V930" s="559"/>
      <c r="W930" s="559"/>
      <c r="X930" s="559"/>
      <c r="Y930" s="559"/>
      <c r="Z930" s="559"/>
      <c r="AA930" s="559"/>
      <c r="AB930" s="559"/>
      <c r="AC930" s="559"/>
      <c r="AD930" s="559"/>
      <c r="AE930" s="559"/>
      <c r="AF930" s="559"/>
      <c r="AG930" s="559"/>
      <c r="AH930" s="559"/>
      <c r="AI930" s="559"/>
      <c r="AJ930" s="559"/>
      <c r="AK930" s="559"/>
      <c r="AL930" s="559"/>
      <c r="AM930" s="559"/>
      <c r="AN930" s="559"/>
      <c r="AO930" s="559"/>
      <c r="AP930" s="559"/>
      <c r="AQ930" s="559"/>
      <c r="AR930" s="559"/>
      <c r="AS930" s="559"/>
      <c r="AT930" s="559"/>
      <c r="AU930" s="559"/>
      <c r="AV930" s="559"/>
      <c r="AW930" s="559"/>
      <c r="AX930" s="559"/>
      <c r="AY930" s="559"/>
      <c r="AZ930" s="559"/>
      <c r="BA930" s="562"/>
      <c r="BB930" s="559"/>
    </row>
    <row r="931" spans="3:54" ht="15.6" x14ac:dyDescent="0.3">
      <c r="C931" s="571"/>
      <c r="D931" s="570"/>
      <c r="E931" s="559"/>
      <c r="F931" s="559"/>
      <c r="G931" s="559"/>
      <c r="H931" s="559"/>
      <c r="I931" s="559"/>
      <c r="J931" s="559"/>
      <c r="K931" s="559"/>
      <c r="L931" s="559"/>
      <c r="M931" s="559"/>
      <c r="N931" s="559"/>
      <c r="O931" s="559"/>
      <c r="P931" s="559"/>
      <c r="Q931" s="559"/>
      <c r="R931" s="559"/>
      <c r="S931" s="559"/>
      <c r="T931" s="559"/>
      <c r="U931" s="559"/>
      <c r="V931" s="559"/>
      <c r="W931" s="559"/>
      <c r="X931" s="559"/>
      <c r="Y931" s="559"/>
      <c r="Z931" s="559"/>
      <c r="AA931" s="559"/>
      <c r="AB931" s="559"/>
      <c r="AC931" s="559"/>
      <c r="AD931" s="559"/>
      <c r="AE931" s="559"/>
      <c r="AF931" s="559"/>
      <c r="AG931" s="559"/>
      <c r="AH931" s="559"/>
      <c r="AI931" s="559"/>
      <c r="AJ931" s="559"/>
      <c r="AK931" s="559"/>
      <c r="AL931" s="559"/>
      <c r="AM931" s="559"/>
      <c r="AN931" s="559"/>
      <c r="AO931" s="559"/>
      <c r="AP931" s="559"/>
      <c r="AQ931" s="559"/>
      <c r="AR931" s="559"/>
      <c r="AS931" s="559"/>
      <c r="AT931" s="559"/>
      <c r="AU931" s="559"/>
      <c r="AV931" s="559"/>
      <c r="AW931" s="559"/>
      <c r="AX931" s="559"/>
      <c r="AY931" s="559"/>
      <c r="AZ931" s="559"/>
      <c r="BA931" s="562"/>
      <c r="BB931" s="559"/>
    </row>
    <row r="932" spans="3:54" ht="15.6" x14ac:dyDescent="0.3">
      <c r="C932" s="569"/>
      <c r="D932" s="570"/>
      <c r="E932" s="559"/>
      <c r="F932" s="559"/>
      <c r="G932" s="559"/>
      <c r="H932" s="559"/>
      <c r="I932" s="559"/>
      <c r="J932" s="559"/>
      <c r="K932" s="559"/>
      <c r="L932" s="559"/>
      <c r="M932" s="559"/>
      <c r="N932" s="559"/>
      <c r="O932" s="559"/>
      <c r="P932" s="559"/>
      <c r="Q932" s="559"/>
      <c r="R932" s="559"/>
      <c r="S932" s="559"/>
      <c r="T932" s="559"/>
      <c r="U932" s="559"/>
      <c r="V932" s="559"/>
      <c r="W932" s="559"/>
      <c r="X932" s="559"/>
      <c r="Y932" s="559"/>
      <c r="Z932" s="559"/>
      <c r="AA932" s="559"/>
      <c r="AB932" s="559"/>
      <c r="AC932" s="559"/>
      <c r="AD932" s="559"/>
      <c r="AE932" s="559"/>
      <c r="AF932" s="559"/>
      <c r="AG932" s="559"/>
      <c r="AH932" s="559"/>
      <c r="AI932" s="559"/>
      <c r="AJ932" s="559"/>
      <c r="AK932" s="559"/>
      <c r="AL932" s="559"/>
      <c r="AM932" s="559"/>
      <c r="AN932" s="559"/>
      <c r="AO932" s="559"/>
      <c r="AP932" s="559"/>
      <c r="AQ932" s="559"/>
      <c r="AR932" s="559"/>
      <c r="AS932" s="559"/>
      <c r="AT932" s="559"/>
      <c r="AU932" s="559"/>
      <c r="AV932" s="559"/>
      <c r="AW932" s="559"/>
      <c r="AX932" s="559"/>
      <c r="AY932" s="559"/>
      <c r="AZ932" s="559"/>
      <c r="BA932" s="562"/>
      <c r="BB932" s="559"/>
    </row>
    <row r="933" spans="3:54" ht="15.6" x14ac:dyDescent="0.3">
      <c r="C933" s="571"/>
      <c r="D933" s="570"/>
      <c r="E933" s="559"/>
      <c r="F933" s="559"/>
      <c r="G933" s="559"/>
      <c r="H933" s="559"/>
      <c r="I933" s="559"/>
      <c r="J933" s="559"/>
      <c r="K933" s="559"/>
      <c r="L933" s="559"/>
      <c r="M933" s="559"/>
      <c r="N933" s="559"/>
      <c r="O933" s="559"/>
      <c r="P933" s="559"/>
      <c r="Q933" s="559"/>
      <c r="R933" s="559"/>
      <c r="S933" s="559"/>
      <c r="T933" s="559"/>
      <c r="U933" s="559"/>
      <c r="V933" s="559"/>
      <c r="W933" s="559"/>
      <c r="X933" s="559"/>
      <c r="Y933" s="559"/>
      <c r="Z933" s="559"/>
      <c r="AA933" s="559"/>
      <c r="AB933" s="559"/>
      <c r="AC933" s="559"/>
      <c r="AD933" s="559"/>
      <c r="AE933" s="559"/>
      <c r="AF933" s="559"/>
      <c r="AG933" s="559"/>
      <c r="AH933" s="559"/>
      <c r="AI933" s="559"/>
      <c r="AJ933" s="559"/>
      <c r="AK933" s="559"/>
      <c r="AL933" s="559"/>
      <c r="AM933" s="559"/>
      <c r="AN933" s="559"/>
      <c r="AO933" s="559"/>
      <c r="AP933" s="559"/>
      <c r="AQ933" s="559"/>
      <c r="AR933" s="559"/>
      <c r="AS933" s="559"/>
      <c r="AT933" s="559"/>
      <c r="AU933" s="559"/>
      <c r="AV933" s="559"/>
      <c r="AW933" s="559"/>
      <c r="AX933" s="559"/>
      <c r="AY933" s="559"/>
      <c r="AZ933" s="559"/>
      <c r="BA933" s="562"/>
      <c r="BB933" s="559"/>
    </row>
    <row r="934" spans="3:54" ht="15.6" x14ac:dyDescent="0.3">
      <c r="C934" s="571"/>
      <c r="D934" s="570"/>
      <c r="E934" s="559"/>
      <c r="F934" s="559"/>
      <c r="G934" s="559"/>
      <c r="H934" s="559"/>
      <c r="I934" s="559"/>
      <c r="J934" s="559"/>
      <c r="K934" s="559"/>
      <c r="L934" s="559"/>
      <c r="M934" s="559"/>
      <c r="N934" s="559"/>
      <c r="O934" s="559"/>
      <c r="P934" s="559"/>
      <c r="Q934" s="559"/>
      <c r="R934" s="559"/>
      <c r="S934" s="559"/>
      <c r="T934" s="559"/>
      <c r="U934" s="559"/>
      <c r="V934" s="559"/>
      <c r="W934" s="559"/>
      <c r="X934" s="559"/>
      <c r="Y934" s="559"/>
      <c r="Z934" s="559"/>
      <c r="AA934" s="559"/>
      <c r="AB934" s="559"/>
      <c r="AC934" s="559"/>
      <c r="AD934" s="559"/>
      <c r="AE934" s="559"/>
      <c r="AF934" s="559"/>
      <c r="AG934" s="559"/>
      <c r="AH934" s="559"/>
      <c r="AI934" s="559"/>
      <c r="AJ934" s="559"/>
      <c r="AK934" s="559"/>
      <c r="AL934" s="559"/>
      <c r="AM934" s="559"/>
      <c r="AN934" s="559"/>
      <c r="AO934" s="559"/>
      <c r="AP934" s="559"/>
      <c r="AQ934" s="559"/>
      <c r="AR934" s="559"/>
      <c r="AS934" s="559"/>
      <c r="AT934" s="559"/>
      <c r="AU934" s="559"/>
      <c r="AV934" s="559"/>
      <c r="AW934" s="559"/>
      <c r="AX934" s="559"/>
      <c r="AY934" s="559"/>
      <c r="AZ934" s="559"/>
      <c r="BA934" s="562"/>
      <c r="BB934" s="559"/>
    </row>
    <row r="935" spans="3:54" ht="15.6" x14ac:dyDescent="0.3">
      <c r="C935" s="571"/>
      <c r="D935" s="570"/>
      <c r="E935" s="559"/>
      <c r="F935" s="559"/>
      <c r="G935" s="559"/>
      <c r="H935" s="559"/>
      <c r="I935" s="559"/>
      <c r="J935" s="559"/>
      <c r="K935" s="559"/>
      <c r="L935" s="559"/>
      <c r="M935" s="559"/>
      <c r="N935" s="559"/>
      <c r="O935" s="559"/>
      <c r="P935" s="559"/>
      <c r="Q935" s="559"/>
      <c r="R935" s="559"/>
      <c r="S935" s="559"/>
      <c r="T935" s="559"/>
      <c r="U935" s="559"/>
      <c r="V935" s="559"/>
      <c r="W935" s="559"/>
      <c r="X935" s="559"/>
      <c r="Y935" s="559"/>
      <c r="Z935" s="559"/>
      <c r="AA935" s="559"/>
      <c r="AB935" s="559"/>
      <c r="AC935" s="559"/>
      <c r="AD935" s="559"/>
      <c r="AE935" s="559"/>
      <c r="AF935" s="559"/>
      <c r="AG935" s="559"/>
      <c r="AH935" s="559"/>
      <c r="AI935" s="559"/>
      <c r="AJ935" s="559"/>
      <c r="AK935" s="559"/>
      <c r="AL935" s="559"/>
      <c r="AM935" s="559"/>
      <c r="AN935" s="559"/>
      <c r="AO935" s="559"/>
      <c r="AP935" s="559"/>
      <c r="AQ935" s="559"/>
      <c r="AR935" s="559"/>
      <c r="AS935" s="559"/>
      <c r="AT935" s="559"/>
      <c r="AU935" s="559"/>
      <c r="AV935" s="559"/>
      <c r="AW935" s="559"/>
      <c r="AX935" s="559"/>
      <c r="AY935" s="559"/>
      <c r="AZ935" s="559"/>
      <c r="BA935" s="562"/>
      <c r="BB935" s="559"/>
    </row>
    <row r="936" spans="3:54" ht="15.6" x14ac:dyDescent="0.3">
      <c r="C936" s="571"/>
      <c r="D936" s="570"/>
      <c r="E936" s="559"/>
      <c r="F936" s="559"/>
      <c r="G936" s="559"/>
      <c r="H936" s="559"/>
      <c r="I936" s="559"/>
      <c r="J936" s="559"/>
      <c r="K936" s="559"/>
      <c r="L936" s="559"/>
      <c r="M936" s="559"/>
      <c r="N936" s="559"/>
      <c r="O936" s="559"/>
      <c r="P936" s="559"/>
      <c r="Q936" s="559"/>
      <c r="R936" s="559"/>
      <c r="S936" s="559"/>
      <c r="T936" s="559"/>
      <c r="U936" s="559"/>
      <c r="V936" s="559"/>
      <c r="W936" s="559"/>
      <c r="X936" s="559"/>
      <c r="Y936" s="559"/>
      <c r="Z936" s="559"/>
      <c r="AA936" s="559"/>
      <c r="AB936" s="559"/>
      <c r="AC936" s="559"/>
      <c r="AD936" s="559"/>
      <c r="AE936" s="559"/>
      <c r="AF936" s="559"/>
      <c r="AG936" s="559"/>
      <c r="AH936" s="559"/>
      <c r="AI936" s="559"/>
      <c r="AJ936" s="559"/>
      <c r="AK936" s="559"/>
      <c r="AL936" s="559"/>
      <c r="AM936" s="559"/>
      <c r="AN936" s="559"/>
      <c r="AO936" s="559"/>
      <c r="AP936" s="559"/>
      <c r="AQ936" s="559"/>
      <c r="AR936" s="559"/>
      <c r="AS936" s="559"/>
      <c r="AT936" s="559"/>
      <c r="AU936" s="559"/>
      <c r="AV936" s="559"/>
      <c r="AW936" s="559"/>
      <c r="AX936" s="559"/>
      <c r="AY936" s="559"/>
      <c r="AZ936" s="559"/>
      <c r="BA936" s="562"/>
      <c r="BB936" s="559"/>
    </row>
    <row r="937" spans="3:54" ht="15.6" x14ac:dyDescent="0.3">
      <c r="C937" s="571"/>
      <c r="D937" s="570"/>
      <c r="E937" s="559"/>
      <c r="F937" s="559"/>
      <c r="G937" s="559"/>
      <c r="H937" s="559"/>
      <c r="I937" s="559"/>
      <c r="J937" s="559"/>
      <c r="K937" s="559"/>
      <c r="L937" s="559"/>
      <c r="M937" s="559"/>
      <c r="N937" s="559"/>
      <c r="O937" s="559"/>
      <c r="P937" s="559"/>
      <c r="Q937" s="559"/>
      <c r="R937" s="559"/>
      <c r="S937" s="559"/>
      <c r="T937" s="559"/>
      <c r="U937" s="559"/>
      <c r="V937" s="559"/>
      <c r="W937" s="559"/>
      <c r="X937" s="559"/>
      <c r="Y937" s="559"/>
      <c r="Z937" s="559"/>
      <c r="AA937" s="559"/>
      <c r="AB937" s="559"/>
      <c r="AC937" s="559"/>
      <c r="AD937" s="559"/>
      <c r="AE937" s="559"/>
      <c r="AF937" s="559"/>
      <c r="AG937" s="559"/>
      <c r="AH937" s="559"/>
      <c r="AI937" s="559"/>
      <c r="AJ937" s="559"/>
      <c r="AK937" s="559"/>
      <c r="AL937" s="559"/>
      <c r="AM937" s="559"/>
      <c r="AN937" s="559"/>
      <c r="AO937" s="559"/>
      <c r="AP937" s="559"/>
      <c r="AQ937" s="559"/>
      <c r="AR937" s="559"/>
      <c r="AS937" s="559"/>
      <c r="AT937" s="559"/>
      <c r="AU937" s="559"/>
      <c r="AV937" s="559"/>
      <c r="AW937" s="559"/>
      <c r="AX937" s="559"/>
      <c r="AY937" s="559"/>
      <c r="AZ937" s="559"/>
      <c r="BA937" s="562"/>
      <c r="BB937" s="559"/>
    </row>
    <row r="938" spans="3:54" ht="15.6" x14ac:dyDescent="0.3">
      <c r="C938" s="571"/>
      <c r="D938" s="570"/>
      <c r="E938" s="559"/>
      <c r="F938" s="559"/>
      <c r="G938" s="559"/>
      <c r="H938" s="559"/>
      <c r="I938" s="559"/>
      <c r="J938" s="559"/>
      <c r="K938" s="559"/>
      <c r="L938" s="559"/>
      <c r="M938" s="559"/>
      <c r="N938" s="559"/>
      <c r="O938" s="559"/>
      <c r="P938" s="559"/>
      <c r="Q938" s="559"/>
      <c r="R938" s="559"/>
      <c r="S938" s="559"/>
      <c r="T938" s="559"/>
      <c r="U938" s="559"/>
      <c r="V938" s="559"/>
      <c r="W938" s="559"/>
      <c r="X938" s="559"/>
      <c r="Y938" s="559"/>
      <c r="Z938" s="559"/>
      <c r="AA938" s="559"/>
      <c r="AB938" s="559"/>
      <c r="AC938" s="559"/>
      <c r="AD938" s="559"/>
      <c r="AE938" s="559"/>
      <c r="AF938" s="559"/>
      <c r="AG938" s="559"/>
      <c r="AH938" s="559"/>
      <c r="AI938" s="559"/>
      <c r="AJ938" s="559"/>
      <c r="AK938" s="559"/>
      <c r="AL938" s="559"/>
      <c r="AM938" s="559"/>
      <c r="AN938" s="559"/>
      <c r="AO938" s="559"/>
      <c r="AP938" s="559"/>
      <c r="AQ938" s="559"/>
      <c r="AR938" s="559"/>
      <c r="AS938" s="559"/>
      <c r="AT938" s="559"/>
      <c r="AU938" s="559"/>
      <c r="AV938" s="559"/>
      <c r="AW938" s="559"/>
      <c r="AX938" s="559"/>
      <c r="AY938" s="559"/>
      <c r="AZ938" s="559"/>
      <c r="BA938" s="562"/>
      <c r="BB938" s="559"/>
    </row>
    <row r="939" spans="3:54" ht="15.6" x14ac:dyDescent="0.3">
      <c r="C939" s="571"/>
      <c r="D939" s="570"/>
      <c r="E939" s="559"/>
      <c r="F939" s="559"/>
      <c r="G939" s="559"/>
      <c r="H939" s="559"/>
      <c r="I939" s="559"/>
      <c r="J939" s="559"/>
      <c r="K939" s="559"/>
      <c r="L939" s="559"/>
      <c r="M939" s="559"/>
      <c r="N939" s="559"/>
      <c r="O939" s="559"/>
      <c r="P939" s="559"/>
      <c r="Q939" s="559"/>
      <c r="R939" s="559"/>
      <c r="S939" s="559"/>
      <c r="T939" s="559"/>
      <c r="U939" s="559"/>
      <c r="V939" s="559"/>
      <c r="W939" s="559"/>
      <c r="X939" s="559"/>
      <c r="Y939" s="559"/>
      <c r="Z939" s="559"/>
      <c r="AA939" s="559"/>
      <c r="AB939" s="559"/>
      <c r="AC939" s="559"/>
      <c r="AD939" s="559"/>
      <c r="AE939" s="559"/>
      <c r="AF939" s="559"/>
      <c r="AG939" s="559"/>
      <c r="AH939" s="559"/>
      <c r="AI939" s="559"/>
      <c r="AJ939" s="559"/>
      <c r="AK939" s="559"/>
      <c r="AL939" s="559"/>
      <c r="AM939" s="559"/>
      <c r="AN939" s="559"/>
      <c r="AO939" s="559"/>
      <c r="AP939" s="559"/>
      <c r="AQ939" s="559"/>
      <c r="AR939" s="559"/>
      <c r="AS939" s="559"/>
      <c r="AT939" s="559"/>
      <c r="AU939" s="559"/>
      <c r="AV939" s="559"/>
      <c r="AW939" s="559"/>
      <c r="AX939" s="559"/>
      <c r="AY939" s="559"/>
      <c r="AZ939" s="559"/>
      <c r="BA939" s="562"/>
      <c r="BB939" s="559"/>
    </row>
    <row r="940" spans="3:54" ht="15.6" x14ac:dyDescent="0.3">
      <c r="C940" s="571"/>
      <c r="D940" s="570"/>
      <c r="E940" s="559"/>
      <c r="F940" s="559"/>
      <c r="G940" s="559"/>
      <c r="H940" s="559"/>
      <c r="I940" s="559"/>
      <c r="J940" s="559"/>
      <c r="K940" s="559"/>
      <c r="L940" s="559"/>
      <c r="M940" s="559"/>
      <c r="N940" s="559"/>
      <c r="O940" s="559"/>
      <c r="P940" s="559"/>
      <c r="Q940" s="559"/>
      <c r="R940" s="559"/>
      <c r="S940" s="559"/>
      <c r="T940" s="559"/>
      <c r="U940" s="559"/>
      <c r="V940" s="559"/>
      <c r="W940" s="559"/>
      <c r="X940" s="559"/>
      <c r="Y940" s="559"/>
      <c r="Z940" s="559"/>
      <c r="AA940" s="559"/>
      <c r="AB940" s="559"/>
      <c r="AC940" s="559"/>
      <c r="AD940" s="559"/>
      <c r="AE940" s="559"/>
      <c r="AF940" s="559"/>
      <c r="AG940" s="559"/>
      <c r="AH940" s="559"/>
      <c r="AI940" s="559"/>
      <c r="AJ940" s="559"/>
      <c r="AK940" s="559"/>
      <c r="AL940" s="559"/>
      <c r="AM940" s="559"/>
      <c r="AN940" s="559"/>
      <c r="AO940" s="559"/>
      <c r="AP940" s="559"/>
      <c r="AQ940" s="559"/>
      <c r="AR940" s="559"/>
      <c r="AS940" s="559"/>
      <c r="AT940" s="559"/>
      <c r="AU940" s="559"/>
      <c r="AV940" s="559"/>
      <c r="AW940" s="559"/>
      <c r="AX940" s="559"/>
      <c r="AY940" s="559"/>
      <c r="AZ940" s="559"/>
      <c r="BA940" s="562"/>
      <c r="BB940" s="559"/>
    </row>
    <row r="941" spans="3:54" ht="15.6" x14ac:dyDescent="0.3">
      <c r="C941" s="571"/>
      <c r="D941" s="570"/>
      <c r="E941" s="559"/>
      <c r="F941" s="559"/>
      <c r="G941" s="559"/>
      <c r="H941" s="559"/>
      <c r="I941" s="559"/>
      <c r="J941" s="559"/>
      <c r="K941" s="559"/>
      <c r="L941" s="559"/>
      <c r="M941" s="559"/>
      <c r="N941" s="559"/>
      <c r="O941" s="559"/>
      <c r="P941" s="559"/>
      <c r="Q941" s="559"/>
      <c r="R941" s="559"/>
      <c r="S941" s="559"/>
      <c r="T941" s="559"/>
      <c r="U941" s="559"/>
      <c r="V941" s="559"/>
      <c r="W941" s="559"/>
      <c r="X941" s="559"/>
      <c r="Y941" s="559"/>
      <c r="Z941" s="559"/>
      <c r="AA941" s="559"/>
      <c r="AB941" s="559"/>
      <c r="AC941" s="559"/>
      <c r="AD941" s="559"/>
      <c r="AE941" s="559"/>
      <c r="AF941" s="559"/>
      <c r="AG941" s="559"/>
      <c r="AH941" s="559"/>
      <c r="AI941" s="559"/>
      <c r="AJ941" s="559"/>
      <c r="AK941" s="559"/>
      <c r="AL941" s="559"/>
      <c r="AM941" s="559"/>
      <c r="AN941" s="559"/>
      <c r="AO941" s="559"/>
      <c r="AP941" s="559"/>
      <c r="AQ941" s="559"/>
      <c r="AR941" s="559"/>
      <c r="AS941" s="559"/>
      <c r="AT941" s="559"/>
      <c r="AU941" s="559"/>
      <c r="AV941" s="559"/>
      <c r="AW941" s="559"/>
      <c r="AX941" s="559"/>
      <c r="AY941" s="559"/>
      <c r="AZ941" s="559"/>
      <c r="BA941" s="562"/>
      <c r="BB941" s="559"/>
    </row>
    <row r="942" spans="3:54" ht="15.6" x14ac:dyDescent="0.3">
      <c r="C942" s="571"/>
      <c r="D942" s="570"/>
      <c r="E942" s="559"/>
      <c r="F942" s="559"/>
      <c r="G942" s="559"/>
      <c r="H942" s="559"/>
      <c r="I942" s="559"/>
      <c r="J942" s="559"/>
      <c r="K942" s="559"/>
      <c r="L942" s="559"/>
      <c r="M942" s="559"/>
      <c r="N942" s="559"/>
      <c r="O942" s="559"/>
      <c r="P942" s="559"/>
      <c r="Q942" s="559"/>
      <c r="R942" s="559"/>
      <c r="S942" s="559"/>
      <c r="T942" s="559"/>
      <c r="U942" s="559"/>
      <c r="V942" s="559"/>
      <c r="W942" s="559"/>
      <c r="X942" s="559"/>
      <c r="Y942" s="559"/>
      <c r="Z942" s="559"/>
      <c r="AA942" s="559"/>
      <c r="AB942" s="559"/>
      <c r="AC942" s="559"/>
      <c r="AD942" s="559"/>
      <c r="AE942" s="559"/>
      <c r="AF942" s="559"/>
      <c r="AG942" s="559"/>
      <c r="AH942" s="559"/>
      <c r="AI942" s="559"/>
      <c r="AJ942" s="559"/>
      <c r="AK942" s="559"/>
      <c r="AL942" s="559"/>
      <c r="AM942" s="559"/>
      <c r="AN942" s="559"/>
      <c r="AO942" s="559"/>
      <c r="AP942" s="559"/>
      <c r="AQ942" s="559"/>
      <c r="AR942" s="559"/>
      <c r="AS942" s="559"/>
      <c r="AT942" s="559"/>
      <c r="AU942" s="559"/>
      <c r="AV942" s="559"/>
      <c r="AW942" s="559"/>
      <c r="AX942" s="559"/>
      <c r="AY942" s="559"/>
      <c r="AZ942" s="559"/>
      <c r="BA942" s="562"/>
      <c r="BB942" s="559"/>
    </row>
    <row r="943" spans="3:54" ht="15.6" x14ac:dyDescent="0.3">
      <c r="C943" s="571"/>
      <c r="D943" s="570"/>
      <c r="E943" s="559"/>
      <c r="F943" s="559"/>
      <c r="G943" s="559"/>
      <c r="H943" s="559"/>
      <c r="I943" s="559"/>
      <c r="J943" s="559"/>
      <c r="K943" s="559"/>
      <c r="L943" s="559"/>
      <c r="M943" s="559"/>
      <c r="N943" s="559"/>
      <c r="O943" s="559"/>
      <c r="P943" s="559"/>
      <c r="Q943" s="559"/>
      <c r="R943" s="559"/>
      <c r="S943" s="559"/>
      <c r="T943" s="559"/>
      <c r="U943" s="559"/>
      <c r="V943" s="559"/>
      <c r="W943" s="559"/>
      <c r="X943" s="559"/>
      <c r="Y943" s="559"/>
      <c r="Z943" s="559"/>
      <c r="AA943" s="559"/>
      <c r="AB943" s="559"/>
      <c r="AC943" s="559"/>
      <c r="AD943" s="559"/>
      <c r="AE943" s="559"/>
      <c r="AF943" s="559"/>
      <c r="AG943" s="559"/>
      <c r="AH943" s="559"/>
      <c r="AI943" s="559"/>
      <c r="AJ943" s="559"/>
      <c r="AK943" s="559"/>
      <c r="AL943" s="559"/>
      <c r="AM943" s="559"/>
      <c r="AN943" s="559"/>
      <c r="AO943" s="559"/>
      <c r="AP943" s="559"/>
      <c r="AQ943" s="559"/>
      <c r="AR943" s="559"/>
      <c r="AS943" s="559"/>
      <c r="AT943" s="559"/>
      <c r="AU943" s="559"/>
      <c r="AV943" s="559"/>
      <c r="AW943" s="559"/>
      <c r="AX943" s="559"/>
      <c r="AY943" s="559"/>
      <c r="AZ943" s="559"/>
      <c r="BA943" s="562"/>
      <c r="BB943" s="559"/>
    </row>
    <row r="944" spans="3:54" ht="15.6" x14ac:dyDescent="0.3">
      <c r="C944" s="571"/>
      <c r="D944" s="570"/>
      <c r="E944" s="559"/>
      <c r="F944" s="559"/>
      <c r="G944" s="559"/>
      <c r="H944" s="559"/>
      <c r="I944" s="559"/>
      <c r="J944" s="559"/>
      <c r="K944" s="559"/>
      <c r="L944" s="559"/>
      <c r="M944" s="559"/>
      <c r="N944" s="559"/>
      <c r="O944" s="559"/>
      <c r="P944" s="559"/>
      <c r="Q944" s="559"/>
      <c r="R944" s="559"/>
      <c r="S944" s="559"/>
      <c r="T944" s="559"/>
      <c r="U944" s="559"/>
      <c r="V944" s="559"/>
      <c r="W944" s="559"/>
      <c r="X944" s="559"/>
      <c r="Y944" s="559"/>
      <c r="Z944" s="559"/>
      <c r="AA944" s="559"/>
      <c r="AB944" s="559"/>
      <c r="AC944" s="559"/>
      <c r="AD944" s="559"/>
      <c r="AE944" s="559"/>
      <c r="AF944" s="559"/>
      <c r="AG944" s="559"/>
      <c r="AH944" s="559"/>
      <c r="AI944" s="559"/>
      <c r="AJ944" s="559"/>
      <c r="AK944" s="559"/>
      <c r="AL944" s="559"/>
      <c r="AM944" s="559"/>
      <c r="AN944" s="559"/>
      <c r="AO944" s="559"/>
      <c r="AP944" s="559"/>
      <c r="AQ944" s="559"/>
      <c r="AR944" s="559"/>
      <c r="AS944" s="559"/>
      <c r="AT944" s="559"/>
      <c r="AU944" s="559"/>
      <c r="AV944" s="559"/>
      <c r="AW944" s="559"/>
      <c r="AX944" s="559"/>
      <c r="AY944" s="559"/>
      <c r="AZ944" s="559"/>
      <c r="BA944" s="562"/>
      <c r="BB944" s="559"/>
    </row>
    <row r="945" spans="3:54" ht="15.6" x14ac:dyDescent="0.3">
      <c r="C945" s="571"/>
      <c r="D945" s="570"/>
      <c r="E945" s="559"/>
      <c r="F945" s="559"/>
      <c r="G945" s="559"/>
      <c r="H945" s="559"/>
      <c r="I945" s="559"/>
      <c r="J945" s="559"/>
      <c r="K945" s="559"/>
      <c r="L945" s="559"/>
      <c r="M945" s="559"/>
      <c r="N945" s="559"/>
      <c r="O945" s="559"/>
      <c r="P945" s="559"/>
      <c r="Q945" s="559"/>
      <c r="R945" s="559"/>
      <c r="S945" s="559"/>
      <c r="T945" s="559"/>
      <c r="U945" s="559"/>
      <c r="V945" s="559"/>
      <c r="W945" s="559"/>
      <c r="X945" s="559"/>
      <c r="Y945" s="559"/>
      <c r="Z945" s="559"/>
      <c r="AA945" s="559"/>
      <c r="AB945" s="559"/>
      <c r="AC945" s="559"/>
      <c r="AD945" s="559"/>
      <c r="AE945" s="559"/>
      <c r="AF945" s="559"/>
      <c r="AG945" s="559"/>
      <c r="AH945" s="559"/>
      <c r="AI945" s="559"/>
      <c r="AJ945" s="559"/>
      <c r="AK945" s="559"/>
      <c r="AL945" s="559"/>
      <c r="AM945" s="559"/>
      <c r="AN945" s="559"/>
      <c r="AO945" s="559"/>
      <c r="AP945" s="559"/>
      <c r="AQ945" s="559"/>
      <c r="AR945" s="559"/>
      <c r="AS945" s="559"/>
      <c r="AT945" s="559"/>
      <c r="AU945" s="559"/>
      <c r="AV945" s="559"/>
      <c r="AW945" s="559"/>
      <c r="AX945" s="559"/>
      <c r="AY945" s="559"/>
      <c r="AZ945" s="559"/>
      <c r="BA945" s="562"/>
      <c r="BB945" s="559"/>
    </row>
    <row r="946" spans="3:54" ht="15.6" x14ac:dyDescent="0.3">
      <c r="C946" s="571"/>
      <c r="D946" s="570"/>
      <c r="E946" s="559"/>
      <c r="F946" s="559"/>
      <c r="G946" s="559"/>
      <c r="H946" s="559"/>
      <c r="I946" s="559"/>
      <c r="J946" s="559"/>
      <c r="K946" s="559"/>
      <c r="L946" s="559"/>
      <c r="M946" s="559"/>
      <c r="N946" s="559"/>
      <c r="O946" s="559"/>
      <c r="P946" s="559"/>
      <c r="Q946" s="559"/>
      <c r="R946" s="559"/>
      <c r="S946" s="559"/>
      <c r="T946" s="559"/>
      <c r="U946" s="559"/>
      <c r="V946" s="559"/>
      <c r="W946" s="559"/>
      <c r="X946" s="559"/>
      <c r="Y946" s="559"/>
      <c r="Z946" s="559"/>
      <c r="AA946" s="559"/>
      <c r="AB946" s="559"/>
      <c r="AC946" s="559"/>
      <c r="AD946" s="559"/>
      <c r="AE946" s="559"/>
      <c r="AF946" s="559"/>
      <c r="AG946" s="559"/>
      <c r="AH946" s="559"/>
      <c r="AI946" s="559"/>
      <c r="AJ946" s="559"/>
      <c r="AK946" s="559"/>
      <c r="AL946" s="559"/>
      <c r="AM946" s="559"/>
      <c r="AN946" s="559"/>
      <c r="AO946" s="559"/>
      <c r="AP946" s="559"/>
      <c r="AQ946" s="559"/>
      <c r="AR946" s="559"/>
      <c r="AS946" s="559"/>
      <c r="AT946" s="559"/>
      <c r="AU946" s="559"/>
      <c r="AV946" s="559"/>
      <c r="AW946" s="559"/>
      <c r="AX946" s="559"/>
      <c r="AY946" s="559"/>
      <c r="AZ946" s="559"/>
      <c r="BA946" s="562"/>
      <c r="BB946" s="559"/>
    </row>
    <row r="947" spans="3:54" ht="15.6" x14ac:dyDescent="0.3">
      <c r="C947" s="571"/>
      <c r="D947" s="570"/>
      <c r="E947" s="559"/>
      <c r="F947" s="559"/>
      <c r="G947" s="559"/>
      <c r="H947" s="559"/>
      <c r="I947" s="559"/>
      <c r="J947" s="559"/>
      <c r="K947" s="559"/>
      <c r="L947" s="559"/>
      <c r="M947" s="559"/>
      <c r="N947" s="559"/>
      <c r="O947" s="559"/>
      <c r="P947" s="559"/>
      <c r="Q947" s="559"/>
      <c r="R947" s="559"/>
      <c r="S947" s="559"/>
      <c r="T947" s="559"/>
      <c r="U947" s="559"/>
      <c r="V947" s="559"/>
      <c r="W947" s="559"/>
      <c r="X947" s="559"/>
      <c r="Y947" s="559"/>
      <c r="Z947" s="559"/>
      <c r="AA947" s="559"/>
      <c r="AB947" s="559"/>
      <c r="AC947" s="559"/>
      <c r="AD947" s="559"/>
      <c r="AE947" s="559"/>
      <c r="AF947" s="559"/>
      <c r="AG947" s="559"/>
      <c r="AH947" s="559"/>
      <c r="AI947" s="559"/>
      <c r="AJ947" s="559"/>
      <c r="AK947" s="559"/>
      <c r="AL947" s="559"/>
      <c r="AM947" s="559"/>
      <c r="AN947" s="559"/>
      <c r="AO947" s="559"/>
      <c r="AP947" s="559"/>
      <c r="AQ947" s="559"/>
      <c r="AR947" s="559"/>
      <c r="AS947" s="559"/>
      <c r="AT947" s="559"/>
      <c r="AU947" s="559"/>
      <c r="AV947" s="559"/>
      <c r="AW947" s="559"/>
      <c r="AX947" s="559"/>
      <c r="AY947" s="559"/>
      <c r="AZ947" s="559"/>
      <c r="BA947" s="562"/>
      <c r="BB947" s="559"/>
    </row>
    <row r="948" spans="3:54" ht="15.6" x14ac:dyDescent="0.3">
      <c r="C948" s="571"/>
      <c r="D948" s="570"/>
      <c r="E948" s="559"/>
      <c r="F948" s="559"/>
      <c r="G948" s="559"/>
      <c r="H948" s="559"/>
      <c r="I948" s="559"/>
      <c r="J948" s="559"/>
      <c r="K948" s="559"/>
      <c r="L948" s="559"/>
      <c r="M948" s="559"/>
      <c r="N948" s="559"/>
      <c r="O948" s="559"/>
      <c r="P948" s="559"/>
      <c r="Q948" s="559"/>
      <c r="R948" s="559"/>
      <c r="S948" s="559"/>
      <c r="T948" s="559"/>
      <c r="U948" s="559"/>
      <c r="V948" s="559"/>
      <c r="W948" s="559"/>
      <c r="X948" s="559"/>
      <c r="Y948" s="559"/>
      <c r="Z948" s="559"/>
      <c r="AA948" s="559"/>
      <c r="AB948" s="559"/>
      <c r="AC948" s="559"/>
      <c r="AD948" s="559"/>
      <c r="AE948" s="559"/>
      <c r="AF948" s="559"/>
      <c r="AG948" s="559"/>
      <c r="AH948" s="559"/>
      <c r="AI948" s="559"/>
      <c r="AJ948" s="559"/>
      <c r="AK948" s="559"/>
      <c r="AL948" s="559"/>
      <c r="AM948" s="559"/>
      <c r="AN948" s="559"/>
      <c r="AO948" s="559"/>
      <c r="AP948" s="559"/>
      <c r="AQ948" s="559"/>
      <c r="AR948" s="559"/>
      <c r="AS948" s="559"/>
      <c r="AT948" s="559"/>
      <c r="AU948" s="559"/>
      <c r="AV948" s="559"/>
      <c r="AW948" s="559"/>
      <c r="AX948" s="559"/>
      <c r="AY948" s="559"/>
      <c r="AZ948" s="559"/>
      <c r="BA948" s="562"/>
      <c r="BB948" s="559"/>
    </row>
    <row r="949" spans="3:54" ht="15.6" x14ac:dyDescent="0.3">
      <c r="C949" s="571"/>
      <c r="D949" s="570"/>
      <c r="E949" s="559"/>
      <c r="F949" s="559"/>
      <c r="G949" s="559"/>
      <c r="H949" s="559"/>
      <c r="I949" s="559"/>
      <c r="J949" s="559"/>
      <c r="K949" s="559"/>
      <c r="L949" s="559"/>
      <c r="M949" s="559"/>
      <c r="N949" s="559"/>
      <c r="O949" s="559"/>
      <c r="P949" s="559"/>
      <c r="Q949" s="559"/>
      <c r="R949" s="559"/>
      <c r="S949" s="559"/>
      <c r="T949" s="559"/>
      <c r="U949" s="559"/>
      <c r="V949" s="559"/>
      <c r="W949" s="559"/>
      <c r="X949" s="559"/>
      <c r="Y949" s="559"/>
      <c r="Z949" s="559"/>
      <c r="AA949" s="559"/>
      <c r="AB949" s="559"/>
      <c r="AC949" s="559"/>
      <c r="AD949" s="559"/>
      <c r="AE949" s="559"/>
      <c r="AF949" s="559"/>
      <c r="AG949" s="559"/>
      <c r="AH949" s="559"/>
      <c r="AI949" s="559"/>
      <c r="AJ949" s="559"/>
      <c r="AK949" s="559"/>
      <c r="AL949" s="559"/>
      <c r="AM949" s="559"/>
      <c r="AN949" s="559"/>
      <c r="AO949" s="559"/>
      <c r="AP949" s="559"/>
      <c r="AQ949" s="559"/>
      <c r="AR949" s="559"/>
      <c r="AS949" s="559"/>
      <c r="AT949" s="559"/>
      <c r="AU949" s="559"/>
      <c r="AV949" s="559"/>
      <c r="AW949" s="559"/>
      <c r="AX949" s="559"/>
      <c r="AY949" s="559"/>
      <c r="AZ949" s="559"/>
      <c r="BA949" s="562"/>
      <c r="BB949" s="559"/>
    </row>
    <row r="950" spans="3:54" ht="15.6" x14ac:dyDescent="0.3">
      <c r="C950" s="571"/>
      <c r="D950" s="570"/>
      <c r="E950" s="559"/>
      <c r="F950" s="559"/>
      <c r="G950" s="559"/>
      <c r="H950" s="559"/>
      <c r="I950" s="559"/>
      <c r="J950" s="559"/>
      <c r="K950" s="559"/>
      <c r="L950" s="559"/>
      <c r="M950" s="559"/>
      <c r="N950" s="559"/>
      <c r="O950" s="559"/>
      <c r="P950" s="559"/>
      <c r="Q950" s="559"/>
      <c r="R950" s="559"/>
      <c r="S950" s="559"/>
      <c r="T950" s="559"/>
      <c r="U950" s="559"/>
      <c r="V950" s="559"/>
      <c r="W950" s="559"/>
      <c r="X950" s="559"/>
      <c r="Y950" s="559"/>
      <c r="Z950" s="559"/>
      <c r="AA950" s="559"/>
      <c r="AB950" s="559"/>
      <c r="AC950" s="559"/>
      <c r="AD950" s="559"/>
      <c r="AE950" s="559"/>
      <c r="AF950" s="559"/>
      <c r="AG950" s="559"/>
      <c r="AH950" s="559"/>
      <c r="AI950" s="559"/>
      <c r="AJ950" s="559"/>
      <c r="AK950" s="559"/>
      <c r="AL950" s="559"/>
      <c r="AM950" s="559"/>
      <c r="AN950" s="559"/>
      <c r="AO950" s="559"/>
      <c r="AP950" s="559"/>
      <c r="AQ950" s="559"/>
      <c r="AR950" s="559"/>
      <c r="AS950" s="559"/>
      <c r="AT950" s="559"/>
      <c r="AU950" s="559"/>
      <c r="AV950" s="559"/>
      <c r="AW950" s="559"/>
      <c r="AX950" s="559"/>
      <c r="AY950" s="559"/>
      <c r="AZ950" s="559"/>
      <c r="BA950" s="562"/>
      <c r="BB950" s="559"/>
    </row>
    <row r="951" spans="3:54" ht="15.6" x14ac:dyDescent="0.3">
      <c r="C951" s="571"/>
      <c r="D951" s="570"/>
      <c r="E951" s="559"/>
      <c r="F951" s="559"/>
      <c r="G951" s="559"/>
      <c r="H951" s="559"/>
      <c r="I951" s="559"/>
      <c r="J951" s="559"/>
      <c r="K951" s="559"/>
      <c r="L951" s="559"/>
      <c r="M951" s="559"/>
      <c r="N951" s="559"/>
      <c r="O951" s="559"/>
      <c r="P951" s="559"/>
      <c r="Q951" s="559"/>
      <c r="R951" s="559"/>
      <c r="S951" s="559"/>
      <c r="T951" s="559"/>
      <c r="U951" s="559"/>
      <c r="V951" s="559"/>
      <c r="W951" s="559"/>
      <c r="X951" s="559"/>
      <c r="Y951" s="559"/>
      <c r="Z951" s="559"/>
      <c r="AA951" s="559"/>
      <c r="AB951" s="559"/>
      <c r="AC951" s="559"/>
      <c r="AD951" s="559"/>
      <c r="AE951" s="559"/>
      <c r="AF951" s="559"/>
      <c r="AG951" s="559"/>
      <c r="AH951" s="559"/>
      <c r="AI951" s="559"/>
      <c r="AJ951" s="559"/>
      <c r="AK951" s="559"/>
      <c r="AL951" s="559"/>
      <c r="AM951" s="559"/>
      <c r="AN951" s="559"/>
      <c r="AO951" s="559"/>
      <c r="AP951" s="559"/>
      <c r="AQ951" s="559"/>
      <c r="AR951" s="559"/>
      <c r="AS951" s="559"/>
      <c r="AT951" s="559"/>
      <c r="AU951" s="559"/>
      <c r="AV951" s="559"/>
      <c r="AW951" s="559"/>
      <c r="AX951" s="559"/>
      <c r="AY951" s="559"/>
      <c r="AZ951" s="559"/>
      <c r="BA951" s="562"/>
      <c r="BB951" s="559"/>
    </row>
    <row r="952" spans="3:54" ht="15.6" x14ac:dyDescent="0.3">
      <c r="C952" s="571"/>
      <c r="D952" s="570"/>
      <c r="E952" s="559"/>
      <c r="F952" s="559"/>
      <c r="G952" s="559"/>
      <c r="H952" s="559"/>
      <c r="I952" s="559"/>
      <c r="J952" s="559"/>
      <c r="K952" s="559"/>
      <c r="L952" s="559"/>
      <c r="M952" s="559"/>
      <c r="N952" s="559"/>
      <c r="O952" s="559"/>
      <c r="P952" s="559"/>
      <c r="Q952" s="559"/>
      <c r="R952" s="559"/>
      <c r="S952" s="559"/>
      <c r="T952" s="559"/>
      <c r="U952" s="559"/>
      <c r="V952" s="559"/>
      <c r="W952" s="559"/>
      <c r="X952" s="559"/>
      <c r="Y952" s="559"/>
      <c r="Z952" s="559"/>
      <c r="AA952" s="559"/>
      <c r="AB952" s="559"/>
      <c r="AC952" s="559"/>
      <c r="AD952" s="559"/>
      <c r="AE952" s="559"/>
      <c r="AF952" s="559"/>
      <c r="AG952" s="559"/>
      <c r="AH952" s="559"/>
      <c r="AI952" s="559"/>
      <c r="AJ952" s="559"/>
      <c r="AK952" s="559"/>
      <c r="AL952" s="559"/>
      <c r="AM952" s="559"/>
      <c r="AN952" s="559"/>
      <c r="AO952" s="559"/>
      <c r="AP952" s="559"/>
      <c r="AQ952" s="559"/>
      <c r="AR952" s="559"/>
      <c r="AS952" s="559"/>
      <c r="AT952" s="559"/>
      <c r="AU952" s="559"/>
      <c r="AV952" s="559"/>
      <c r="AW952" s="559"/>
      <c r="AX952" s="559"/>
      <c r="AY952" s="559"/>
      <c r="AZ952" s="559"/>
      <c r="BA952" s="562"/>
      <c r="BB952" s="559"/>
    </row>
    <row r="953" spans="3:54" ht="15.6" x14ac:dyDescent="0.3">
      <c r="C953" s="571"/>
      <c r="D953" s="570"/>
      <c r="E953" s="559"/>
      <c r="F953" s="559"/>
      <c r="G953" s="559"/>
      <c r="H953" s="559"/>
      <c r="I953" s="559"/>
      <c r="J953" s="559"/>
      <c r="K953" s="559"/>
      <c r="L953" s="559"/>
      <c r="M953" s="559"/>
      <c r="N953" s="559"/>
      <c r="O953" s="559"/>
      <c r="P953" s="559"/>
      <c r="Q953" s="559"/>
      <c r="R953" s="559"/>
      <c r="S953" s="559"/>
      <c r="T953" s="559"/>
      <c r="U953" s="559"/>
      <c r="V953" s="559"/>
      <c r="W953" s="559"/>
      <c r="X953" s="559"/>
      <c r="Y953" s="559"/>
      <c r="Z953" s="559"/>
      <c r="AA953" s="559"/>
      <c r="AB953" s="559"/>
      <c r="AC953" s="559"/>
      <c r="AD953" s="559"/>
      <c r="AE953" s="559"/>
      <c r="AF953" s="559"/>
      <c r="AG953" s="559"/>
      <c r="AH953" s="559"/>
      <c r="AI953" s="559"/>
      <c r="AJ953" s="559"/>
      <c r="AK953" s="559"/>
      <c r="AL953" s="559"/>
      <c r="AM953" s="559"/>
      <c r="AN953" s="559"/>
      <c r="AO953" s="559"/>
      <c r="AP953" s="559"/>
      <c r="AQ953" s="559"/>
      <c r="AR953" s="559"/>
      <c r="AS953" s="559"/>
      <c r="AT953" s="559"/>
      <c r="AU953" s="559"/>
      <c r="AV953" s="559"/>
      <c r="AW953" s="559"/>
      <c r="AX953" s="559"/>
      <c r="AY953" s="559"/>
      <c r="AZ953" s="559"/>
      <c r="BA953" s="562"/>
      <c r="BB953" s="559"/>
    </row>
    <row r="954" spans="3:54" ht="15.6" x14ac:dyDescent="0.3">
      <c r="C954" s="571"/>
      <c r="D954" s="570"/>
      <c r="E954" s="559"/>
      <c r="F954" s="559"/>
      <c r="G954" s="559"/>
      <c r="H954" s="559"/>
      <c r="I954" s="559"/>
      <c r="J954" s="559"/>
      <c r="K954" s="559"/>
      <c r="L954" s="559"/>
      <c r="M954" s="559"/>
      <c r="N954" s="559"/>
      <c r="O954" s="559"/>
      <c r="P954" s="559"/>
      <c r="Q954" s="559"/>
      <c r="R954" s="559"/>
      <c r="S954" s="559"/>
      <c r="T954" s="559"/>
      <c r="U954" s="559"/>
      <c r="V954" s="559"/>
      <c r="W954" s="559"/>
      <c r="X954" s="559"/>
      <c r="Y954" s="559"/>
      <c r="Z954" s="559"/>
      <c r="AA954" s="559"/>
      <c r="AB954" s="559"/>
      <c r="AC954" s="559"/>
      <c r="AD954" s="559"/>
      <c r="AE954" s="559"/>
      <c r="AF954" s="559"/>
      <c r="AG954" s="559"/>
      <c r="AH954" s="559"/>
      <c r="AI954" s="559"/>
      <c r="AJ954" s="559"/>
      <c r="AK954" s="559"/>
      <c r="AL954" s="559"/>
      <c r="AM954" s="559"/>
      <c r="AN954" s="559"/>
      <c r="AO954" s="559"/>
      <c r="AP954" s="559"/>
      <c r="AQ954" s="559"/>
      <c r="AR954" s="559"/>
      <c r="AS954" s="559"/>
      <c r="AT954" s="559"/>
      <c r="AU954" s="559"/>
      <c r="AV954" s="559"/>
      <c r="AW954" s="559"/>
      <c r="AX954" s="559"/>
      <c r="AY954" s="559"/>
      <c r="AZ954" s="559"/>
      <c r="BA954" s="562"/>
      <c r="BB954" s="559"/>
    </row>
    <row r="955" spans="3:54" ht="15.6" x14ac:dyDescent="0.3">
      <c r="C955" s="571"/>
      <c r="D955" s="570"/>
      <c r="E955" s="559"/>
      <c r="F955" s="559"/>
      <c r="G955" s="559"/>
      <c r="H955" s="559"/>
      <c r="I955" s="559"/>
      <c r="J955" s="559"/>
      <c r="K955" s="559"/>
      <c r="L955" s="559"/>
      <c r="M955" s="559"/>
      <c r="N955" s="559"/>
      <c r="O955" s="559"/>
      <c r="P955" s="559"/>
      <c r="Q955" s="559"/>
      <c r="R955" s="559"/>
      <c r="S955" s="559"/>
      <c r="T955" s="559"/>
      <c r="U955" s="559"/>
      <c r="V955" s="559"/>
      <c r="W955" s="559"/>
      <c r="X955" s="559"/>
      <c r="Y955" s="559"/>
      <c r="Z955" s="559"/>
      <c r="AA955" s="559"/>
      <c r="AB955" s="559"/>
      <c r="AC955" s="559"/>
      <c r="AD955" s="559"/>
      <c r="AE955" s="559"/>
      <c r="AF955" s="559"/>
      <c r="AG955" s="559"/>
      <c r="AH955" s="559"/>
      <c r="AI955" s="559"/>
      <c r="AJ955" s="559"/>
      <c r="AK955" s="559"/>
      <c r="AL955" s="559"/>
      <c r="AM955" s="559"/>
      <c r="AN955" s="559"/>
      <c r="AO955" s="559"/>
      <c r="AP955" s="559"/>
      <c r="AQ955" s="559"/>
      <c r="AR955" s="559"/>
      <c r="AS955" s="559"/>
      <c r="AT955" s="559"/>
      <c r="AU955" s="559"/>
      <c r="AV955" s="559"/>
      <c r="AW955" s="559"/>
      <c r="AX955" s="559"/>
      <c r="AY955" s="559"/>
      <c r="AZ955" s="559"/>
      <c r="BA955" s="562"/>
      <c r="BB955" s="559"/>
    </row>
    <row r="956" spans="3:54" ht="15.6" x14ac:dyDescent="0.3">
      <c r="C956" s="571"/>
      <c r="D956" s="570"/>
      <c r="E956" s="559"/>
      <c r="F956" s="559"/>
      <c r="G956" s="559"/>
      <c r="H956" s="559"/>
      <c r="I956" s="559"/>
      <c r="J956" s="559"/>
      <c r="K956" s="559"/>
      <c r="L956" s="559"/>
      <c r="M956" s="559"/>
      <c r="N956" s="559"/>
      <c r="O956" s="559"/>
      <c r="P956" s="559"/>
      <c r="Q956" s="559"/>
      <c r="R956" s="559"/>
      <c r="S956" s="559"/>
      <c r="T956" s="559"/>
      <c r="U956" s="559"/>
      <c r="V956" s="559"/>
      <c r="W956" s="559"/>
      <c r="X956" s="559"/>
      <c r="Y956" s="559"/>
      <c r="Z956" s="559"/>
      <c r="AA956" s="559"/>
      <c r="AB956" s="559"/>
      <c r="AC956" s="559"/>
      <c r="AD956" s="559"/>
      <c r="AE956" s="559"/>
      <c r="AF956" s="559"/>
      <c r="AG956" s="559"/>
      <c r="AH956" s="559"/>
      <c r="AI956" s="559"/>
      <c r="AJ956" s="559"/>
      <c r="AK956" s="559"/>
      <c r="AL956" s="559"/>
      <c r="AM956" s="559"/>
      <c r="AN956" s="559"/>
      <c r="AO956" s="559"/>
      <c r="AP956" s="559"/>
      <c r="AQ956" s="559"/>
      <c r="AR956" s="559"/>
      <c r="AS956" s="559"/>
      <c r="AT956" s="559"/>
      <c r="AU956" s="559"/>
      <c r="AV956" s="559"/>
      <c r="AW956" s="559"/>
      <c r="AX956" s="559"/>
      <c r="AY956" s="559"/>
      <c r="AZ956" s="559"/>
      <c r="BA956" s="562"/>
      <c r="BB956" s="559"/>
    </row>
    <row r="957" spans="3:54" ht="15.6" x14ac:dyDescent="0.3">
      <c r="C957" s="571"/>
      <c r="D957" s="570"/>
      <c r="E957" s="559"/>
      <c r="F957" s="559"/>
      <c r="G957" s="559"/>
      <c r="H957" s="559"/>
      <c r="I957" s="559"/>
      <c r="J957" s="559"/>
      <c r="K957" s="559"/>
      <c r="L957" s="559"/>
      <c r="M957" s="559"/>
      <c r="N957" s="559"/>
      <c r="O957" s="559"/>
      <c r="P957" s="559"/>
      <c r="Q957" s="559"/>
      <c r="R957" s="559"/>
      <c r="S957" s="559"/>
      <c r="T957" s="559"/>
      <c r="U957" s="559"/>
      <c r="V957" s="559"/>
      <c r="W957" s="559"/>
      <c r="X957" s="559"/>
      <c r="Y957" s="559"/>
      <c r="Z957" s="559"/>
      <c r="AA957" s="559"/>
      <c r="AB957" s="559"/>
      <c r="AC957" s="559"/>
      <c r="AD957" s="559"/>
      <c r="AE957" s="559"/>
      <c r="AF957" s="559"/>
      <c r="AG957" s="559"/>
      <c r="AH957" s="559"/>
      <c r="AI957" s="559"/>
      <c r="AJ957" s="559"/>
      <c r="AK957" s="559"/>
      <c r="AL957" s="559"/>
      <c r="AM957" s="559"/>
      <c r="AN957" s="559"/>
      <c r="AO957" s="559"/>
      <c r="AP957" s="559"/>
      <c r="AQ957" s="559"/>
      <c r="AR957" s="559"/>
      <c r="AS957" s="559"/>
      <c r="AT957" s="559"/>
      <c r="AU957" s="559"/>
      <c r="AV957" s="559"/>
      <c r="AW957" s="559"/>
      <c r="AX957" s="559"/>
      <c r="AY957" s="559"/>
      <c r="AZ957" s="559"/>
      <c r="BA957" s="562"/>
      <c r="BB957" s="559"/>
    </row>
    <row r="958" spans="3:54" ht="15.6" x14ac:dyDescent="0.3">
      <c r="C958" s="571"/>
      <c r="D958" s="570"/>
      <c r="E958" s="559"/>
      <c r="F958" s="559"/>
      <c r="G958" s="559"/>
      <c r="H958" s="559"/>
      <c r="I958" s="559"/>
      <c r="J958" s="559"/>
      <c r="K958" s="559"/>
      <c r="L958" s="559"/>
      <c r="M958" s="559"/>
      <c r="N958" s="559"/>
      <c r="O958" s="559"/>
      <c r="P958" s="559"/>
      <c r="Q958" s="559"/>
      <c r="R958" s="559"/>
      <c r="S958" s="559"/>
      <c r="T958" s="559"/>
      <c r="U958" s="559"/>
      <c r="V958" s="559"/>
      <c r="W958" s="559"/>
      <c r="X958" s="559"/>
      <c r="Y958" s="559"/>
      <c r="Z958" s="559"/>
      <c r="AA958" s="559"/>
      <c r="AB958" s="559"/>
      <c r="AC958" s="559"/>
      <c r="AD958" s="559"/>
      <c r="AE958" s="559"/>
      <c r="AF958" s="559"/>
      <c r="AG958" s="559"/>
      <c r="AH958" s="559"/>
      <c r="AI958" s="559"/>
      <c r="AJ958" s="559"/>
      <c r="AK958" s="559"/>
      <c r="AL958" s="559"/>
      <c r="AM958" s="559"/>
      <c r="AN958" s="559"/>
      <c r="AO958" s="559"/>
      <c r="AP958" s="559"/>
      <c r="AQ958" s="559"/>
      <c r="AR958" s="559"/>
      <c r="AS958" s="559"/>
      <c r="AT958" s="559"/>
      <c r="AU958" s="559"/>
      <c r="AV958" s="559"/>
      <c r="AW958" s="559"/>
      <c r="AX958" s="559"/>
      <c r="AY958" s="559"/>
      <c r="AZ958" s="559"/>
      <c r="BA958" s="562"/>
      <c r="BB958" s="559"/>
    </row>
    <row r="959" spans="3:54" ht="15.6" x14ac:dyDescent="0.3">
      <c r="C959" s="571"/>
      <c r="D959" s="570"/>
      <c r="E959" s="559"/>
      <c r="F959" s="559"/>
      <c r="G959" s="559"/>
      <c r="H959" s="559"/>
      <c r="I959" s="559"/>
      <c r="J959" s="559"/>
      <c r="K959" s="559"/>
      <c r="L959" s="559"/>
      <c r="M959" s="559"/>
      <c r="N959" s="559"/>
      <c r="O959" s="559"/>
      <c r="P959" s="559"/>
      <c r="Q959" s="559"/>
      <c r="R959" s="559"/>
      <c r="S959" s="559"/>
      <c r="T959" s="559"/>
      <c r="U959" s="559"/>
      <c r="V959" s="559"/>
      <c r="W959" s="559"/>
      <c r="X959" s="559"/>
      <c r="Y959" s="559"/>
      <c r="Z959" s="559"/>
      <c r="AA959" s="559"/>
      <c r="AB959" s="559"/>
      <c r="AC959" s="559"/>
      <c r="AD959" s="559"/>
      <c r="AE959" s="559"/>
      <c r="AF959" s="559"/>
      <c r="AG959" s="559"/>
      <c r="AH959" s="559"/>
      <c r="AI959" s="559"/>
      <c r="AJ959" s="559"/>
      <c r="AK959" s="559"/>
      <c r="AL959" s="559"/>
      <c r="AM959" s="559"/>
      <c r="AN959" s="559"/>
      <c r="AO959" s="559"/>
      <c r="AP959" s="559"/>
      <c r="AQ959" s="559"/>
      <c r="AR959" s="559"/>
      <c r="AS959" s="559"/>
      <c r="AT959" s="559"/>
      <c r="AU959" s="559"/>
      <c r="AV959" s="559"/>
      <c r="AW959" s="559"/>
      <c r="AX959" s="559"/>
      <c r="AY959" s="559"/>
      <c r="AZ959" s="559"/>
      <c r="BA959" s="562"/>
      <c r="BB959" s="559"/>
    </row>
    <row r="960" spans="3:54" ht="15.6" x14ac:dyDescent="0.3">
      <c r="C960" s="571"/>
      <c r="D960" s="570"/>
      <c r="E960" s="559"/>
      <c r="F960" s="559"/>
      <c r="G960" s="559"/>
      <c r="H960" s="559"/>
      <c r="I960" s="559"/>
      <c r="J960" s="559"/>
      <c r="K960" s="559"/>
      <c r="L960" s="559"/>
      <c r="M960" s="559"/>
      <c r="N960" s="559"/>
      <c r="O960" s="559"/>
      <c r="P960" s="559"/>
      <c r="Q960" s="559"/>
      <c r="R960" s="559"/>
      <c r="S960" s="559"/>
      <c r="T960" s="559"/>
      <c r="U960" s="559"/>
      <c r="V960" s="559"/>
      <c r="W960" s="559"/>
      <c r="X960" s="559"/>
      <c r="Y960" s="559"/>
      <c r="Z960" s="559"/>
      <c r="AA960" s="559"/>
      <c r="AB960" s="559"/>
      <c r="AC960" s="559"/>
      <c r="AD960" s="559"/>
      <c r="AE960" s="559"/>
      <c r="AF960" s="559"/>
      <c r="AG960" s="559"/>
      <c r="AH960" s="559"/>
      <c r="AI960" s="559"/>
      <c r="AJ960" s="559"/>
      <c r="AK960" s="559"/>
      <c r="AL960" s="559"/>
      <c r="AM960" s="559"/>
      <c r="AN960" s="559"/>
      <c r="AO960" s="559"/>
      <c r="AP960" s="559"/>
      <c r="AQ960" s="559"/>
      <c r="AR960" s="559"/>
      <c r="AS960" s="559"/>
      <c r="AT960" s="559"/>
      <c r="AU960" s="559"/>
      <c r="AV960" s="559"/>
      <c r="AW960" s="559"/>
      <c r="AX960" s="559"/>
      <c r="AY960" s="559"/>
      <c r="AZ960" s="559"/>
      <c r="BA960" s="562"/>
      <c r="BB960" s="559"/>
    </row>
    <row r="961" spans="3:54" ht="15.6" x14ac:dyDescent="0.3">
      <c r="C961" s="571"/>
      <c r="D961" s="570"/>
      <c r="E961" s="559"/>
      <c r="F961" s="559"/>
      <c r="G961" s="559"/>
      <c r="H961" s="559"/>
      <c r="I961" s="559"/>
      <c r="J961" s="559"/>
      <c r="K961" s="559"/>
      <c r="L961" s="559"/>
      <c r="M961" s="559"/>
      <c r="N961" s="559"/>
      <c r="O961" s="559"/>
      <c r="P961" s="559"/>
      <c r="Q961" s="559"/>
      <c r="R961" s="559"/>
      <c r="S961" s="559"/>
      <c r="T961" s="559"/>
      <c r="U961" s="559"/>
      <c r="V961" s="559"/>
      <c r="W961" s="559"/>
      <c r="X961" s="559"/>
      <c r="Y961" s="559"/>
      <c r="Z961" s="559"/>
      <c r="AA961" s="559"/>
      <c r="AB961" s="559"/>
      <c r="AC961" s="559"/>
      <c r="AD961" s="559"/>
      <c r="AE961" s="559"/>
      <c r="AF961" s="559"/>
      <c r="AG961" s="559"/>
      <c r="AH961" s="559"/>
      <c r="AI961" s="559"/>
      <c r="AJ961" s="559"/>
      <c r="AK961" s="559"/>
      <c r="AL961" s="559"/>
      <c r="AM961" s="559"/>
      <c r="AN961" s="559"/>
      <c r="AO961" s="559"/>
      <c r="AP961" s="559"/>
      <c r="AQ961" s="559"/>
      <c r="AR961" s="559"/>
      <c r="AS961" s="559"/>
      <c r="AT961" s="559"/>
      <c r="AU961" s="559"/>
      <c r="AV961" s="559"/>
      <c r="AW961" s="559"/>
      <c r="AX961" s="559"/>
      <c r="AY961" s="559"/>
      <c r="AZ961" s="559"/>
      <c r="BA961" s="562"/>
      <c r="BB961" s="559"/>
    </row>
    <row r="962" spans="3:54" ht="15.6" x14ac:dyDescent="0.3">
      <c r="C962" s="571"/>
      <c r="D962" s="570"/>
      <c r="E962" s="559"/>
      <c r="F962" s="559"/>
      <c r="G962" s="559"/>
      <c r="H962" s="559"/>
      <c r="I962" s="559"/>
      <c r="J962" s="559"/>
      <c r="K962" s="559"/>
      <c r="L962" s="559"/>
      <c r="M962" s="559"/>
      <c r="N962" s="559"/>
      <c r="O962" s="559"/>
      <c r="P962" s="559"/>
      <c r="Q962" s="559"/>
      <c r="R962" s="559"/>
      <c r="S962" s="559"/>
      <c r="T962" s="559"/>
      <c r="U962" s="559"/>
      <c r="V962" s="559"/>
      <c r="W962" s="559"/>
      <c r="X962" s="559"/>
      <c r="Y962" s="559"/>
      <c r="Z962" s="559"/>
      <c r="AA962" s="559"/>
      <c r="AB962" s="559"/>
      <c r="AC962" s="559"/>
      <c r="AD962" s="559"/>
      <c r="AE962" s="559"/>
      <c r="AF962" s="559"/>
      <c r="AG962" s="559"/>
      <c r="AH962" s="559"/>
      <c r="AI962" s="559"/>
      <c r="AJ962" s="559"/>
      <c r="AK962" s="559"/>
      <c r="AL962" s="559"/>
      <c r="AM962" s="559"/>
      <c r="AN962" s="559"/>
      <c r="AO962" s="559"/>
      <c r="AP962" s="559"/>
      <c r="AQ962" s="559"/>
      <c r="AR962" s="559"/>
      <c r="AS962" s="559"/>
      <c r="AT962" s="559"/>
      <c r="AU962" s="559"/>
      <c r="AV962" s="559"/>
      <c r="AW962" s="559"/>
      <c r="AX962" s="559"/>
      <c r="AY962" s="559"/>
      <c r="AZ962" s="559"/>
      <c r="BA962" s="562"/>
      <c r="BB962" s="559"/>
    </row>
    <row r="963" spans="3:54" ht="15.6" x14ac:dyDescent="0.3">
      <c r="C963" s="571"/>
      <c r="D963" s="570"/>
      <c r="E963" s="559"/>
      <c r="F963" s="559"/>
      <c r="G963" s="559"/>
      <c r="H963" s="559"/>
      <c r="I963" s="559"/>
      <c r="J963" s="559"/>
      <c r="K963" s="559"/>
      <c r="L963" s="559"/>
      <c r="M963" s="559"/>
      <c r="N963" s="559"/>
      <c r="O963" s="559"/>
      <c r="P963" s="559"/>
      <c r="Q963" s="559"/>
      <c r="R963" s="559"/>
      <c r="S963" s="559"/>
      <c r="T963" s="559"/>
      <c r="U963" s="559"/>
      <c r="V963" s="559"/>
      <c r="W963" s="559"/>
      <c r="X963" s="559"/>
      <c r="Y963" s="559"/>
      <c r="Z963" s="559"/>
      <c r="AA963" s="559"/>
      <c r="AB963" s="559"/>
      <c r="AC963" s="559"/>
      <c r="AD963" s="559"/>
      <c r="AE963" s="559"/>
      <c r="AF963" s="559"/>
      <c r="AG963" s="559"/>
      <c r="AH963" s="559"/>
      <c r="AI963" s="559"/>
      <c r="AJ963" s="559"/>
      <c r="AK963" s="559"/>
      <c r="AL963" s="559"/>
      <c r="AM963" s="559"/>
      <c r="AN963" s="559"/>
      <c r="AO963" s="559"/>
      <c r="AP963" s="559"/>
      <c r="AQ963" s="559"/>
      <c r="AR963" s="559"/>
      <c r="AS963" s="559"/>
      <c r="AT963" s="559"/>
      <c r="AU963" s="559"/>
      <c r="AV963" s="559"/>
      <c r="AW963" s="559"/>
      <c r="AX963" s="559"/>
      <c r="AY963" s="559"/>
      <c r="AZ963" s="559"/>
      <c r="BA963" s="562"/>
      <c r="BB963" s="559"/>
    </row>
    <row r="964" spans="3:54" ht="15.6" x14ac:dyDescent="0.3">
      <c r="C964" s="571"/>
      <c r="D964" s="570"/>
      <c r="E964" s="559"/>
      <c r="F964" s="559"/>
      <c r="G964" s="559"/>
      <c r="H964" s="559"/>
      <c r="I964" s="559"/>
      <c r="J964" s="559"/>
      <c r="K964" s="559"/>
      <c r="L964" s="559"/>
      <c r="M964" s="559"/>
      <c r="N964" s="559"/>
      <c r="O964" s="559"/>
      <c r="P964" s="559"/>
      <c r="Q964" s="559"/>
      <c r="R964" s="559"/>
      <c r="S964" s="559"/>
      <c r="T964" s="559"/>
      <c r="U964" s="559"/>
      <c r="V964" s="559"/>
      <c r="W964" s="559"/>
      <c r="X964" s="559"/>
      <c r="Y964" s="559"/>
      <c r="Z964" s="559"/>
      <c r="AA964" s="559"/>
      <c r="AB964" s="559"/>
      <c r="AC964" s="559"/>
      <c r="AD964" s="559"/>
      <c r="AE964" s="559"/>
      <c r="AF964" s="559"/>
      <c r="AG964" s="559"/>
      <c r="AH964" s="559"/>
      <c r="AI964" s="559"/>
      <c r="AJ964" s="559"/>
      <c r="AK964" s="559"/>
      <c r="AL964" s="559"/>
      <c r="AM964" s="559"/>
      <c r="AN964" s="559"/>
      <c r="AO964" s="559"/>
      <c r="AP964" s="559"/>
      <c r="AQ964" s="559"/>
      <c r="AR964" s="559"/>
      <c r="AS964" s="559"/>
      <c r="AT964" s="559"/>
      <c r="AU964" s="559"/>
      <c r="AV964" s="559"/>
      <c r="AW964" s="559"/>
      <c r="AX964" s="559"/>
      <c r="AY964" s="559"/>
      <c r="AZ964" s="559"/>
      <c r="BA964" s="562"/>
      <c r="BB964" s="559"/>
    </row>
    <row r="965" spans="3:54" ht="15.6" x14ac:dyDescent="0.3">
      <c r="C965" s="571"/>
      <c r="D965" s="570"/>
      <c r="E965" s="559"/>
      <c r="F965" s="559"/>
      <c r="G965" s="559"/>
      <c r="H965" s="559"/>
      <c r="I965" s="559"/>
      <c r="J965" s="559"/>
      <c r="K965" s="559"/>
      <c r="L965" s="559"/>
      <c r="M965" s="559"/>
      <c r="N965" s="559"/>
      <c r="O965" s="559"/>
      <c r="P965" s="559"/>
      <c r="Q965" s="559"/>
      <c r="R965" s="559"/>
      <c r="S965" s="559"/>
      <c r="T965" s="559"/>
      <c r="U965" s="559"/>
      <c r="V965" s="559"/>
      <c r="W965" s="559"/>
      <c r="X965" s="559"/>
      <c r="Y965" s="559"/>
      <c r="Z965" s="559"/>
      <c r="AA965" s="559"/>
      <c r="AB965" s="559"/>
      <c r="AC965" s="559"/>
      <c r="AD965" s="559"/>
      <c r="AE965" s="559"/>
      <c r="AF965" s="559"/>
      <c r="AG965" s="559"/>
      <c r="AH965" s="559"/>
      <c r="AI965" s="559"/>
      <c r="AJ965" s="559"/>
      <c r="AK965" s="559"/>
      <c r="AL965" s="559"/>
      <c r="AM965" s="559"/>
      <c r="AN965" s="559"/>
      <c r="AO965" s="559"/>
      <c r="AP965" s="559"/>
      <c r="AQ965" s="559"/>
      <c r="AR965" s="559"/>
      <c r="AS965" s="559"/>
      <c r="AT965" s="559"/>
      <c r="AU965" s="559"/>
      <c r="AV965" s="559"/>
      <c r="AW965" s="559"/>
      <c r="AX965" s="559"/>
      <c r="AY965" s="559"/>
      <c r="AZ965" s="559"/>
      <c r="BA965" s="562"/>
      <c r="BB965" s="559"/>
    </row>
    <row r="966" spans="3:54" ht="15.6" x14ac:dyDescent="0.3">
      <c r="C966" s="571"/>
      <c r="D966" s="570"/>
      <c r="E966" s="559"/>
      <c r="F966" s="559"/>
      <c r="G966" s="559"/>
      <c r="H966" s="559"/>
      <c r="I966" s="559"/>
      <c r="J966" s="559"/>
      <c r="K966" s="559"/>
      <c r="L966" s="559"/>
      <c r="M966" s="559"/>
      <c r="N966" s="559"/>
      <c r="O966" s="559"/>
      <c r="P966" s="559"/>
      <c r="Q966" s="559"/>
      <c r="R966" s="559"/>
      <c r="S966" s="559"/>
      <c r="T966" s="559"/>
      <c r="U966" s="559"/>
      <c r="V966" s="559"/>
      <c r="W966" s="559"/>
      <c r="X966" s="559"/>
      <c r="Y966" s="559"/>
      <c r="Z966" s="559"/>
      <c r="AA966" s="559"/>
      <c r="AB966" s="559"/>
      <c r="AC966" s="559"/>
      <c r="AD966" s="559"/>
      <c r="AE966" s="559"/>
      <c r="AF966" s="559"/>
      <c r="AG966" s="559"/>
      <c r="AH966" s="559"/>
      <c r="AI966" s="559"/>
      <c r="AJ966" s="559"/>
      <c r="AK966" s="559"/>
      <c r="AL966" s="559"/>
      <c r="AM966" s="559"/>
      <c r="AN966" s="559"/>
      <c r="AO966" s="559"/>
      <c r="AP966" s="559"/>
      <c r="AQ966" s="559"/>
      <c r="AR966" s="559"/>
      <c r="AS966" s="559"/>
      <c r="AT966" s="559"/>
      <c r="AU966" s="559"/>
      <c r="AV966" s="559"/>
      <c r="AW966" s="559"/>
      <c r="AX966" s="559"/>
      <c r="AY966" s="559"/>
      <c r="AZ966" s="559"/>
      <c r="BA966" s="562"/>
      <c r="BB966" s="559"/>
    </row>
    <row r="967" spans="3:54" ht="15.6" x14ac:dyDescent="0.3">
      <c r="C967" s="571"/>
      <c r="D967" s="570"/>
      <c r="E967" s="559"/>
      <c r="F967" s="559"/>
      <c r="G967" s="559"/>
      <c r="H967" s="559"/>
      <c r="I967" s="559"/>
      <c r="J967" s="559"/>
      <c r="K967" s="559"/>
      <c r="L967" s="559"/>
      <c r="M967" s="559"/>
      <c r="N967" s="559"/>
      <c r="O967" s="559"/>
      <c r="P967" s="559"/>
      <c r="Q967" s="559"/>
      <c r="R967" s="559"/>
      <c r="S967" s="559"/>
      <c r="T967" s="559"/>
      <c r="U967" s="559"/>
      <c r="V967" s="559"/>
      <c r="W967" s="559"/>
      <c r="X967" s="559"/>
      <c r="Y967" s="559"/>
      <c r="Z967" s="559"/>
      <c r="AA967" s="559"/>
      <c r="AB967" s="559"/>
      <c r="AC967" s="559"/>
      <c r="AD967" s="559"/>
      <c r="AE967" s="559"/>
      <c r="AF967" s="559"/>
      <c r="AG967" s="559"/>
      <c r="AH967" s="559"/>
      <c r="AI967" s="559"/>
      <c r="AJ967" s="559"/>
      <c r="AK967" s="559"/>
      <c r="AL967" s="559"/>
      <c r="AM967" s="559"/>
      <c r="AN967" s="559"/>
      <c r="AO967" s="559"/>
      <c r="AP967" s="559"/>
      <c r="AQ967" s="559"/>
      <c r="AR967" s="559"/>
      <c r="AS967" s="559"/>
      <c r="AT967" s="559"/>
      <c r="AU967" s="559"/>
      <c r="AV967" s="559"/>
      <c r="AW967" s="559"/>
      <c r="AX967" s="559"/>
      <c r="AY967" s="559"/>
      <c r="AZ967" s="559"/>
      <c r="BA967" s="562"/>
      <c r="BB967" s="559"/>
    </row>
    <row r="968" spans="3:54" ht="15.6" x14ac:dyDescent="0.3">
      <c r="C968" s="571"/>
      <c r="D968" s="570"/>
      <c r="E968" s="559"/>
      <c r="F968" s="559"/>
      <c r="G968" s="559"/>
      <c r="H968" s="559"/>
      <c r="I968" s="559"/>
      <c r="J968" s="559"/>
      <c r="K968" s="559"/>
      <c r="L968" s="559"/>
      <c r="M968" s="559"/>
      <c r="N968" s="559"/>
      <c r="O968" s="559"/>
      <c r="P968" s="559"/>
      <c r="Q968" s="559"/>
      <c r="R968" s="559"/>
      <c r="S968" s="559"/>
      <c r="T968" s="559"/>
      <c r="U968" s="559"/>
      <c r="V968" s="559"/>
      <c r="W968" s="559"/>
      <c r="X968" s="559"/>
      <c r="Y968" s="559"/>
      <c r="Z968" s="559"/>
      <c r="AA968" s="559"/>
      <c r="AB968" s="559"/>
      <c r="AC968" s="559"/>
      <c r="AD968" s="559"/>
      <c r="AE968" s="559"/>
      <c r="AF968" s="559"/>
      <c r="AG968" s="559"/>
      <c r="AH968" s="559"/>
      <c r="AI968" s="559"/>
      <c r="AJ968" s="559"/>
      <c r="AK968" s="559"/>
      <c r="AL968" s="559"/>
      <c r="AM968" s="559"/>
      <c r="AN968" s="559"/>
      <c r="AO968" s="559"/>
      <c r="AP968" s="559"/>
      <c r="AQ968" s="559"/>
      <c r="AR968" s="559"/>
      <c r="AS968" s="559"/>
      <c r="AT968" s="559"/>
      <c r="AU968" s="559"/>
      <c r="AV968" s="559"/>
      <c r="AW968" s="559"/>
      <c r="AX968" s="559"/>
      <c r="AY968" s="559"/>
      <c r="AZ968" s="559"/>
      <c r="BA968" s="562"/>
      <c r="BB968" s="559"/>
    </row>
    <row r="969" spans="3:54" ht="15.6" x14ac:dyDescent="0.3">
      <c r="C969" s="571"/>
      <c r="D969" s="570"/>
      <c r="E969" s="559"/>
      <c r="F969" s="559"/>
      <c r="G969" s="559"/>
      <c r="H969" s="559"/>
      <c r="I969" s="559"/>
      <c r="J969" s="559"/>
      <c r="K969" s="559"/>
      <c r="L969" s="559"/>
      <c r="M969" s="559"/>
      <c r="N969" s="559"/>
      <c r="O969" s="559"/>
      <c r="P969" s="559"/>
      <c r="Q969" s="559"/>
      <c r="R969" s="559"/>
      <c r="S969" s="559"/>
      <c r="T969" s="559"/>
      <c r="U969" s="559"/>
      <c r="V969" s="559"/>
      <c r="W969" s="559"/>
      <c r="X969" s="559"/>
      <c r="Y969" s="559"/>
      <c r="Z969" s="559"/>
      <c r="AA969" s="559"/>
      <c r="AB969" s="559"/>
      <c r="AC969" s="559"/>
      <c r="AD969" s="559"/>
      <c r="AE969" s="559"/>
      <c r="AF969" s="559"/>
      <c r="AG969" s="559"/>
      <c r="AH969" s="559"/>
      <c r="AI969" s="559"/>
      <c r="AJ969" s="559"/>
      <c r="AK969" s="559"/>
      <c r="AL969" s="559"/>
      <c r="AM969" s="559"/>
      <c r="AN969" s="559"/>
      <c r="AO969" s="559"/>
      <c r="AP969" s="559"/>
      <c r="AQ969" s="559"/>
      <c r="AR969" s="559"/>
      <c r="AS969" s="559"/>
      <c r="AT969" s="559"/>
      <c r="AU969" s="559"/>
      <c r="AV969" s="559"/>
      <c r="AW969" s="559"/>
      <c r="AX969" s="559"/>
      <c r="AY969" s="559"/>
      <c r="AZ969" s="559"/>
      <c r="BA969" s="562"/>
      <c r="BB969" s="559"/>
    </row>
    <row r="970" spans="3:54" ht="15.6" x14ac:dyDescent="0.3">
      <c r="C970" s="569"/>
      <c r="D970" s="570"/>
      <c r="E970" s="559"/>
      <c r="F970" s="559"/>
      <c r="G970" s="559"/>
      <c r="H970" s="559"/>
      <c r="I970" s="559"/>
      <c r="J970" s="559"/>
      <c r="K970" s="559"/>
      <c r="L970" s="559"/>
      <c r="M970" s="559"/>
      <c r="N970" s="559"/>
      <c r="O970" s="559"/>
      <c r="P970" s="559"/>
      <c r="Q970" s="559"/>
      <c r="R970" s="559"/>
      <c r="S970" s="559"/>
      <c r="T970" s="559"/>
      <c r="U970" s="559"/>
      <c r="V970" s="559"/>
      <c r="W970" s="559"/>
      <c r="X970" s="559"/>
      <c r="Y970" s="559"/>
      <c r="Z970" s="559"/>
      <c r="AA970" s="559"/>
      <c r="AB970" s="559"/>
      <c r="AC970" s="559"/>
      <c r="AD970" s="559"/>
      <c r="AE970" s="559"/>
      <c r="AF970" s="559"/>
      <c r="AG970" s="559"/>
      <c r="AH970" s="559"/>
      <c r="AI970" s="559"/>
      <c r="AJ970" s="559"/>
      <c r="AK970" s="559"/>
      <c r="AL970" s="559"/>
      <c r="AM970" s="559"/>
      <c r="AN970" s="559"/>
      <c r="AO970" s="559"/>
      <c r="AP970" s="559"/>
      <c r="AQ970" s="559"/>
      <c r="AR970" s="559"/>
      <c r="AS970" s="559"/>
      <c r="AT970" s="559"/>
      <c r="AU970" s="559"/>
      <c r="AV970" s="559"/>
      <c r="AW970" s="559"/>
      <c r="AX970" s="559"/>
      <c r="AY970" s="559"/>
      <c r="AZ970" s="559"/>
      <c r="BA970" s="562"/>
      <c r="BB970" s="559"/>
    </row>
    <row r="971" spans="3:54" ht="15.6" x14ac:dyDescent="0.3">
      <c r="C971" s="571"/>
      <c r="D971" s="570"/>
      <c r="E971" s="559"/>
      <c r="F971" s="559"/>
      <c r="G971" s="559"/>
      <c r="H971" s="559"/>
      <c r="I971" s="559"/>
      <c r="J971" s="559"/>
      <c r="K971" s="559"/>
      <c r="L971" s="559"/>
      <c r="M971" s="559"/>
      <c r="N971" s="559"/>
      <c r="O971" s="559"/>
      <c r="P971" s="559"/>
      <c r="Q971" s="559"/>
      <c r="R971" s="559"/>
      <c r="S971" s="559"/>
      <c r="T971" s="559"/>
      <c r="U971" s="559"/>
      <c r="V971" s="559"/>
      <c r="W971" s="559"/>
      <c r="X971" s="559"/>
      <c r="Y971" s="559"/>
      <c r="Z971" s="559"/>
      <c r="AA971" s="559"/>
      <c r="AB971" s="559"/>
      <c r="AC971" s="559"/>
      <c r="AD971" s="559"/>
      <c r="AE971" s="559"/>
      <c r="AF971" s="559"/>
      <c r="AG971" s="559"/>
      <c r="AH971" s="559"/>
      <c r="AI971" s="559"/>
      <c r="AJ971" s="559"/>
      <c r="AK971" s="559"/>
      <c r="AL971" s="559"/>
      <c r="AM971" s="559"/>
      <c r="AN971" s="559"/>
      <c r="AO971" s="559"/>
      <c r="AP971" s="559"/>
      <c r="AQ971" s="559"/>
      <c r="AR971" s="559"/>
      <c r="AS971" s="559"/>
      <c r="AT971" s="559"/>
      <c r="AU971" s="559"/>
      <c r="AV971" s="559"/>
      <c r="AW971" s="559"/>
      <c r="AX971" s="559"/>
      <c r="AY971" s="559"/>
      <c r="AZ971" s="559"/>
      <c r="BA971" s="562"/>
      <c r="BB971" s="559"/>
    </row>
    <row r="972" spans="3:54" ht="15.6" x14ac:dyDescent="0.3">
      <c r="C972" s="571"/>
      <c r="D972" s="570"/>
      <c r="E972" s="559"/>
      <c r="F972" s="559"/>
      <c r="G972" s="559"/>
      <c r="H972" s="559"/>
      <c r="I972" s="559"/>
      <c r="J972" s="559"/>
      <c r="K972" s="559"/>
      <c r="L972" s="559"/>
      <c r="M972" s="559"/>
      <c r="N972" s="559"/>
      <c r="O972" s="559"/>
      <c r="P972" s="559"/>
      <c r="Q972" s="559"/>
      <c r="R972" s="559"/>
      <c r="S972" s="559"/>
      <c r="T972" s="559"/>
      <c r="U972" s="559"/>
      <c r="V972" s="559"/>
      <c r="W972" s="559"/>
      <c r="X972" s="559"/>
      <c r="Y972" s="559"/>
      <c r="Z972" s="559"/>
      <c r="AA972" s="559"/>
      <c r="AB972" s="559"/>
      <c r="AC972" s="559"/>
      <c r="AD972" s="559"/>
      <c r="AE972" s="559"/>
      <c r="AF972" s="559"/>
      <c r="AG972" s="559"/>
      <c r="AH972" s="559"/>
      <c r="AI972" s="559"/>
      <c r="AJ972" s="559"/>
      <c r="AK972" s="559"/>
      <c r="AL972" s="559"/>
      <c r="AM972" s="559"/>
      <c r="AN972" s="559"/>
      <c r="AO972" s="559"/>
      <c r="AP972" s="559"/>
      <c r="AQ972" s="559"/>
      <c r="AR972" s="559"/>
      <c r="AS972" s="559"/>
      <c r="AT972" s="559"/>
      <c r="AU972" s="559"/>
      <c r="AV972" s="559"/>
      <c r="AW972" s="559"/>
      <c r="AX972" s="559"/>
      <c r="AY972" s="559"/>
      <c r="AZ972" s="559"/>
      <c r="BA972" s="562"/>
      <c r="BB972" s="559"/>
    </row>
    <row r="973" spans="3:54" ht="15.6" x14ac:dyDescent="0.3">
      <c r="C973" s="571"/>
      <c r="D973" s="570"/>
      <c r="E973" s="559"/>
      <c r="F973" s="559"/>
      <c r="G973" s="559"/>
      <c r="H973" s="559"/>
      <c r="I973" s="559"/>
      <c r="J973" s="559"/>
      <c r="K973" s="559"/>
      <c r="L973" s="559"/>
      <c r="M973" s="559"/>
      <c r="N973" s="559"/>
      <c r="O973" s="559"/>
      <c r="P973" s="559"/>
      <c r="Q973" s="559"/>
      <c r="R973" s="559"/>
      <c r="S973" s="559"/>
      <c r="T973" s="559"/>
      <c r="U973" s="559"/>
      <c r="V973" s="559"/>
      <c r="W973" s="559"/>
      <c r="X973" s="559"/>
      <c r="Y973" s="559"/>
      <c r="Z973" s="559"/>
      <c r="AA973" s="559"/>
      <c r="AB973" s="559"/>
      <c r="AC973" s="559"/>
      <c r="AD973" s="559"/>
      <c r="AE973" s="559"/>
      <c r="AF973" s="559"/>
      <c r="AG973" s="559"/>
      <c r="AH973" s="559"/>
      <c r="AI973" s="559"/>
      <c r="AJ973" s="559"/>
      <c r="AK973" s="559"/>
      <c r="AL973" s="559"/>
      <c r="AM973" s="559"/>
      <c r="AN973" s="559"/>
      <c r="AO973" s="559"/>
      <c r="AP973" s="559"/>
      <c r="AQ973" s="559"/>
      <c r="AR973" s="559"/>
      <c r="AS973" s="559"/>
      <c r="AT973" s="559"/>
      <c r="AU973" s="559"/>
      <c r="AV973" s="559"/>
      <c r="AW973" s="559"/>
      <c r="AX973" s="559"/>
      <c r="AY973" s="559"/>
      <c r="AZ973" s="559"/>
      <c r="BA973" s="562"/>
      <c r="BB973" s="559"/>
    </row>
    <row r="974" spans="3:54" ht="15.6" x14ac:dyDescent="0.3">
      <c r="C974" s="571"/>
      <c r="D974" s="570"/>
      <c r="E974" s="559"/>
      <c r="F974" s="559"/>
      <c r="G974" s="559"/>
      <c r="H974" s="559"/>
      <c r="I974" s="559"/>
      <c r="J974" s="559"/>
      <c r="K974" s="559"/>
      <c r="L974" s="559"/>
      <c r="M974" s="559"/>
      <c r="N974" s="559"/>
      <c r="O974" s="559"/>
      <c r="P974" s="559"/>
      <c r="Q974" s="559"/>
      <c r="R974" s="559"/>
      <c r="S974" s="559"/>
      <c r="T974" s="559"/>
      <c r="U974" s="559"/>
      <c r="V974" s="559"/>
      <c r="W974" s="559"/>
      <c r="X974" s="559"/>
      <c r="Y974" s="559"/>
      <c r="Z974" s="559"/>
      <c r="AA974" s="559"/>
      <c r="AB974" s="559"/>
      <c r="AC974" s="559"/>
      <c r="AD974" s="559"/>
      <c r="AE974" s="559"/>
      <c r="AF974" s="559"/>
      <c r="AG974" s="559"/>
      <c r="AH974" s="559"/>
      <c r="AI974" s="559"/>
      <c r="AJ974" s="559"/>
      <c r="AK974" s="559"/>
      <c r="AL974" s="559"/>
      <c r="AM974" s="559"/>
      <c r="AN974" s="559"/>
      <c r="AO974" s="559"/>
      <c r="AP974" s="559"/>
      <c r="AQ974" s="559"/>
      <c r="AR974" s="559"/>
      <c r="AS974" s="559"/>
      <c r="AT974" s="559"/>
      <c r="AU974" s="559"/>
      <c r="AV974" s="559"/>
      <c r="AW974" s="559"/>
      <c r="AX974" s="559"/>
      <c r="AY974" s="559"/>
      <c r="AZ974" s="559"/>
      <c r="BA974" s="562"/>
      <c r="BB974" s="559"/>
    </row>
    <row r="975" spans="3:54" ht="15.6" x14ac:dyDescent="0.3">
      <c r="C975" s="571"/>
      <c r="D975" s="570"/>
      <c r="E975" s="559"/>
      <c r="F975" s="559"/>
      <c r="G975" s="559"/>
      <c r="H975" s="559"/>
      <c r="I975" s="559"/>
      <c r="J975" s="559"/>
      <c r="K975" s="559"/>
      <c r="L975" s="559"/>
      <c r="M975" s="559"/>
      <c r="N975" s="559"/>
      <c r="O975" s="559"/>
      <c r="P975" s="559"/>
      <c r="Q975" s="559"/>
      <c r="R975" s="559"/>
      <c r="S975" s="559"/>
      <c r="T975" s="559"/>
      <c r="U975" s="559"/>
      <c r="V975" s="559"/>
      <c r="W975" s="559"/>
      <c r="X975" s="559"/>
      <c r="Y975" s="559"/>
      <c r="Z975" s="559"/>
      <c r="AA975" s="559"/>
      <c r="AB975" s="559"/>
      <c r="AC975" s="559"/>
      <c r="AD975" s="559"/>
      <c r="AE975" s="559"/>
      <c r="AF975" s="559"/>
      <c r="AG975" s="559"/>
      <c r="AH975" s="559"/>
      <c r="AI975" s="559"/>
      <c r="AJ975" s="559"/>
      <c r="AK975" s="559"/>
      <c r="AL975" s="559"/>
      <c r="AM975" s="559"/>
      <c r="AN975" s="559"/>
      <c r="AO975" s="559"/>
      <c r="AP975" s="559"/>
      <c r="AQ975" s="559"/>
      <c r="AR975" s="559"/>
      <c r="AS975" s="559"/>
      <c r="AT975" s="559"/>
      <c r="AU975" s="559"/>
      <c r="AV975" s="559"/>
      <c r="AW975" s="559"/>
      <c r="AX975" s="559"/>
      <c r="AY975" s="559"/>
      <c r="AZ975" s="559"/>
      <c r="BA975" s="562"/>
      <c r="BB975" s="559"/>
    </row>
    <row r="976" spans="3:54" ht="15.6" x14ac:dyDescent="0.3">
      <c r="C976" s="571"/>
      <c r="D976" s="570"/>
      <c r="E976" s="559"/>
      <c r="F976" s="559"/>
      <c r="G976" s="559"/>
      <c r="H976" s="559"/>
      <c r="I976" s="559"/>
      <c r="J976" s="559"/>
      <c r="K976" s="559"/>
      <c r="L976" s="559"/>
      <c r="M976" s="559"/>
      <c r="N976" s="559"/>
      <c r="O976" s="559"/>
      <c r="P976" s="559"/>
      <c r="Q976" s="559"/>
      <c r="R976" s="559"/>
      <c r="S976" s="559"/>
      <c r="T976" s="559"/>
      <c r="U976" s="559"/>
      <c r="V976" s="559"/>
      <c r="W976" s="559"/>
      <c r="X976" s="559"/>
      <c r="Y976" s="559"/>
      <c r="Z976" s="559"/>
      <c r="AA976" s="559"/>
      <c r="AB976" s="559"/>
      <c r="AC976" s="559"/>
      <c r="AD976" s="559"/>
      <c r="AE976" s="559"/>
      <c r="AF976" s="559"/>
      <c r="AG976" s="559"/>
      <c r="AH976" s="559"/>
      <c r="AI976" s="559"/>
      <c r="AJ976" s="559"/>
      <c r="AK976" s="559"/>
      <c r="AL976" s="559"/>
      <c r="AM976" s="559"/>
      <c r="AN976" s="559"/>
      <c r="AO976" s="559"/>
      <c r="AP976" s="559"/>
      <c r="AQ976" s="559"/>
      <c r="AR976" s="559"/>
      <c r="AS976" s="559"/>
      <c r="AT976" s="559"/>
      <c r="AU976" s="559"/>
      <c r="AV976" s="559"/>
      <c r="AW976" s="559"/>
      <c r="AX976" s="559"/>
      <c r="AY976" s="559"/>
      <c r="AZ976" s="559"/>
      <c r="BA976" s="562"/>
      <c r="BB976" s="559"/>
    </row>
    <row r="977" spans="3:54" ht="15.6" x14ac:dyDescent="0.3">
      <c r="C977" s="571"/>
      <c r="D977" s="570"/>
      <c r="E977" s="559"/>
      <c r="F977" s="559"/>
      <c r="G977" s="559"/>
      <c r="H977" s="559"/>
      <c r="I977" s="559"/>
      <c r="J977" s="559"/>
      <c r="K977" s="559"/>
      <c r="L977" s="559"/>
      <c r="M977" s="559"/>
      <c r="N977" s="559"/>
      <c r="O977" s="559"/>
      <c r="P977" s="559"/>
      <c r="Q977" s="559"/>
      <c r="R977" s="559"/>
      <c r="S977" s="559"/>
      <c r="T977" s="559"/>
      <c r="U977" s="559"/>
      <c r="V977" s="559"/>
      <c r="W977" s="559"/>
      <c r="X977" s="559"/>
      <c r="Y977" s="559"/>
      <c r="Z977" s="559"/>
      <c r="AA977" s="559"/>
      <c r="AB977" s="559"/>
      <c r="AC977" s="559"/>
      <c r="AD977" s="559"/>
      <c r="AE977" s="559"/>
      <c r="AF977" s="559"/>
      <c r="AG977" s="559"/>
      <c r="AH977" s="559"/>
      <c r="AI977" s="559"/>
      <c r="AJ977" s="559"/>
      <c r="AK977" s="559"/>
      <c r="AL977" s="559"/>
      <c r="AM977" s="559"/>
      <c r="AN977" s="559"/>
      <c r="AO977" s="559"/>
      <c r="AP977" s="559"/>
      <c r="AQ977" s="559"/>
      <c r="AR977" s="559"/>
      <c r="AS977" s="559"/>
      <c r="AT977" s="559"/>
      <c r="AU977" s="559"/>
      <c r="AV977" s="559"/>
      <c r="AW977" s="559"/>
      <c r="AX977" s="559"/>
      <c r="AY977" s="559"/>
      <c r="AZ977" s="559"/>
      <c r="BA977" s="562"/>
      <c r="BB977" s="559"/>
    </row>
    <row r="978" spans="3:54" ht="15.6" x14ac:dyDescent="0.3">
      <c r="C978" s="571"/>
      <c r="D978" s="570"/>
      <c r="E978" s="559"/>
      <c r="F978" s="559"/>
      <c r="G978" s="559"/>
      <c r="H978" s="559"/>
      <c r="I978" s="559"/>
      <c r="J978" s="559"/>
      <c r="K978" s="559"/>
      <c r="L978" s="559"/>
      <c r="M978" s="559"/>
      <c r="N978" s="559"/>
      <c r="O978" s="559"/>
      <c r="P978" s="559"/>
      <c r="Q978" s="559"/>
      <c r="R978" s="559"/>
      <c r="S978" s="559"/>
      <c r="T978" s="559"/>
      <c r="U978" s="559"/>
      <c r="V978" s="559"/>
      <c r="W978" s="559"/>
      <c r="X978" s="559"/>
      <c r="Y978" s="559"/>
      <c r="Z978" s="559"/>
      <c r="AA978" s="559"/>
      <c r="AB978" s="559"/>
      <c r="AC978" s="559"/>
      <c r="AD978" s="559"/>
      <c r="AE978" s="559"/>
      <c r="AF978" s="559"/>
      <c r="AG978" s="559"/>
      <c r="AH978" s="559"/>
      <c r="AI978" s="559"/>
      <c r="AJ978" s="559"/>
      <c r="AK978" s="559"/>
      <c r="AL978" s="559"/>
      <c r="AM978" s="559"/>
      <c r="AN978" s="559"/>
      <c r="AO978" s="559"/>
      <c r="AP978" s="559"/>
      <c r="AQ978" s="559"/>
      <c r="AR978" s="559"/>
      <c r="AS978" s="559"/>
      <c r="AT978" s="559"/>
      <c r="AU978" s="559"/>
      <c r="AV978" s="559"/>
      <c r="AW978" s="559"/>
      <c r="AX978" s="559"/>
      <c r="AY978" s="559"/>
      <c r="AZ978" s="559"/>
      <c r="BA978" s="562"/>
      <c r="BB978" s="559"/>
    </row>
    <row r="979" spans="3:54" ht="15.6" x14ac:dyDescent="0.3">
      <c r="C979" s="571"/>
      <c r="D979" s="570"/>
      <c r="E979" s="559"/>
      <c r="F979" s="559"/>
      <c r="G979" s="559"/>
      <c r="H979" s="559"/>
      <c r="I979" s="559"/>
      <c r="J979" s="559"/>
      <c r="K979" s="559"/>
      <c r="L979" s="559"/>
      <c r="M979" s="559"/>
      <c r="N979" s="559"/>
      <c r="O979" s="559"/>
      <c r="P979" s="559"/>
      <c r="Q979" s="559"/>
      <c r="R979" s="559"/>
      <c r="S979" s="559"/>
      <c r="T979" s="559"/>
      <c r="U979" s="559"/>
      <c r="V979" s="559"/>
      <c r="W979" s="559"/>
      <c r="X979" s="559"/>
      <c r="Y979" s="559"/>
      <c r="Z979" s="559"/>
      <c r="AA979" s="559"/>
      <c r="AB979" s="559"/>
      <c r="AC979" s="559"/>
      <c r="AD979" s="559"/>
      <c r="AE979" s="559"/>
      <c r="AF979" s="559"/>
      <c r="AG979" s="559"/>
      <c r="AH979" s="559"/>
      <c r="AI979" s="559"/>
      <c r="AJ979" s="559"/>
      <c r="AK979" s="559"/>
      <c r="AL979" s="559"/>
      <c r="AM979" s="559"/>
      <c r="AN979" s="559"/>
      <c r="AO979" s="559"/>
      <c r="AP979" s="559"/>
      <c r="AQ979" s="559"/>
      <c r="AR979" s="559"/>
      <c r="AS979" s="559"/>
      <c r="AT979" s="559"/>
      <c r="AU979" s="559"/>
      <c r="AV979" s="559"/>
      <c r="AW979" s="559"/>
      <c r="AX979" s="559"/>
      <c r="AY979" s="559"/>
      <c r="AZ979" s="559"/>
      <c r="BA979" s="562"/>
      <c r="BB979" s="559"/>
    </row>
    <row r="980" spans="3:54" ht="15.6" x14ac:dyDescent="0.3">
      <c r="C980" s="571"/>
      <c r="D980" s="570"/>
      <c r="E980" s="559"/>
      <c r="F980" s="559"/>
      <c r="G980" s="559"/>
      <c r="H980" s="559"/>
      <c r="I980" s="559"/>
      <c r="J980" s="559"/>
      <c r="K980" s="559"/>
      <c r="L980" s="559"/>
      <c r="M980" s="559"/>
      <c r="N980" s="559"/>
      <c r="O980" s="559"/>
      <c r="P980" s="559"/>
      <c r="Q980" s="559"/>
      <c r="R980" s="559"/>
      <c r="S980" s="559"/>
      <c r="T980" s="559"/>
      <c r="U980" s="559"/>
      <c r="V980" s="559"/>
      <c r="W980" s="559"/>
      <c r="X980" s="559"/>
      <c r="Y980" s="559"/>
      <c r="Z980" s="559"/>
      <c r="AA980" s="559"/>
      <c r="AB980" s="559"/>
      <c r="AC980" s="559"/>
      <c r="AD980" s="559"/>
      <c r="AE980" s="559"/>
      <c r="AF980" s="559"/>
      <c r="AG980" s="559"/>
      <c r="AH980" s="559"/>
      <c r="AI980" s="559"/>
      <c r="AJ980" s="559"/>
      <c r="AK980" s="559"/>
      <c r="AL980" s="559"/>
      <c r="AM980" s="559"/>
      <c r="AN980" s="559"/>
      <c r="AO980" s="559"/>
      <c r="AP980" s="559"/>
      <c r="AQ980" s="559"/>
      <c r="AR980" s="559"/>
      <c r="AS980" s="559"/>
      <c r="AT980" s="559"/>
      <c r="AU980" s="559"/>
      <c r="AV980" s="559"/>
      <c r="AW980" s="559"/>
      <c r="AX980" s="559"/>
      <c r="AY980" s="559"/>
      <c r="AZ980" s="559"/>
      <c r="BA980" s="562"/>
      <c r="BB980" s="559"/>
    </row>
    <row r="981" spans="3:54" ht="15.6" x14ac:dyDescent="0.3">
      <c r="C981" s="571"/>
      <c r="D981" s="570"/>
      <c r="E981" s="559"/>
      <c r="F981" s="559"/>
      <c r="G981" s="559"/>
      <c r="H981" s="559"/>
      <c r="I981" s="559"/>
      <c r="J981" s="559"/>
      <c r="K981" s="559"/>
      <c r="L981" s="559"/>
      <c r="M981" s="559"/>
      <c r="N981" s="559"/>
      <c r="O981" s="559"/>
      <c r="P981" s="559"/>
      <c r="Q981" s="559"/>
      <c r="R981" s="559"/>
      <c r="S981" s="559"/>
      <c r="T981" s="559"/>
      <c r="U981" s="559"/>
      <c r="V981" s="559"/>
      <c r="W981" s="559"/>
      <c r="X981" s="559"/>
      <c r="Y981" s="559"/>
      <c r="Z981" s="559"/>
      <c r="AA981" s="559"/>
      <c r="AB981" s="559"/>
      <c r="AC981" s="559"/>
      <c r="AD981" s="559"/>
      <c r="AE981" s="559"/>
      <c r="AF981" s="559"/>
      <c r="AG981" s="559"/>
      <c r="AH981" s="559"/>
      <c r="AI981" s="559"/>
      <c r="AJ981" s="559"/>
      <c r="AK981" s="559"/>
      <c r="AL981" s="559"/>
      <c r="AM981" s="559"/>
      <c r="AN981" s="559"/>
      <c r="AO981" s="559"/>
      <c r="AP981" s="559"/>
      <c r="AQ981" s="559"/>
      <c r="AR981" s="559"/>
      <c r="AS981" s="559"/>
      <c r="AT981" s="559"/>
      <c r="AU981" s="559"/>
      <c r="AV981" s="559"/>
      <c r="AW981" s="559"/>
      <c r="AX981" s="559"/>
      <c r="AY981" s="559"/>
      <c r="AZ981" s="559"/>
      <c r="BA981" s="562"/>
      <c r="BB981" s="559"/>
    </row>
    <row r="982" spans="3:54" ht="15.6" x14ac:dyDescent="0.3">
      <c r="C982" s="571"/>
      <c r="D982" s="570"/>
      <c r="E982" s="559"/>
      <c r="F982" s="559"/>
      <c r="G982" s="559"/>
      <c r="H982" s="559"/>
      <c r="I982" s="559"/>
      <c r="J982" s="559"/>
      <c r="K982" s="559"/>
      <c r="L982" s="559"/>
      <c r="M982" s="559"/>
      <c r="N982" s="559"/>
      <c r="O982" s="559"/>
      <c r="P982" s="559"/>
      <c r="Q982" s="559"/>
      <c r="R982" s="559"/>
      <c r="S982" s="559"/>
      <c r="T982" s="559"/>
      <c r="U982" s="559"/>
      <c r="V982" s="559"/>
      <c r="W982" s="559"/>
      <c r="X982" s="559"/>
      <c r="Y982" s="559"/>
      <c r="Z982" s="559"/>
      <c r="AA982" s="559"/>
      <c r="AB982" s="559"/>
      <c r="AC982" s="559"/>
      <c r="AD982" s="559"/>
      <c r="AE982" s="559"/>
      <c r="AF982" s="559"/>
      <c r="AG982" s="559"/>
      <c r="AH982" s="559"/>
      <c r="AI982" s="559"/>
      <c r="AJ982" s="559"/>
      <c r="AK982" s="559"/>
      <c r="AL982" s="559"/>
      <c r="AM982" s="559"/>
      <c r="AN982" s="559"/>
      <c r="AO982" s="559"/>
      <c r="AP982" s="559"/>
      <c r="AQ982" s="559"/>
      <c r="AR982" s="559"/>
      <c r="AS982" s="559"/>
      <c r="AT982" s="559"/>
      <c r="AU982" s="559"/>
      <c r="AV982" s="559"/>
      <c r="AW982" s="559"/>
      <c r="AX982" s="559"/>
      <c r="AY982" s="559"/>
      <c r="AZ982" s="559"/>
      <c r="BA982" s="562"/>
      <c r="BB982" s="559"/>
    </row>
    <row r="983" spans="3:54" ht="15.6" x14ac:dyDescent="0.3">
      <c r="C983" s="571"/>
      <c r="D983" s="570"/>
      <c r="E983" s="559"/>
      <c r="F983" s="559"/>
      <c r="G983" s="559"/>
      <c r="H983" s="559"/>
      <c r="I983" s="559"/>
      <c r="J983" s="559"/>
      <c r="K983" s="559"/>
      <c r="L983" s="559"/>
      <c r="M983" s="559"/>
      <c r="N983" s="559"/>
      <c r="O983" s="559"/>
      <c r="P983" s="559"/>
      <c r="Q983" s="559"/>
      <c r="R983" s="559"/>
      <c r="S983" s="559"/>
      <c r="T983" s="559"/>
      <c r="U983" s="559"/>
      <c r="V983" s="559"/>
      <c r="W983" s="559"/>
      <c r="X983" s="559"/>
      <c r="Y983" s="559"/>
      <c r="Z983" s="559"/>
      <c r="AA983" s="559"/>
      <c r="AB983" s="559"/>
      <c r="AC983" s="559"/>
      <c r="AD983" s="559"/>
      <c r="AE983" s="559"/>
      <c r="AF983" s="559"/>
      <c r="AG983" s="559"/>
      <c r="AH983" s="559"/>
      <c r="AI983" s="559"/>
      <c r="AJ983" s="559"/>
      <c r="AK983" s="559"/>
      <c r="AL983" s="559"/>
      <c r="AM983" s="559"/>
      <c r="AN983" s="559"/>
      <c r="AO983" s="559"/>
      <c r="AP983" s="559"/>
      <c r="AQ983" s="559"/>
      <c r="AR983" s="559"/>
      <c r="AS983" s="559"/>
      <c r="AT983" s="559"/>
      <c r="AU983" s="559"/>
      <c r="AV983" s="559"/>
      <c r="AW983" s="559"/>
      <c r="AX983" s="559"/>
      <c r="AY983" s="559"/>
      <c r="AZ983" s="559"/>
      <c r="BA983" s="562"/>
      <c r="BB983" s="559"/>
    </row>
    <row r="984" spans="3:54" ht="15.6" x14ac:dyDescent="0.3">
      <c r="C984" s="571"/>
      <c r="D984" s="570"/>
      <c r="E984" s="559"/>
      <c r="F984" s="559"/>
      <c r="G984" s="559"/>
      <c r="H984" s="559"/>
      <c r="I984" s="559"/>
      <c r="J984" s="559"/>
      <c r="K984" s="559"/>
      <c r="L984" s="559"/>
      <c r="M984" s="559"/>
      <c r="N984" s="559"/>
      <c r="O984" s="559"/>
      <c r="P984" s="559"/>
      <c r="Q984" s="559"/>
      <c r="R984" s="559"/>
      <c r="S984" s="559"/>
      <c r="T984" s="559"/>
      <c r="U984" s="559"/>
      <c r="V984" s="559"/>
      <c r="W984" s="559"/>
      <c r="X984" s="559"/>
      <c r="Y984" s="559"/>
      <c r="Z984" s="559"/>
      <c r="AA984" s="559"/>
      <c r="AB984" s="559"/>
      <c r="AC984" s="559"/>
      <c r="AD984" s="559"/>
      <c r="AE984" s="559"/>
      <c r="AF984" s="559"/>
      <c r="AG984" s="559"/>
      <c r="AH984" s="559"/>
      <c r="AI984" s="559"/>
      <c r="AJ984" s="559"/>
      <c r="AK984" s="559"/>
      <c r="AL984" s="559"/>
      <c r="AM984" s="559"/>
      <c r="AN984" s="559"/>
      <c r="AO984" s="559"/>
      <c r="AP984" s="559"/>
      <c r="AQ984" s="559"/>
      <c r="AR984" s="559"/>
      <c r="AS984" s="559"/>
      <c r="AT984" s="559"/>
      <c r="AU984" s="559"/>
      <c r="AV984" s="559"/>
      <c r="AW984" s="559"/>
      <c r="AX984" s="559"/>
      <c r="AY984" s="559"/>
      <c r="AZ984" s="559"/>
      <c r="BA984" s="562"/>
      <c r="BB984" s="559"/>
    </row>
    <row r="985" spans="3:54" ht="15.6" x14ac:dyDescent="0.3">
      <c r="C985" s="571"/>
      <c r="D985" s="570"/>
      <c r="E985" s="559"/>
      <c r="F985" s="559"/>
      <c r="G985" s="559"/>
      <c r="H985" s="559"/>
      <c r="I985" s="559"/>
      <c r="J985" s="559"/>
      <c r="K985" s="559"/>
      <c r="L985" s="559"/>
      <c r="M985" s="559"/>
      <c r="N985" s="559"/>
      <c r="O985" s="559"/>
      <c r="P985" s="559"/>
      <c r="Q985" s="559"/>
      <c r="R985" s="559"/>
      <c r="S985" s="559"/>
      <c r="T985" s="559"/>
      <c r="U985" s="559"/>
      <c r="V985" s="559"/>
      <c r="W985" s="559"/>
      <c r="X985" s="559"/>
      <c r="Y985" s="559"/>
      <c r="Z985" s="559"/>
      <c r="AA985" s="559"/>
      <c r="AB985" s="559"/>
      <c r="AC985" s="559"/>
      <c r="AD985" s="559"/>
      <c r="AE985" s="559"/>
      <c r="AF985" s="559"/>
      <c r="AG985" s="559"/>
      <c r="AH985" s="559"/>
      <c r="AI985" s="559"/>
      <c r="AJ985" s="559"/>
      <c r="AK985" s="559"/>
      <c r="AL985" s="559"/>
      <c r="AM985" s="559"/>
      <c r="AN985" s="559"/>
      <c r="AO985" s="559"/>
      <c r="AP985" s="559"/>
      <c r="AQ985" s="559"/>
      <c r="AR985" s="559"/>
      <c r="AS985" s="559"/>
      <c r="AT985" s="559"/>
      <c r="AU985" s="559"/>
      <c r="AV985" s="559"/>
      <c r="AW985" s="559"/>
      <c r="AX985" s="559"/>
      <c r="AY985" s="559"/>
      <c r="AZ985" s="559"/>
      <c r="BA985" s="562"/>
      <c r="BB985" s="559"/>
    </row>
    <row r="986" spans="3:54" ht="15.6" x14ac:dyDescent="0.3">
      <c r="C986" s="571"/>
      <c r="D986" s="570"/>
      <c r="E986" s="559"/>
      <c r="F986" s="559"/>
      <c r="G986" s="559"/>
      <c r="H986" s="559"/>
      <c r="I986" s="559"/>
      <c r="J986" s="559"/>
      <c r="K986" s="559"/>
      <c r="L986" s="559"/>
      <c r="M986" s="559"/>
      <c r="N986" s="559"/>
      <c r="O986" s="559"/>
      <c r="P986" s="559"/>
      <c r="Q986" s="559"/>
      <c r="R986" s="559"/>
      <c r="S986" s="559"/>
      <c r="T986" s="559"/>
      <c r="U986" s="559"/>
      <c r="V986" s="559"/>
      <c r="W986" s="559"/>
      <c r="X986" s="559"/>
      <c r="Y986" s="559"/>
      <c r="Z986" s="559"/>
      <c r="AA986" s="559"/>
      <c r="AB986" s="559"/>
      <c r="AC986" s="559"/>
      <c r="AD986" s="559"/>
      <c r="AE986" s="559"/>
      <c r="AF986" s="559"/>
      <c r="AG986" s="559"/>
      <c r="AH986" s="559"/>
      <c r="AI986" s="559"/>
      <c r="AJ986" s="559"/>
      <c r="AK986" s="559"/>
      <c r="AL986" s="559"/>
      <c r="AM986" s="559"/>
      <c r="AN986" s="559"/>
      <c r="AO986" s="559"/>
      <c r="AP986" s="559"/>
      <c r="AQ986" s="559"/>
      <c r="AR986" s="559"/>
      <c r="AS986" s="559"/>
      <c r="AT986" s="559"/>
      <c r="AU986" s="559"/>
      <c r="AV986" s="559"/>
      <c r="AW986" s="559"/>
      <c r="AX986" s="559"/>
      <c r="AY986" s="559"/>
      <c r="AZ986" s="559"/>
      <c r="BA986" s="562"/>
      <c r="BB986" s="559"/>
    </row>
    <row r="987" spans="3:54" ht="15.6" x14ac:dyDescent="0.3">
      <c r="C987" s="569"/>
      <c r="D987" s="570"/>
      <c r="E987" s="559"/>
      <c r="F987" s="559"/>
      <c r="G987" s="559"/>
      <c r="H987" s="559"/>
      <c r="I987" s="559"/>
      <c r="J987" s="559"/>
      <c r="K987" s="559"/>
      <c r="L987" s="559"/>
      <c r="M987" s="559"/>
      <c r="N987" s="559"/>
      <c r="O987" s="559"/>
      <c r="P987" s="559"/>
      <c r="Q987" s="559"/>
      <c r="R987" s="559"/>
      <c r="S987" s="559"/>
      <c r="T987" s="559"/>
      <c r="U987" s="559"/>
      <c r="V987" s="559"/>
      <c r="W987" s="559"/>
      <c r="X987" s="559"/>
      <c r="Y987" s="559"/>
      <c r="Z987" s="559"/>
      <c r="AA987" s="559"/>
      <c r="AB987" s="559"/>
      <c r="AC987" s="559"/>
      <c r="AD987" s="559"/>
      <c r="AE987" s="559"/>
      <c r="AF987" s="559"/>
      <c r="AG987" s="559"/>
      <c r="AH987" s="559"/>
      <c r="AI987" s="559"/>
      <c r="AJ987" s="559"/>
      <c r="AK987" s="559"/>
      <c r="AL987" s="559"/>
      <c r="AM987" s="559"/>
      <c r="AN987" s="559"/>
      <c r="AO987" s="559"/>
      <c r="AP987" s="559"/>
      <c r="AQ987" s="559"/>
      <c r="AR987" s="559"/>
      <c r="AS987" s="559"/>
      <c r="AT987" s="559"/>
      <c r="AU987" s="559"/>
      <c r="AV987" s="559"/>
      <c r="AW987" s="559"/>
      <c r="AX987" s="559"/>
      <c r="AY987" s="559"/>
      <c r="AZ987" s="559"/>
      <c r="BA987" s="562"/>
      <c r="BB987" s="559"/>
    </row>
    <row r="988" spans="3:54" ht="15.6" x14ac:dyDescent="0.3">
      <c r="C988" s="571"/>
      <c r="D988" s="570"/>
      <c r="E988" s="559"/>
      <c r="F988" s="559"/>
      <c r="G988" s="559"/>
      <c r="H988" s="559"/>
      <c r="I988" s="559"/>
      <c r="J988" s="559"/>
      <c r="K988" s="559"/>
      <c r="L988" s="559"/>
      <c r="M988" s="559"/>
      <c r="N988" s="559"/>
      <c r="O988" s="559"/>
      <c r="P988" s="559"/>
      <c r="Q988" s="559"/>
      <c r="R988" s="559"/>
      <c r="S988" s="559"/>
      <c r="T988" s="559"/>
      <c r="U988" s="559"/>
      <c r="V988" s="559"/>
      <c r="W988" s="559"/>
      <c r="X988" s="559"/>
      <c r="Y988" s="559"/>
      <c r="Z988" s="559"/>
      <c r="AA988" s="559"/>
      <c r="AB988" s="559"/>
      <c r="AC988" s="559"/>
      <c r="AD988" s="559"/>
      <c r="AE988" s="559"/>
      <c r="AF988" s="559"/>
      <c r="AG988" s="559"/>
      <c r="AH988" s="559"/>
      <c r="AI988" s="559"/>
      <c r="AJ988" s="559"/>
      <c r="AK988" s="559"/>
      <c r="AL988" s="559"/>
      <c r="AM988" s="559"/>
      <c r="AN988" s="559"/>
      <c r="AO988" s="559"/>
      <c r="AP988" s="559"/>
      <c r="AQ988" s="559"/>
      <c r="AR988" s="559"/>
      <c r="AS988" s="559"/>
      <c r="AT988" s="559"/>
      <c r="AU988" s="559"/>
      <c r="AV988" s="559"/>
      <c r="AW988" s="559"/>
      <c r="AX988" s="559"/>
      <c r="AY988" s="559"/>
      <c r="AZ988" s="559"/>
      <c r="BA988" s="562"/>
      <c r="BB988" s="559"/>
    </row>
    <row r="989" spans="3:54" ht="15.6" x14ac:dyDescent="0.3">
      <c r="C989" s="569"/>
      <c r="D989" s="570"/>
      <c r="E989" s="559"/>
      <c r="F989" s="559"/>
      <c r="G989" s="559"/>
      <c r="H989" s="559"/>
      <c r="I989" s="559"/>
      <c r="J989" s="559"/>
      <c r="K989" s="559"/>
      <c r="L989" s="559"/>
      <c r="M989" s="559"/>
      <c r="N989" s="559"/>
      <c r="O989" s="559"/>
      <c r="P989" s="559"/>
      <c r="Q989" s="559"/>
      <c r="R989" s="559"/>
      <c r="S989" s="559"/>
      <c r="T989" s="559"/>
      <c r="U989" s="559"/>
      <c r="V989" s="559"/>
      <c r="W989" s="559"/>
      <c r="X989" s="559"/>
      <c r="Y989" s="559"/>
      <c r="Z989" s="559"/>
      <c r="AA989" s="559"/>
      <c r="AB989" s="559"/>
      <c r="AC989" s="559"/>
      <c r="AD989" s="559"/>
      <c r="AE989" s="559"/>
      <c r="AF989" s="559"/>
      <c r="AG989" s="559"/>
      <c r="AH989" s="559"/>
      <c r="AI989" s="559"/>
      <c r="AJ989" s="559"/>
      <c r="AK989" s="559"/>
      <c r="AL989" s="559"/>
      <c r="AM989" s="559"/>
      <c r="AN989" s="559"/>
      <c r="AO989" s="559"/>
      <c r="AP989" s="559"/>
      <c r="AQ989" s="559"/>
      <c r="AR989" s="559"/>
      <c r="AS989" s="559"/>
      <c r="AT989" s="559"/>
      <c r="AU989" s="559"/>
      <c r="AV989" s="559"/>
      <c r="AW989" s="559"/>
      <c r="AX989" s="559"/>
      <c r="AY989" s="559"/>
      <c r="AZ989" s="559"/>
      <c r="BA989" s="562"/>
      <c r="BB989" s="559"/>
    </row>
    <row r="990" spans="3:54" ht="15.6" x14ac:dyDescent="0.3">
      <c r="C990" s="571"/>
      <c r="D990" s="570"/>
      <c r="E990" s="559"/>
      <c r="F990" s="559"/>
      <c r="G990" s="559"/>
      <c r="H990" s="559"/>
      <c r="I990" s="559"/>
      <c r="J990" s="559"/>
      <c r="K990" s="559"/>
      <c r="L990" s="559"/>
      <c r="M990" s="559"/>
      <c r="N990" s="559"/>
      <c r="O990" s="559"/>
      <c r="P990" s="559"/>
      <c r="Q990" s="559"/>
      <c r="R990" s="559"/>
      <c r="S990" s="559"/>
      <c r="T990" s="559"/>
      <c r="U990" s="559"/>
      <c r="V990" s="559"/>
      <c r="W990" s="559"/>
      <c r="X990" s="559"/>
      <c r="Y990" s="559"/>
      <c r="Z990" s="559"/>
      <c r="AA990" s="559"/>
      <c r="AB990" s="559"/>
      <c r="AC990" s="559"/>
      <c r="AD990" s="559"/>
      <c r="AE990" s="559"/>
      <c r="AF990" s="559"/>
      <c r="AG990" s="559"/>
      <c r="AH990" s="559"/>
      <c r="AI990" s="559"/>
      <c r="AJ990" s="559"/>
      <c r="AK990" s="559"/>
      <c r="AL990" s="559"/>
      <c r="AM990" s="559"/>
      <c r="AN990" s="559"/>
      <c r="AO990" s="559"/>
      <c r="AP990" s="559"/>
      <c r="AQ990" s="559"/>
      <c r="AR990" s="559"/>
      <c r="AS990" s="559"/>
      <c r="AT990" s="559"/>
      <c r="AU990" s="559"/>
      <c r="AV990" s="559"/>
      <c r="AW990" s="559"/>
      <c r="AX990" s="559"/>
      <c r="AY990" s="559"/>
      <c r="AZ990" s="559"/>
      <c r="BA990" s="562"/>
      <c r="BB990" s="559"/>
    </row>
    <row r="991" spans="3:54" ht="15.6" x14ac:dyDescent="0.3">
      <c r="C991" s="571"/>
      <c r="D991" s="570"/>
      <c r="E991" s="559"/>
      <c r="F991" s="559"/>
      <c r="G991" s="559"/>
      <c r="H991" s="559"/>
      <c r="I991" s="559"/>
      <c r="J991" s="559"/>
      <c r="K991" s="559"/>
      <c r="L991" s="559"/>
      <c r="M991" s="559"/>
      <c r="N991" s="559"/>
      <c r="O991" s="559"/>
      <c r="P991" s="559"/>
      <c r="Q991" s="559"/>
      <c r="R991" s="559"/>
      <c r="S991" s="559"/>
      <c r="T991" s="559"/>
      <c r="U991" s="559"/>
      <c r="V991" s="559"/>
      <c r="W991" s="559"/>
      <c r="X991" s="559"/>
      <c r="Y991" s="559"/>
      <c r="Z991" s="559"/>
      <c r="AA991" s="559"/>
      <c r="AB991" s="559"/>
      <c r="AC991" s="559"/>
      <c r="AD991" s="559"/>
      <c r="AE991" s="559"/>
      <c r="AF991" s="559"/>
      <c r="AG991" s="559"/>
      <c r="AH991" s="559"/>
      <c r="AI991" s="559"/>
      <c r="AJ991" s="559"/>
      <c r="AK991" s="559"/>
      <c r="AL991" s="559"/>
      <c r="AM991" s="559"/>
      <c r="AN991" s="559"/>
      <c r="AO991" s="559"/>
      <c r="AP991" s="559"/>
      <c r="AQ991" s="559"/>
      <c r="AR991" s="559"/>
      <c r="AS991" s="559"/>
      <c r="AT991" s="559"/>
      <c r="AU991" s="559"/>
      <c r="AV991" s="559"/>
      <c r="AW991" s="559"/>
      <c r="AX991" s="559"/>
      <c r="AY991" s="559"/>
      <c r="AZ991" s="559"/>
      <c r="BA991" s="562"/>
      <c r="BB991" s="559"/>
    </row>
    <row r="992" spans="3:54" ht="15.6" x14ac:dyDescent="0.3">
      <c r="C992" s="571"/>
      <c r="D992" s="570"/>
      <c r="E992" s="559"/>
      <c r="F992" s="559"/>
      <c r="G992" s="559"/>
      <c r="H992" s="559"/>
      <c r="I992" s="559"/>
      <c r="J992" s="559"/>
      <c r="K992" s="559"/>
      <c r="L992" s="559"/>
      <c r="M992" s="559"/>
      <c r="N992" s="559"/>
      <c r="O992" s="559"/>
      <c r="P992" s="559"/>
      <c r="Q992" s="559"/>
      <c r="R992" s="559"/>
      <c r="S992" s="559"/>
      <c r="T992" s="559"/>
      <c r="U992" s="559"/>
      <c r="V992" s="559"/>
      <c r="W992" s="559"/>
      <c r="X992" s="559"/>
      <c r="Y992" s="559"/>
      <c r="Z992" s="559"/>
      <c r="AA992" s="559"/>
      <c r="AB992" s="559"/>
      <c r="AC992" s="559"/>
      <c r="AD992" s="559"/>
      <c r="AE992" s="559"/>
      <c r="AF992" s="559"/>
      <c r="AG992" s="559"/>
      <c r="AH992" s="559"/>
      <c r="AI992" s="559"/>
      <c r="AJ992" s="559"/>
      <c r="AK992" s="559"/>
      <c r="AL992" s="559"/>
      <c r="AM992" s="559"/>
      <c r="AN992" s="559"/>
      <c r="AO992" s="559"/>
      <c r="AP992" s="559"/>
      <c r="AQ992" s="559"/>
      <c r="AR992" s="559"/>
      <c r="AS992" s="559"/>
      <c r="AT992" s="559"/>
      <c r="AU992" s="559"/>
      <c r="AV992" s="559"/>
      <c r="AW992" s="559"/>
      <c r="AX992" s="559"/>
      <c r="AY992" s="559"/>
      <c r="AZ992" s="559"/>
      <c r="BA992" s="562"/>
      <c r="BB992" s="559"/>
    </row>
    <row r="993" spans="3:54" ht="15.6" x14ac:dyDescent="0.3">
      <c r="C993" s="571"/>
      <c r="D993" s="570"/>
      <c r="E993" s="559"/>
      <c r="F993" s="559"/>
      <c r="G993" s="559"/>
      <c r="H993" s="559"/>
      <c r="I993" s="559"/>
      <c r="J993" s="559"/>
      <c r="K993" s="559"/>
      <c r="L993" s="559"/>
      <c r="M993" s="559"/>
      <c r="N993" s="559"/>
      <c r="O993" s="559"/>
      <c r="P993" s="559"/>
      <c r="Q993" s="559"/>
      <c r="R993" s="559"/>
      <c r="S993" s="559"/>
      <c r="T993" s="559"/>
      <c r="U993" s="559"/>
      <c r="V993" s="559"/>
      <c r="W993" s="559"/>
      <c r="X993" s="559"/>
      <c r="Y993" s="559"/>
      <c r="Z993" s="559"/>
      <c r="AA993" s="559"/>
      <c r="AB993" s="559"/>
      <c r="AC993" s="559"/>
      <c r="AD993" s="559"/>
      <c r="AE993" s="559"/>
      <c r="AF993" s="559"/>
      <c r="AG993" s="559"/>
      <c r="AH993" s="559"/>
      <c r="AI993" s="559"/>
      <c r="AJ993" s="559"/>
      <c r="AK993" s="559"/>
      <c r="AL993" s="559"/>
      <c r="AM993" s="559"/>
      <c r="AN993" s="559"/>
      <c r="AO993" s="559"/>
      <c r="AP993" s="559"/>
      <c r="AQ993" s="559"/>
      <c r="AR993" s="559"/>
      <c r="AS993" s="559"/>
      <c r="AT993" s="559"/>
      <c r="AU993" s="559"/>
      <c r="AV993" s="559"/>
      <c r="AW993" s="559"/>
      <c r="AX993" s="559"/>
      <c r="AY993" s="559"/>
      <c r="AZ993" s="559"/>
      <c r="BA993" s="562"/>
      <c r="BB993" s="559"/>
    </row>
    <row r="994" spans="3:54" ht="15.6" x14ac:dyDescent="0.3">
      <c r="C994" s="571"/>
      <c r="D994" s="570"/>
      <c r="E994" s="559"/>
      <c r="F994" s="559"/>
      <c r="G994" s="559"/>
      <c r="H994" s="559"/>
      <c r="I994" s="559"/>
      <c r="J994" s="559"/>
      <c r="K994" s="559"/>
      <c r="L994" s="559"/>
      <c r="M994" s="559"/>
      <c r="N994" s="559"/>
      <c r="O994" s="559"/>
      <c r="P994" s="559"/>
      <c r="Q994" s="559"/>
      <c r="R994" s="559"/>
      <c r="S994" s="559"/>
      <c r="T994" s="559"/>
      <c r="U994" s="559"/>
      <c r="V994" s="559"/>
      <c r="W994" s="559"/>
      <c r="X994" s="559"/>
      <c r="Y994" s="559"/>
      <c r="Z994" s="559"/>
      <c r="AA994" s="559"/>
      <c r="AB994" s="559"/>
      <c r="AC994" s="559"/>
      <c r="AD994" s="559"/>
      <c r="AE994" s="559"/>
      <c r="AF994" s="559"/>
      <c r="AG994" s="559"/>
      <c r="AH994" s="559"/>
      <c r="AI994" s="559"/>
      <c r="AJ994" s="559"/>
      <c r="AK994" s="559"/>
      <c r="AL994" s="559"/>
      <c r="AM994" s="559"/>
      <c r="AN994" s="559"/>
      <c r="AO994" s="559"/>
      <c r="AP994" s="559"/>
      <c r="AQ994" s="559"/>
      <c r="AR994" s="559"/>
      <c r="AS994" s="559"/>
      <c r="AT994" s="559"/>
      <c r="AU994" s="559"/>
      <c r="AV994" s="559"/>
      <c r="AW994" s="559"/>
      <c r="AX994" s="559"/>
      <c r="AY994" s="559"/>
      <c r="AZ994" s="559"/>
      <c r="BA994" s="562"/>
      <c r="BB994" s="559"/>
    </row>
    <row r="995" spans="3:54" ht="15.6" x14ac:dyDescent="0.3">
      <c r="C995" s="571"/>
      <c r="D995" s="570"/>
      <c r="E995" s="559"/>
      <c r="F995" s="559"/>
      <c r="G995" s="559"/>
      <c r="H995" s="559"/>
      <c r="I995" s="559"/>
      <c r="J995" s="559"/>
      <c r="K995" s="559"/>
      <c r="L995" s="559"/>
      <c r="M995" s="559"/>
      <c r="N995" s="559"/>
      <c r="O995" s="559"/>
      <c r="P995" s="559"/>
      <c r="Q995" s="559"/>
      <c r="R995" s="559"/>
      <c r="S995" s="559"/>
      <c r="T995" s="559"/>
      <c r="U995" s="559"/>
      <c r="V995" s="559"/>
      <c r="W995" s="559"/>
      <c r="X995" s="559"/>
      <c r="Y995" s="559"/>
      <c r="Z995" s="559"/>
      <c r="AA995" s="559"/>
      <c r="AB995" s="559"/>
      <c r="AC995" s="559"/>
      <c r="AD995" s="559"/>
      <c r="AE995" s="559"/>
      <c r="AF995" s="559"/>
      <c r="AG995" s="559"/>
      <c r="AH995" s="559"/>
      <c r="AI995" s="559"/>
      <c r="AJ995" s="559"/>
      <c r="AK995" s="559"/>
      <c r="AL995" s="559"/>
      <c r="AM995" s="559"/>
      <c r="AN995" s="559"/>
      <c r="AO995" s="559"/>
      <c r="AP995" s="559"/>
      <c r="AQ995" s="559"/>
      <c r="AR995" s="559"/>
      <c r="AS995" s="559"/>
      <c r="AT995" s="559"/>
      <c r="AU995" s="559"/>
      <c r="AV995" s="559"/>
      <c r="AW995" s="559"/>
      <c r="AX995" s="559"/>
      <c r="AY995" s="559"/>
      <c r="AZ995" s="559"/>
      <c r="BA995" s="562"/>
      <c r="BB995" s="559"/>
    </row>
    <row r="996" spans="3:54" ht="15.6" x14ac:dyDescent="0.3">
      <c r="C996" s="571"/>
      <c r="D996" s="570"/>
      <c r="E996" s="559"/>
      <c r="F996" s="559"/>
      <c r="G996" s="559"/>
      <c r="H996" s="559"/>
      <c r="I996" s="559"/>
      <c r="J996" s="559"/>
      <c r="K996" s="559"/>
      <c r="L996" s="559"/>
      <c r="M996" s="559"/>
      <c r="N996" s="559"/>
      <c r="O996" s="559"/>
      <c r="P996" s="559"/>
      <c r="Q996" s="559"/>
      <c r="R996" s="559"/>
      <c r="S996" s="559"/>
      <c r="T996" s="559"/>
      <c r="U996" s="559"/>
      <c r="V996" s="559"/>
      <c r="W996" s="559"/>
      <c r="X996" s="559"/>
      <c r="Y996" s="559"/>
      <c r="Z996" s="559"/>
      <c r="AA996" s="559"/>
      <c r="AB996" s="559"/>
      <c r="AC996" s="559"/>
      <c r="AD996" s="559"/>
      <c r="AE996" s="559"/>
      <c r="AF996" s="559"/>
      <c r="AG996" s="559"/>
      <c r="AH996" s="559"/>
      <c r="AI996" s="559"/>
      <c r="AJ996" s="559"/>
      <c r="AK996" s="559"/>
      <c r="AL996" s="559"/>
      <c r="AM996" s="559"/>
      <c r="AN996" s="559"/>
      <c r="AO996" s="559"/>
      <c r="AP996" s="559"/>
      <c r="AQ996" s="559"/>
      <c r="AR996" s="559"/>
      <c r="AS996" s="559"/>
      <c r="AT996" s="559"/>
      <c r="AU996" s="559"/>
      <c r="AV996" s="559"/>
      <c r="AW996" s="559"/>
      <c r="AX996" s="559"/>
      <c r="AY996" s="559"/>
      <c r="AZ996" s="559"/>
      <c r="BA996" s="562"/>
      <c r="BB996" s="559"/>
    </row>
    <row r="997" spans="3:54" ht="15.6" x14ac:dyDescent="0.3">
      <c r="C997" s="571"/>
      <c r="D997" s="570"/>
      <c r="E997" s="559"/>
      <c r="F997" s="559"/>
      <c r="G997" s="559"/>
      <c r="H997" s="559"/>
      <c r="I997" s="559"/>
      <c r="J997" s="559"/>
      <c r="K997" s="559"/>
      <c r="L997" s="559"/>
      <c r="M997" s="559"/>
      <c r="N997" s="559"/>
      <c r="O997" s="559"/>
      <c r="P997" s="559"/>
      <c r="Q997" s="559"/>
      <c r="R997" s="559"/>
      <c r="S997" s="559"/>
      <c r="T997" s="559"/>
      <c r="U997" s="559"/>
      <c r="V997" s="559"/>
      <c r="W997" s="559"/>
      <c r="X997" s="559"/>
      <c r="Y997" s="559"/>
      <c r="Z997" s="559"/>
      <c r="AA997" s="559"/>
      <c r="AB997" s="559"/>
      <c r="AC997" s="559"/>
      <c r="AD997" s="559"/>
      <c r="AE997" s="559"/>
      <c r="AF997" s="559"/>
      <c r="AG997" s="559"/>
      <c r="AH997" s="559"/>
      <c r="AI997" s="559"/>
      <c r="AJ997" s="559"/>
      <c r="AK997" s="559"/>
      <c r="AL997" s="559"/>
      <c r="AM997" s="559"/>
      <c r="AN997" s="559"/>
      <c r="AO997" s="559"/>
      <c r="AP997" s="559"/>
      <c r="AQ997" s="559"/>
      <c r="AR997" s="559"/>
      <c r="AS997" s="559"/>
      <c r="AT997" s="559"/>
      <c r="AU997" s="559"/>
      <c r="AV997" s="559"/>
      <c r="AW997" s="559"/>
      <c r="AX997" s="559"/>
      <c r="AY997" s="559"/>
      <c r="AZ997" s="559"/>
      <c r="BA997" s="562"/>
      <c r="BB997" s="559"/>
    </row>
    <row r="998" spans="3:54" ht="15.6" x14ac:dyDescent="0.3">
      <c r="C998" s="571"/>
      <c r="D998" s="570"/>
      <c r="E998" s="559"/>
      <c r="F998" s="559"/>
      <c r="G998" s="559"/>
      <c r="H998" s="559"/>
      <c r="I998" s="559"/>
      <c r="J998" s="559"/>
      <c r="K998" s="559"/>
      <c r="L998" s="559"/>
      <c r="M998" s="559"/>
      <c r="N998" s="559"/>
      <c r="O998" s="559"/>
      <c r="P998" s="559"/>
      <c r="Q998" s="559"/>
      <c r="R998" s="559"/>
      <c r="S998" s="559"/>
      <c r="T998" s="559"/>
      <c r="U998" s="559"/>
      <c r="V998" s="559"/>
      <c r="W998" s="559"/>
      <c r="X998" s="559"/>
      <c r="Y998" s="559"/>
      <c r="Z998" s="559"/>
      <c r="AA998" s="559"/>
      <c r="AB998" s="559"/>
      <c r="AC998" s="559"/>
      <c r="AD998" s="559"/>
      <c r="AE998" s="559"/>
      <c r="AF998" s="559"/>
      <c r="AG998" s="559"/>
      <c r="AH998" s="559"/>
      <c r="AI998" s="559"/>
      <c r="AJ998" s="559"/>
      <c r="AK998" s="559"/>
      <c r="AL998" s="559"/>
      <c r="AM998" s="559"/>
      <c r="AN998" s="559"/>
      <c r="AO998" s="559"/>
      <c r="AP998" s="559"/>
      <c r="AQ998" s="559"/>
      <c r="AR998" s="559"/>
      <c r="AS998" s="559"/>
      <c r="AT998" s="559"/>
      <c r="AU998" s="559"/>
      <c r="AV998" s="559"/>
      <c r="AW998" s="559"/>
      <c r="AX998" s="559"/>
      <c r="AY998" s="559"/>
      <c r="AZ998" s="559"/>
      <c r="BA998" s="562"/>
      <c r="BB998" s="559"/>
    </row>
    <row r="999" spans="3:54" ht="15.6" x14ac:dyDescent="0.3">
      <c r="C999" s="571"/>
      <c r="D999" s="570"/>
      <c r="E999" s="559"/>
      <c r="F999" s="559"/>
      <c r="G999" s="559"/>
      <c r="H999" s="559"/>
      <c r="I999" s="559"/>
      <c r="J999" s="559"/>
      <c r="K999" s="559"/>
      <c r="L999" s="559"/>
      <c r="M999" s="559"/>
      <c r="N999" s="559"/>
      <c r="O999" s="559"/>
      <c r="P999" s="559"/>
      <c r="Q999" s="559"/>
      <c r="R999" s="559"/>
      <c r="S999" s="559"/>
      <c r="T999" s="559"/>
      <c r="U999" s="559"/>
      <c r="V999" s="559"/>
      <c r="W999" s="559"/>
      <c r="X999" s="559"/>
      <c r="Y999" s="559"/>
      <c r="Z999" s="559"/>
      <c r="AA999" s="559"/>
      <c r="AB999" s="559"/>
      <c r="AC999" s="559"/>
      <c r="AD999" s="559"/>
      <c r="AE999" s="559"/>
      <c r="AF999" s="559"/>
      <c r="AG999" s="559"/>
      <c r="AH999" s="559"/>
      <c r="AI999" s="559"/>
      <c r="AJ999" s="559"/>
      <c r="AK999" s="559"/>
      <c r="AL999" s="559"/>
      <c r="AM999" s="559"/>
      <c r="AN999" s="559"/>
      <c r="AO999" s="559"/>
      <c r="AP999" s="559"/>
      <c r="AQ999" s="559"/>
      <c r="AR999" s="559"/>
      <c r="AS999" s="559"/>
      <c r="AT999" s="559"/>
      <c r="AU999" s="559"/>
      <c r="AV999" s="559"/>
      <c r="AW999" s="559"/>
      <c r="AX999" s="559"/>
      <c r="AY999" s="559"/>
      <c r="AZ999" s="559"/>
      <c r="BA999" s="562"/>
      <c r="BB999" s="559"/>
    </row>
    <row r="1000" spans="3:54" ht="15.6" x14ac:dyDescent="0.3">
      <c r="C1000" s="571"/>
      <c r="D1000" s="570"/>
      <c r="E1000" s="559"/>
      <c r="F1000" s="559"/>
      <c r="G1000" s="559"/>
      <c r="H1000" s="559"/>
      <c r="I1000" s="559"/>
      <c r="J1000" s="559"/>
      <c r="K1000" s="559"/>
      <c r="L1000" s="559"/>
      <c r="M1000" s="559"/>
      <c r="N1000" s="559"/>
      <c r="O1000" s="559"/>
      <c r="P1000" s="559"/>
      <c r="Q1000" s="559"/>
      <c r="R1000" s="559"/>
      <c r="S1000" s="559"/>
      <c r="T1000" s="559"/>
      <c r="U1000" s="559"/>
      <c r="V1000" s="559"/>
      <c r="W1000" s="559"/>
      <c r="X1000" s="559"/>
      <c r="Y1000" s="559"/>
      <c r="Z1000" s="559"/>
      <c r="AA1000" s="559"/>
      <c r="AB1000" s="559"/>
      <c r="AC1000" s="559"/>
      <c r="AD1000" s="559"/>
      <c r="AE1000" s="559"/>
      <c r="AF1000" s="559"/>
      <c r="AG1000" s="559"/>
      <c r="AH1000" s="559"/>
      <c r="AI1000" s="559"/>
      <c r="AJ1000" s="559"/>
      <c r="AK1000" s="559"/>
      <c r="AL1000" s="559"/>
      <c r="AM1000" s="559"/>
      <c r="AN1000" s="559"/>
      <c r="AO1000" s="559"/>
      <c r="AP1000" s="559"/>
      <c r="AQ1000" s="559"/>
      <c r="AR1000" s="559"/>
      <c r="AS1000" s="559"/>
      <c r="AT1000" s="559"/>
      <c r="AU1000" s="559"/>
      <c r="AV1000" s="559"/>
      <c r="AW1000" s="559"/>
      <c r="AX1000" s="559"/>
      <c r="AY1000" s="559"/>
      <c r="AZ1000" s="559"/>
      <c r="BA1000" s="562"/>
      <c r="BB1000" s="559"/>
    </row>
    <row r="1001" spans="3:54" ht="15.6" x14ac:dyDescent="0.3">
      <c r="C1001" s="569"/>
      <c r="D1001" s="570"/>
      <c r="E1001" s="559"/>
      <c r="F1001" s="559"/>
      <c r="G1001" s="559"/>
      <c r="H1001" s="559"/>
      <c r="I1001" s="559"/>
      <c r="J1001" s="559"/>
      <c r="K1001" s="559"/>
      <c r="L1001" s="559"/>
      <c r="M1001" s="559"/>
      <c r="N1001" s="559"/>
      <c r="O1001" s="559"/>
      <c r="P1001" s="559"/>
      <c r="Q1001" s="559"/>
      <c r="R1001" s="559"/>
      <c r="S1001" s="559"/>
      <c r="T1001" s="559"/>
      <c r="U1001" s="559"/>
      <c r="V1001" s="559"/>
      <c r="W1001" s="559"/>
      <c r="X1001" s="559"/>
      <c r="Y1001" s="559"/>
      <c r="Z1001" s="559"/>
      <c r="AA1001" s="559"/>
      <c r="AB1001" s="559"/>
      <c r="AC1001" s="559"/>
      <c r="AD1001" s="559"/>
      <c r="AE1001" s="559"/>
      <c r="AF1001" s="559"/>
      <c r="AG1001" s="559"/>
      <c r="AH1001" s="559"/>
      <c r="AI1001" s="559"/>
      <c r="AJ1001" s="559"/>
      <c r="AK1001" s="559"/>
      <c r="AL1001" s="559"/>
      <c r="AM1001" s="559"/>
      <c r="AN1001" s="559"/>
      <c r="AO1001" s="559"/>
      <c r="AP1001" s="559"/>
      <c r="AQ1001" s="559"/>
      <c r="AR1001" s="559"/>
      <c r="AS1001" s="559"/>
      <c r="AT1001" s="559"/>
      <c r="AU1001" s="559"/>
      <c r="AV1001" s="559"/>
      <c r="AW1001" s="559"/>
      <c r="AX1001" s="559"/>
      <c r="AY1001" s="559"/>
      <c r="AZ1001" s="559"/>
      <c r="BA1001" s="562"/>
      <c r="BB1001" s="559"/>
    </row>
    <row r="1002" spans="3:54" ht="15.6" x14ac:dyDescent="0.3">
      <c r="C1002" s="571"/>
      <c r="D1002" s="570"/>
      <c r="E1002" s="559"/>
      <c r="F1002" s="559"/>
      <c r="G1002" s="559"/>
      <c r="H1002" s="559"/>
      <c r="I1002" s="559"/>
      <c r="J1002" s="559"/>
      <c r="K1002" s="559"/>
      <c r="L1002" s="559"/>
      <c r="M1002" s="559"/>
      <c r="N1002" s="559"/>
      <c r="O1002" s="559"/>
      <c r="P1002" s="559"/>
      <c r="Q1002" s="559"/>
      <c r="R1002" s="559"/>
      <c r="S1002" s="559"/>
      <c r="T1002" s="559"/>
      <c r="U1002" s="559"/>
      <c r="V1002" s="559"/>
      <c r="W1002" s="559"/>
      <c r="X1002" s="559"/>
      <c r="Y1002" s="559"/>
      <c r="Z1002" s="559"/>
      <c r="AA1002" s="559"/>
      <c r="AB1002" s="559"/>
      <c r="AC1002" s="559"/>
      <c r="AD1002" s="559"/>
      <c r="AE1002" s="559"/>
      <c r="AF1002" s="559"/>
      <c r="AG1002" s="559"/>
      <c r="AH1002" s="559"/>
      <c r="AI1002" s="559"/>
      <c r="AJ1002" s="559"/>
      <c r="AK1002" s="559"/>
      <c r="AL1002" s="559"/>
      <c r="AM1002" s="559"/>
      <c r="AN1002" s="559"/>
      <c r="AO1002" s="559"/>
      <c r="AP1002" s="559"/>
      <c r="AQ1002" s="559"/>
      <c r="AR1002" s="559"/>
      <c r="AS1002" s="559"/>
      <c r="AT1002" s="559"/>
      <c r="AU1002" s="559"/>
      <c r="AV1002" s="559"/>
      <c r="AW1002" s="559"/>
      <c r="AX1002" s="559"/>
      <c r="AY1002" s="559"/>
      <c r="AZ1002" s="559"/>
      <c r="BA1002" s="562"/>
      <c r="BB1002" s="559"/>
    </row>
    <row r="1003" spans="3:54" ht="15.6" x14ac:dyDescent="0.3">
      <c r="C1003" s="571"/>
      <c r="D1003" s="570"/>
      <c r="E1003" s="559"/>
      <c r="F1003" s="559"/>
      <c r="G1003" s="559"/>
      <c r="H1003" s="559"/>
      <c r="I1003" s="559"/>
      <c r="J1003" s="559"/>
      <c r="K1003" s="559"/>
      <c r="L1003" s="559"/>
      <c r="M1003" s="559"/>
      <c r="N1003" s="559"/>
      <c r="O1003" s="559"/>
      <c r="P1003" s="559"/>
      <c r="Q1003" s="559"/>
      <c r="R1003" s="559"/>
      <c r="S1003" s="559"/>
      <c r="T1003" s="559"/>
      <c r="U1003" s="559"/>
      <c r="V1003" s="559"/>
      <c r="W1003" s="559"/>
      <c r="X1003" s="559"/>
      <c r="Y1003" s="559"/>
      <c r="Z1003" s="559"/>
      <c r="AA1003" s="559"/>
      <c r="AB1003" s="559"/>
      <c r="AC1003" s="559"/>
      <c r="AD1003" s="559"/>
      <c r="AE1003" s="559"/>
      <c r="AF1003" s="559"/>
      <c r="AG1003" s="559"/>
      <c r="AH1003" s="559"/>
      <c r="AI1003" s="559"/>
      <c r="AJ1003" s="559"/>
      <c r="AK1003" s="559"/>
      <c r="AL1003" s="559"/>
      <c r="AM1003" s="559"/>
      <c r="AN1003" s="559"/>
      <c r="AO1003" s="559"/>
      <c r="AP1003" s="559"/>
      <c r="AQ1003" s="559"/>
      <c r="AR1003" s="559"/>
      <c r="AS1003" s="559"/>
      <c r="AT1003" s="559"/>
      <c r="AU1003" s="559"/>
      <c r="AV1003" s="559"/>
      <c r="AW1003" s="559"/>
      <c r="AX1003" s="559"/>
      <c r="AY1003" s="559"/>
      <c r="AZ1003" s="559"/>
      <c r="BA1003" s="562"/>
      <c r="BB1003" s="559"/>
    </row>
    <row r="1004" spans="3:54" ht="15.6" x14ac:dyDescent="0.3">
      <c r="C1004" s="571"/>
      <c r="D1004" s="570"/>
      <c r="E1004" s="559"/>
      <c r="F1004" s="559"/>
      <c r="G1004" s="559"/>
      <c r="H1004" s="559"/>
      <c r="I1004" s="559"/>
      <c r="J1004" s="559"/>
      <c r="K1004" s="559"/>
      <c r="L1004" s="559"/>
      <c r="M1004" s="559"/>
      <c r="N1004" s="559"/>
      <c r="O1004" s="559"/>
      <c r="P1004" s="559"/>
      <c r="Q1004" s="559"/>
      <c r="R1004" s="559"/>
      <c r="S1004" s="559"/>
      <c r="T1004" s="559"/>
      <c r="U1004" s="559"/>
      <c r="V1004" s="559"/>
      <c r="W1004" s="559"/>
      <c r="X1004" s="559"/>
      <c r="Y1004" s="559"/>
      <c r="Z1004" s="559"/>
      <c r="AA1004" s="559"/>
      <c r="AB1004" s="559"/>
      <c r="AC1004" s="559"/>
      <c r="AD1004" s="559"/>
      <c r="AE1004" s="559"/>
      <c r="AF1004" s="559"/>
      <c r="AG1004" s="559"/>
      <c r="AH1004" s="559"/>
      <c r="AI1004" s="559"/>
      <c r="AJ1004" s="559"/>
      <c r="AK1004" s="559"/>
      <c r="AL1004" s="559"/>
      <c r="AM1004" s="559"/>
      <c r="AN1004" s="559"/>
      <c r="AO1004" s="559"/>
      <c r="AP1004" s="559"/>
      <c r="AQ1004" s="559"/>
      <c r="AR1004" s="559"/>
      <c r="AS1004" s="559"/>
      <c r="AT1004" s="559"/>
      <c r="AU1004" s="559"/>
      <c r="AV1004" s="559"/>
      <c r="AW1004" s="559"/>
      <c r="AX1004" s="559"/>
      <c r="AY1004" s="559"/>
      <c r="AZ1004" s="559"/>
      <c r="BA1004" s="562"/>
      <c r="BB1004" s="559"/>
    </row>
    <row r="1005" spans="3:54" ht="15.6" x14ac:dyDescent="0.3">
      <c r="C1005" s="569"/>
      <c r="D1005" s="570"/>
      <c r="E1005" s="559"/>
      <c r="F1005" s="559"/>
      <c r="G1005" s="559"/>
      <c r="H1005" s="559"/>
      <c r="I1005" s="559"/>
      <c r="J1005" s="559"/>
      <c r="K1005" s="559"/>
      <c r="L1005" s="559"/>
      <c r="M1005" s="559"/>
      <c r="N1005" s="559"/>
      <c r="O1005" s="559"/>
      <c r="P1005" s="559"/>
      <c r="Q1005" s="559"/>
      <c r="R1005" s="559"/>
      <c r="S1005" s="559"/>
      <c r="T1005" s="559"/>
      <c r="U1005" s="559"/>
      <c r="V1005" s="559"/>
      <c r="W1005" s="559"/>
      <c r="X1005" s="559"/>
      <c r="Y1005" s="559"/>
      <c r="Z1005" s="559"/>
      <c r="AA1005" s="559"/>
      <c r="AB1005" s="559"/>
      <c r="AC1005" s="559"/>
      <c r="AD1005" s="559"/>
      <c r="AE1005" s="559"/>
      <c r="AF1005" s="559"/>
      <c r="AG1005" s="559"/>
      <c r="AH1005" s="559"/>
      <c r="AI1005" s="559"/>
      <c r="AJ1005" s="559"/>
      <c r="AK1005" s="559"/>
      <c r="AL1005" s="559"/>
      <c r="AM1005" s="559"/>
      <c r="AN1005" s="559"/>
      <c r="AO1005" s="559"/>
      <c r="AP1005" s="559"/>
      <c r="AQ1005" s="559"/>
      <c r="AR1005" s="559"/>
      <c r="AS1005" s="559"/>
      <c r="AT1005" s="559"/>
      <c r="AU1005" s="559"/>
      <c r="AV1005" s="559"/>
      <c r="AW1005" s="559"/>
      <c r="AX1005" s="559"/>
      <c r="AY1005" s="559"/>
      <c r="AZ1005" s="559"/>
      <c r="BA1005" s="562"/>
      <c r="BB1005" s="559"/>
    </row>
    <row r="1006" spans="3:54" ht="15.6" x14ac:dyDescent="0.3">
      <c r="C1006" s="571"/>
      <c r="D1006" s="570"/>
      <c r="E1006" s="559"/>
      <c r="F1006" s="559"/>
      <c r="G1006" s="559"/>
      <c r="H1006" s="559"/>
      <c r="I1006" s="559"/>
      <c r="J1006" s="559"/>
      <c r="K1006" s="559"/>
      <c r="L1006" s="559"/>
      <c r="M1006" s="559"/>
      <c r="N1006" s="559"/>
      <c r="O1006" s="559"/>
      <c r="P1006" s="559"/>
      <c r="Q1006" s="559"/>
      <c r="R1006" s="559"/>
      <c r="S1006" s="559"/>
      <c r="T1006" s="559"/>
      <c r="U1006" s="559"/>
      <c r="V1006" s="559"/>
      <c r="W1006" s="559"/>
      <c r="X1006" s="559"/>
      <c r="Y1006" s="559"/>
      <c r="Z1006" s="559"/>
      <c r="AA1006" s="559"/>
      <c r="AB1006" s="559"/>
      <c r="AC1006" s="559"/>
      <c r="AD1006" s="559"/>
      <c r="AE1006" s="559"/>
      <c r="AF1006" s="559"/>
      <c r="AG1006" s="559"/>
      <c r="AH1006" s="559"/>
      <c r="AI1006" s="559"/>
      <c r="AJ1006" s="559"/>
      <c r="AK1006" s="559"/>
      <c r="AL1006" s="559"/>
      <c r="AM1006" s="559"/>
      <c r="AN1006" s="559"/>
      <c r="AO1006" s="559"/>
      <c r="AP1006" s="559"/>
      <c r="AQ1006" s="559"/>
      <c r="AR1006" s="559"/>
      <c r="AS1006" s="559"/>
      <c r="AT1006" s="559"/>
      <c r="AU1006" s="559"/>
      <c r="AV1006" s="559"/>
      <c r="AW1006" s="559"/>
      <c r="AX1006" s="559"/>
      <c r="AY1006" s="559"/>
      <c r="AZ1006" s="559"/>
      <c r="BA1006" s="562"/>
      <c r="BB1006" s="559"/>
    </row>
    <row r="1007" spans="3:54" ht="15.6" x14ac:dyDescent="0.3">
      <c r="C1007" s="571"/>
      <c r="D1007" s="570"/>
      <c r="E1007" s="559"/>
      <c r="F1007" s="559"/>
      <c r="G1007" s="559"/>
      <c r="H1007" s="559"/>
      <c r="I1007" s="559"/>
      <c r="J1007" s="559"/>
      <c r="K1007" s="559"/>
      <c r="L1007" s="559"/>
      <c r="M1007" s="559"/>
      <c r="N1007" s="559"/>
      <c r="O1007" s="559"/>
      <c r="P1007" s="559"/>
      <c r="Q1007" s="559"/>
      <c r="R1007" s="559"/>
      <c r="S1007" s="559"/>
      <c r="T1007" s="559"/>
      <c r="U1007" s="559"/>
      <c r="V1007" s="559"/>
      <c r="W1007" s="559"/>
      <c r="X1007" s="559"/>
      <c r="Y1007" s="559"/>
      <c r="Z1007" s="559"/>
      <c r="AA1007" s="559"/>
      <c r="AB1007" s="559"/>
      <c r="AC1007" s="559"/>
      <c r="AD1007" s="559"/>
      <c r="AE1007" s="559"/>
      <c r="AF1007" s="559"/>
      <c r="AG1007" s="559"/>
      <c r="AH1007" s="559"/>
      <c r="AI1007" s="559"/>
      <c r="AJ1007" s="559"/>
      <c r="AK1007" s="559"/>
      <c r="AL1007" s="559"/>
      <c r="AM1007" s="559"/>
      <c r="AN1007" s="559"/>
      <c r="AO1007" s="559"/>
      <c r="AP1007" s="559"/>
      <c r="AQ1007" s="559"/>
      <c r="AR1007" s="559"/>
      <c r="AS1007" s="559"/>
      <c r="AT1007" s="559"/>
      <c r="AU1007" s="559"/>
      <c r="AV1007" s="559"/>
      <c r="AW1007" s="559"/>
      <c r="AX1007" s="559"/>
      <c r="AY1007" s="559"/>
      <c r="AZ1007" s="559"/>
      <c r="BA1007" s="562"/>
      <c r="BB1007" s="559"/>
    </row>
    <row r="1008" spans="3:54" ht="15.6" x14ac:dyDescent="0.3">
      <c r="C1008" s="571"/>
      <c r="D1008" s="570"/>
      <c r="E1008" s="559"/>
      <c r="F1008" s="559"/>
      <c r="G1008" s="559"/>
      <c r="H1008" s="559"/>
      <c r="I1008" s="559"/>
      <c r="J1008" s="559"/>
      <c r="K1008" s="559"/>
      <c r="L1008" s="559"/>
      <c r="M1008" s="559"/>
      <c r="N1008" s="559"/>
      <c r="O1008" s="559"/>
      <c r="P1008" s="559"/>
      <c r="Q1008" s="559"/>
      <c r="R1008" s="559"/>
      <c r="S1008" s="559"/>
      <c r="T1008" s="559"/>
      <c r="U1008" s="559"/>
      <c r="V1008" s="559"/>
      <c r="W1008" s="559"/>
      <c r="X1008" s="559"/>
      <c r="Y1008" s="559"/>
      <c r="Z1008" s="559"/>
      <c r="AA1008" s="559"/>
      <c r="AB1008" s="559"/>
      <c r="AC1008" s="559"/>
      <c r="AD1008" s="559"/>
      <c r="AE1008" s="559"/>
      <c r="AF1008" s="559"/>
      <c r="AG1008" s="559"/>
      <c r="AH1008" s="559"/>
      <c r="AI1008" s="559"/>
      <c r="AJ1008" s="559"/>
      <c r="AK1008" s="559"/>
      <c r="AL1008" s="559"/>
      <c r="AM1008" s="559"/>
      <c r="AN1008" s="559"/>
      <c r="AO1008" s="559"/>
      <c r="AP1008" s="559"/>
      <c r="AQ1008" s="559"/>
      <c r="AR1008" s="559"/>
      <c r="AS1008" s="559"/>
      <c r="AT1008" s="559"/>
      <c r="AU1008" s="559"/>
      <c r="AV1008" s="559"/>
      <c r="AW1008" s="559"/>
      <c r="AX1008" s="559"/>
      <c r="AY1008" s="559"/>
      <c r="AZ1008" s="559"/>
      <c r="BA1008" s="562"/>
      <c r="BB1008" s="559"/>
    </row>
    <row r="1009" spans="3:54" ht="15.6" x14ac:dyDescent="0.3">
      <c r="C1009" s="571"/>
      <c r="D1009" s="570"/>
      <c r="E1009" s="559"/>
      <c r="F1009" s="559"/>
      <c r="G1009" s="559"/>
      <c r="H1009" s="559"/>
      <c r="I1009" s="559"/>
      <c r="J1009" s="559"/>
      <c r="K1009" s="559"/>
      <c r="L1009" s="559"/>
      <c r="M1009" s="559"/>
      <c r="N1009" s="559"/>
      <c r="O1009" s="559"/>
      <c r="P1009" s="559"/>
      <c r="Q1009" s="559"/>
      <c r="R1009" s="559"/>
      <c r="S1009" s="559"/>
      <c r="T1009" s="559"/>
      <c r="U1009" s="559"/>
      <c r="V1009" s="559"/>
      <c r="W1009" s="559"/>
      <c r="X1009" s="559"/>
      <c r="Y1009" s="559"/>
      <c r="Z1009" s="559"/>
      <c r="AA1009" s="559"/>
      <c r="AB1009" s="559"/>
      <c r="AC1009" s="559"/>
      <c r="AD1009" s="559"/>
      <c r="AE1009" s="559"/>
      <c r="AF1009" s="559"/>
      <c r="AG1009" s="559"/>
      <c r="AH1009" s="559"/>
      <c r="AI1009" s="559"/>
      <c r="AJ1009" s="559"/>
      <c r="AK1009" s="559"/>
      <c r="AL1009" s="559"/>
      <c r="AM1009" s="559"/>
      <c r="AN1009" s="559"/>
      <c r="AO1009" s="559"/>
      <c r="AP1009" s="559"/>
      <c r="AQ1009" s="559"/>
      <c r="AR1009" s="559"/>
      <c r="AS1009" s="559"/>
      <c r="AT1009" s="559"/>
      <c r="AU1009" s="559"/>
      <c r="AV1009" s="559"/>
      <c r="AW1009" s="559"/>
      <c r="AX1009" s="559"/>
      <c r="AY1009" s="559"/>
      <c r="AZ1009" s="559"/>
      <c r="BA1009" s="562"/>
      <c r="BB1009" s="559"/>
    </row>
    <row r="1010" spans="3:54" ht="15.6" x14ac:dyDescent="0.3">
      <c r="C1010" s="571"/>
      <c r="D1010" s="570"/>
      <c r="E1010" s="559"/>
      <c r="F1010" s="559"/>
      <c r="G1010" s="559"/>
      <c r="H1010" s="559"/>
      <c r="I1010" s="559"/>
      <c r="J1010" s="559"/>
      <c r="K1010" s="559"/>
      <c r="L1010" s="559"/>
      <c r="M1010" s="559"/>
      <c r="N1010" s="559"/>
      <c r="O1010" s="559"/>
      <c r="P1010" s="559"/>
      <c r="Q1010" s="559"/>
      <c r="R1010" s="559"/>
      <c r="S1010" s="559"/>
      <c r="T1010" s="559"/>
      <c r="U1010" s="559"/>
      <c r="V1010" s="559"/>
      <c r="W1010" s="559"/>
      <c r="X1010" s="559"/>
      <c r="Y1010" s="559"/>
      <c r="Z1010" s="559"/>
      <c r="AA1010" s="559"/>
      <c r="AB1010" s="559"/>
      <c r="AC1010" s="559"/>
      <c r="AD1010" s="559"/>
      <c r="AE1010" s="559"/>
      <c r="AF1010" s="559"/>
      <c r="AG1010" s="559"/>
      <c r="AH1010" s="559"/>
      <c r="AI1010" s="559"/>
      <c r="AJ1010" s="559"/>
      <c r="AK1010" s="559"/>
      <c r="AL1010" s="559"/>
      <c r="AM1010" s="559"/>
      <c r="AN1010" s="559"/>
      <c r="AO1010" s="559"/>
      <c r="AP1010" s="559"/>
      <c r="AQ1010" s="559"/>
      <c r="AR1010" s="559"/>
      <c r="AS1010" s="559"/>
      <c r="AT1010" s="559"/>
      <c r="AU1010" s="559"/>
      <c r="AV1010" s="559"/>
      <c r="AW1010" s="559"/>
      <c r="AX1010" s="559"/>
      <c r="AY1010" s="559"/>
      <c r="AZ1010" s="559"/>
      <c r="BA1010" s="562"/>
      <c r="BB1010" s="559"/>
    </row>
    <row r="1011" spans="3:54" ht="15.6" x14ac:dyDescent="0.3">
      <c r="C1011" s="571"/>
      <c r="D1011" s="570"/>
      <c r="E1011" s="559"/>
      <c r="F1011" s="559"/>
      <c r="G1011" s="559"/>
      <c r="H1011" s="559"/>
      <c r="I1011" s="559"/>
      <c r="J1011" s="559"/>
      <c r="K1011" s="559"/>
      <c r="L1011" s="559"/>
      <c r="M1011" s="559"/>
      <c r="N1011" s="559"/>
      <c r="O1011" s="559"/>
      <c r="P1011" s="559"/>
      <c r="Q1011" s="559"/>
      <c r="R1011" s="559"/>
      <c r="S1011" s="559"/>
      <c r="T1011" s="559"/>
      <c r="U1011" s="559"/>
      <c r="V1011" s="559"/>
      <c r="W1011" s="559"/>
      <c r="X1011" s="559"/>
      <c r="Y1011" s="559"/>
      <c r="Z1011" s="559"/>
      <c r="AA1011" s="559"/>
      <c r="AB1011" s="559"/>
      <c r="AC1011" s="559"/>
      <c r="AD1011" s="559"/>
      <c r="AE1011" s="559"/>
      <c r="AF1011" s="559"/>
      <c r="AG1011" s="559"/>
      <c r="AH1011" s="559"/>
      <c r="AI1011" s="559"/>
      <c r="AJ1011" s="559"/>
      <c r="AK1011" s="559"/>
      <c r="AL1011" s="559"/>
      <c r="AM1011" s="559"/>
      <c r="AN1011" s="559"/>
      <c r="AO1011" s="559"/>
      <c r="AP1011" s="559"/>
      <c r="AQ1011" s="559"/>
      <c r="AR1011" s="559"/>
      <c r="AS1011" s="559"/>
      <c r="AT1011" s="559"/>
      <c r="AU1011" s="559"/>
      <c r="AV1011" s="559"/>
      <c r="AW1011" s="559"/>
      <c r="AX1011" s="559"/>
      <c r="AY1011" s="559"/>
      <c r="AZ1011" s="559"/>
      <c r="BA1011" s="562"/>
      <c r="BB1011" s="559"/>
    </row>
    <row r="1012" spans="3:54" ht="15.6" x14ac:dyDescent="0.3">
      <c r="C1012" s="571"/>
      <c r="D1012" s="570"/>
      <c r="E1012" s="559"/>
      <c r="F1012" s="559"/>
      <c r="G1012" s="559"/>
      <c r="H1012" s="559"/>
      <c r="I1012" s="559"/>
      <c r="J1012" s="559"/>
      <c r="K1012" s="559"/>
      <c r="L1012" s="559"/>
      <c r="M1012" s="559"/>
      <c r="N1012" s="559"/>
      <c r="O1012" s="559"/>
      <c r="P1012" s="559"/>
      <c r="Q1012" s="559"/>
      <c r="R1012" s="559"/>
      <c r="S1012" s="559"/>
      <c r="T1012" s="559"/>
      <c r="U1012" s="559"/>
      <c r="V1012" s="559"/>
      <c r="W1012" s="559"/>
      <c r="X1012" s="559"/>
      <c r="Y1012" s="559"/>
      <c r="Z1012" s="559"/>
      <c r="AA1012" s="559"/>
      <c r="AB1012" s="559"/>
      <c r="AC1012" s="559"/>
      <c r="AD1012" s="559"/>
      <c r="AE1012" s="559"/>
      <c r="AF1012" s="559"/>
      <c r="AG1012" s="559"/>
      <c r="AH1012" s="559"/>
      <c r="AI1012" s="559"/>
      <c r="AJ1012" s="559"/>
      <c r="AK1012" s="559"/>
      <c r="AL1012" s="559"/>
      <c r="AM1012" s="559"/>
      <c r="AN1012" s="559"/>
      <c r="AO1012" s="559"/>
      <c r="AP1012" s="559"/>
      <c r="AQ1012" s="559"/>
      <c r="AR1012" s="559"/>
      <c r="AS1012" s="559"/>
      <c r="AT1012" s="559"/>
      <c r="AU1012" s="559"/>
      <c r="AV1012" s="559"/>
      <c r="AW1012" s="559"/>
      <c r="AX1012" s="559"/>
      <c r="AY1012" s="559"/>
      <c r="AZ1012" s="559"/>
      <c r="BA1012" s="562"/>
      <c r="BB1012" s="559"/>
    </row>
    <row r="1013" spans="3:54" ht="15.6" x14ac:dyDescent="0.3">
      <c r="C1013" s="571"/>
      <c r="D1013" s="570"/>
      <c r="E1013" s="559"/>
      <c r="F1013" s="559"/>
      <c r="G1013" s="559"/>
      <c r="H1013" s="559"/>
      <c r="I1013" s="559"/>
      <c r="J1013" s="559"/>
      <c r="K1013" s="559"/>
      <c r="L1013" s="559"/>
      <c r="M1013" s="559"/>
      <c r="N1013" s="559"/>
      <c r="O1013" s="559"/>
      <c r="P1013" s="559"/>
      <c r="Q1013" s="559"/>
      <c r="R1013" s="559"/>
      <c r="S1013" s="559"/>
      <c r="T1013" s="559"/>
      <c r="U1013" s="559"/>
      <c r="V1013" s="559"/>
      <c r="W1013" s="559"/>
      <c r="X1013" s="559"/>
      <c r="Y1013" s="559"/>
      <c r="Z1013" s="559"/>
      <c r="AA1013" s="559"/>
      <c r="AB1013" s="559"/>
      <c r="AC1013" s="559"/>
      <c r="AD1013" s="559"/>
      <c r="AE1013" s="559"/>
      <c r="AF1013" s="559"/>
      <c r="AG1013" s="559"/>
      <c r="AH1013" s="559"/>
      <c r="AI1013" s="559"/>
      <c r="AJ1013" s="559"/>
      <c r="AK1013" s="559"/>
      <c r="AL1013" s="559"/>
      <c r="AM1013" s="559"/>
      <c r="AN1013" s="559"/>
      <c r="AO1013" s="559"/>
      <c r="AP1013" s="559"/>
      <c r="AQ1013" s="559"/>
      <c r="AR1013" s="559"/>
      <c r="AS1013" s="559"/>
      <c r="AT1013" s="559"/>
      <c r="AU1013" s="559"/>
      <c r="AV1013" s="559"/>
      <c r="AW1013" s="559"/>
      <c r="AX1013" s="559"/>
      <c r="AY1013" s="559"/>
      <c r="AZ1013" s="559"/>
      <c r="BA1013" s="562"/>
      <c r="BB1013" s="559"/>
    </row>
    <row r="1014" spans="3:54" ht="15.6" x14ac:dyDescent="0.3">
      <c r="C1014" s="571"/>
      <c r="D1014" s="570"/>
      <c r="E1014" s="559"/>
      <c r="F1014" s="559"/>
      <c r="G1014" s="559"/>
      <c r="H1014" s="559"/>
      <c r="I1014" s="559"/>
      <c r="J1014" s="559"/>
      <c r="K1014" s="559"/>
      <c r="L1014" s="559"/>
      <c r="M1014" s="559"/>
      <c r="N1014" s="559"/>
      <c r="O1014" s="559"/>
      <c r="P1014" s="559"/>
      <c r="Q1014" s="559"/>
      <c r="R1014" s="559"/>
      <c r="S1014" s="559"/>
      <c r="T1014" s="559"/>
      <c r="U1014" s="559"/>
      <c r="V1014" s="559"/>
      <c r="W1014" s="559"/>
      <c r="X1014" s="559"/>
      <c r="Y1014" s="559"/>
      <c r="Z1014" s="559"/>
      <c r="AA1014" s="559"/>
      <c r="AB1014" s="559"/>
      <c r="AC1014" s="559"/>
      <c r="AD1014" s="559"/>
      <c r="AE1014" s="559"/>
      <c r="AF1014" s="559"/>
      <c r="AG1014" s="559"/>
      <c r="AH1014" s="559"/>
      <c r="AI1014" s="559"/>
      <c r="AJ1014" s="559"/>
      <c r="AK1014" s="559"/>
      <c r="AL1014" s="559"/>
      <c r="AM1014" s="559"/>
      <c r="AN1014" s="559"/>
      <c r="AO1014" s="559"/>
      <c r="AP1014" s="559"/>
      <c r="AQ1014" s="559"/>
      <c r="AR1014" s="559"/>
      <c r="AS1014" s="559"/>
      <c r="AT1014" s="559"/>
      <c r="AU1014" s="559"/>
      <c r="AV1014" s="559"/>
      <c r="AW1014" s="559"/>
      <c r="AX1014" s="559"/>
      <c r="AY1014" s="559"/>
      <c r="AZ1014" s="559"/>
      <c r="BA1014" s="562"/>
      <c r="BB1014" s="559"/>
    </row>
    <row r="1015" spans="3:54" ht="15.6" x14ac:dyDescent="0.3">
      <c r="C1015" s="571"/>
      <c r="D1015" s="570"/>
      <c r="E1015" s="559"/>
      <c r="F1015" s="559"/>
      <c r="G1015" s="559"/>
      <c r="H1015" s="559"/>
      <c r="I1015" s="559"/>
      <c r="J1015" s="559"/>
      <c r="K1015" s="559"/>
      <c r="L1015" s="559"/>
      <c r="M1015" s="559"/>
      <c r="N1015" s="559"/>
      <c r="O1015" s="559"/>
      <c r="P1015" s="559"/>
      <c r="Q1015" s="559"/>
      <c r="R1015" s="559"/>
      <c r="S1015" s="559"/>
      <c r="T1015" s="559"/>
      <c r="U1015" s="559"/>
      <c r="V1015" s="559"/>
      <c r="W1015" s="559"/>
      <c r="X1015" s="559"/>
      <c r="Y1015" s="559"/>
      <c r="Z1015" s="559"/>
      <c r="AA1015" s="559"/>
      <c r="AB1015" s="559"/>
      <c r="AC1015" s="559"/>
      <c r="AD1015" s="559"/>
      <c r="AE1015" s="559"/>
      <c r="AF1015" s="559"/>
      <c r="AG1015" s="559"/>
      <c r="AH1015" s="559"/>
      <c r="AI1015" s="559"/>
      <c r="AJ1015" s="559"/>
      <c r="AK1015" s="559"/>
      <c r="AL1015" s="559"/>
      <c r="AM1015" s="559"/>
      <c r="AN1015" s="559"/>
      <c r="AO1015" s="559"/>
      <c r="AP1015" s="559"/>
      <c r="AQ1015" s="559"/>
      <c r="AR1015" s="559"/>
      <c r="AS1015" s="559"/>
      <c r="AT1015" s="559"/>
      <c r="AU1015" s="559"/>
      <c r="AV1015" s="559"/>
      <c r="AW1015" s="559"/>
      <c r="AX1015" s="559"/>
      <c r="AY1015" s="559"/>
      <c r="AZ1015" s="559"/>
      <c r="BA1015" s="562"/>
      <c r="BB1015" s="559"/>
    </row>
    <row r="1016" spans="3:54" ht="15.6" x14ac:dyDescent="0.3">
      <c r="C1016" s="571"/>
      <c r="D1016" s="570"/>
      <c r="E1016" s="559"/>
      <c r="F1016" s="559"/>
      <c r="G1016" s="559"/>
      <c r="H1016" s="559"/>
      <c r="I1016" s="559"/>
      <c r="J1016" s="559"/>
      <c r="K1016" s="559"/>
      <c r="L1016" s="559"/>
      <c r="M1016" s="559"/>
      <c r="N1016" s="559"/>
      <c r="O1016" s="559"/>
      <c r="P1016" s="559"/>
      <c r="Q1016" s="559"/>
      <c r="R1016" s="559"/>
      <c r="S1016" s="559"/>
      <c r="T1016" s="559"/>
      <c r="U1016" s="559"/>
      <c r="V1016" s="559"/>
      <c r="W1016" s="559"/>
      <c r="X1016" s="559"/>
      <c r="Y1016" s="559"/>
      <c r="Z1016" s="559"/>
      <c r="AA1016" s="559"/>
      <c r="AB1016" s="559"/>
      <c r="AC1016" s="559"/>
      <c r="AD1016" s="559"/>
      <c r="AE1016" s="559"/>
      <c r="AF1016" s="559"/>
      <c r="AG1016" s="559"/>
      <c r="AH1016" s="559"/>
      <c r="AI1016" s="559"/>
      <c r="AJ1016" s="559"/>
      <c r="AK1016" s="559"/>
      <c r="AL1016" s="559"/>
      <c r="AM1016" s="559"/>
      <c r="AN1016" s="559"/>
      <c r="AO1016" s="559"/>
      <c r="AP1016" s="559"/>
      <c r="AQ1016" s="559"/>
      <c r="AR1016" s="559"/>
      <c r="AS1016" s="559"/>
      <c r="AT1016" s="559"/>
      <c r="AU1016" s="559"/>
      <c r="AV1016" s="559"/>
      <c r="AW1016" s="559"/>
      <c r="AX1016" s="559"/>
      <c r="AY1016" s="559"/>
      <c r="AZ1016" s="559"/>
      <c r="BA1016" s="562"/>
      <c r="BB1016" s="559"/>
    </row>
    <row r="1017" spans="3:54" ht="15.6" x14ac:dyDescent="0.3">
      <c r="C1017" s="571"/>
      <c r="D1017" s="570"/>
      <c r="E1017" s="559"/>
      <c r="F1017" s="559"/>
      <c r="G1017" s="559"/>
      <c r="H1017" s="559"/>
      <c r="I1017" s="559"/>
      <c r="J1017" s="559"/>
      <c r="K1017" s="559"/>
      <c r="L1017" s="559"/>
      <c r="M1017" s="559"/>
      <c r="N1017" s="559"/>
      <c r="O1017" s="559"/>
      <c r="P1017" s="559"/>
      <c r="Q1017" s="559"/>
      <c r="R1017" s="559"/>
      <c r="S1017" s="559"/>
      <c r="T1017" s="559"/>
      <c r="U1017" s="559"/>
      <c r="V1017" s="559"/>
      <c r="W1017" s="559"/>
      <c r="X1017" s="559"/>
      <c r="Y1017" s="559"/>
      <c r="Z1017" s="559"/>
      <c r="AA1017" s="559"/>
      <c r="AB1017" s="559"/>
      <c r="AC1017" s="559"/>
      <c r="AD1017" s="559"/>
      <c r="AE1017" s="559"/>
      <c r="AF1017" s="559"/>
      <c r="AG1017" s="559"/>
      <c r="AH1017" s="559"/>
      <c r="AI1017" s="559"/>
      <c r="AJ1017" s="559"/>
      <c r="AK1017" s="559"/>
      <c r="AL1017" s="559"/>
      <c r="AM1017" s="559"/>
      <c r="AN1017" s="559"/>
      <c r="AO1017" s="559"/>
      <c r="AP1017" s="559"/>
      <c r="AQ1017" s="559"/>
      <c r="AR1017" s="559"/>
      <c r="AS1017" s="559"/>
      <c r="AT1017" s="559"/>
      <c r="AU1017" s="559"/>
      <c r="AV1017" s="559"/>
      <c r="AW1017" s="559"/>
      <c r="AX1017" s="559"/>
      <c r="AY1017" s="559"/>
      <c r="AZ1017" s="559"/>
      <c r="BA1017" s="562"/>
      <c r="BB1017" s="559"/>
    </row>
    <row r="1018" spans="3:54" ht="15.6" x14ac:dyDescent="0.3">
      <c r="C1018" s="571"/>
      <c r="D1018" s="570"/>
      <c r="E1018" s="559"/>
      <c r="F1018" s="559"/>
      <c r="G1018" s="559"/>
      <c r="H1018" s="559"/>
      <c r="I1018" s="559"/>
      <c r="J1018" s="559"/>
      <c r="K1018" s="559"/>
      <c r="L1018" s="559"/>
      <c r="M1018" s="559"/>
      <c r="N1018" s="559"/>
      <c r="O1018" s="559"/>
      <c r="P1018" s="559"/>
      <c r="Q1018" s="559"/>
      <c r="R1018" s="559"/>
      <c r="S1018" s="559"/>
      <c r="T1018" s="559"/>
      <c r="U1018" s="559"/>
      <c r="V1018" s="559"/>
      <c r="W1018" s="559"/>
      <c r="X1018" s="559"/>
      <c r="Y1018" s="559"/>
      <c r="Z1018" s="559"/>
      <c r="AA1018" s="559"/>
      <c r="AB1018" s="559"/>
      <c r="AC1018" s="559"/>
      <c r="AD1018" s="559"/>
      <c r="AE1018" s="559"/>
      <c r="AF1018" s="559"/>
      <c r="AG1018" s="559"/>
      <c r="AH1018" s="559"/>
      <c r="AI1018" s="559"/>
      <c r="AJ1018" s="559"/>
      <c r="AK1018" s="559"/>
      <c r="AL1018" s="559"/>
      <c r="AM1018" s="559"/>
      <c r="AN1018" s="559"/>
      <c r="AO1018" s="559"/>
      <c r="AP1018" s="559"/>
      <c r="AQ1018" s="559"/>
      <c r="AR1018" s="559"/>
      <c r="AS1018" s="559"/>
      <c r="AT1018" s="559"/>
      <c r="AU1018" s="559"/>
      <c r="AV1018" s="559"/>
      <c r="AW1018" s="559"/>
      <c r="AX1018" s="559"/>
      <c r="AY1018" s="559"/>
      <c r="AZ1018" s="559"/>
      <c r="BA1018" s="562"/>
      <c r="BB1018" s="559"/>
    </row>
    <row r="1019" spans="3:54" ht="15.6" x14ac:dyDescent="0.3">
      <c r="C1019" s="571"/>
      <c r="D1019" s="570"/>
      <c r="E1019" s="559"/>
      <c r="F1019" s="559"/>
      <c r="G1019" s="559"/>
      <c r="H1019" s="559"/>
      <c r="I1019" s="559"/>
      <c r="J1019" s="559"/>
      <c r="K1019" s="559"/>
      <c r="L1019" s="559"/>
      <c r="M1019" s="559"/>
      <c r="N1019" s="559"/>
      <c r="O1019" s="559"/>
      <c r="P1019" s="559"/>
      <c r="Q1019" s="559"/>
      <c r="R1019" s="559"/>
      <c r="S1019" s="559"/>
      <c r="T1019" s="559"/>
      <c r="U1019" s="559"/>
      <c r="V1019" s="559"/>
      <c r="W1019" s="559"/>
      <c r="X1019" s="559"/>
      <c r="Y1019" s="559"/>
      <c r="Z1019" s="559"/>
      <c r="AA1019" s="559"/>
      <c r="AB1019" s="559"/>
      <c r="AC1019" s="559"/>
      <c r="AD1019" s="559"/>
      <c r="AE1019" s="559"/>
      <c r="AF1019" s="559"/>
      <c r="AG1019" s="559"/>
      <c r="AH1019" s="559"/>
      <c r="AI1019" s="559"/>
      <c r="AJ1019" s="559"/>
      <c r="AK1019" s="559"/>
      <c r="AL1019" s="559"/>
      <c r="AM1019" s="559"/>
      <c r="AN1019" s="559"/>
      <c r="AO1019" s="559"/>
      <c r="AP1019" s="559"/>
      <c r="AQ1019" s="559"/>
      <c r="AR1019" s="559"/>
      <c r="AS1019" s="559"/>
      <c r="AT1019" s="559"/>
      <c r="AU1019" s="559"/>
      <c r="AV1019" s="559"/>
      <c r="AW1019" s="559"/>
      <c r="AX1019" s="559"/>
      <c r="AY1019" s="559"/>
      <c r="AZ1019" s="559"/>
      <c r="BA1019" s="562"/>
      <c r="BB1019" s="559"/>
    </row>
    <row r="1020" spans="3:54" ht="15.6" x14ac:dyDescent="0.3">
      <c r="C1020" s="571"/>
      <c r="D1020" s="570"/>
      <c r="E1020" s="559"/>
      <c r="F1020" s="559"/>
      <c r="G1020" s="559"/>
      <c r="H1020" s="559"/>
      <c r="I1020" s="559"/>
      <c r="J1020" s="559"/>
      <c r="K1020" s="559"/>
      <c r="L1020" s="559"/>
      <c r="M1020" s="559"/>
      <c r="N1020" s="559"/>
      <c r="O1020" s="559"/>
      <c r="P1020" s="559"/>
      <c r="Q1020" s="559"/>
      <c r="R1020" s="559"/>
      <c r="S1020" s="559"/>
      <c r="T1020" s="559"/>
      <c r="U1020" s="559"/>
      <c r="V1020" s="559"/>
      <c r="W1020" s="559"/>
      <c r="X1020" s="559"/>
      <c r="Y1020" s="559"/>
      <c r="Z1020" s="559"/>
      <c r="AA1020" s="559"/>
      <c r="AB1020" s="559"/>
      <c r="AC1020" s="559"/>
      <c r="AD1020" s="559"/>
      <c r="AE1020" s="559"/>
      <c r="AF1020" s="559"/>
      <c r="AG1020" s="559"/>
      <c r="AH1020" s="559"/>
      <c r="AI1020" s="559"/>
      <c r="AJ1020" s="559"/>
      <c r="AK1020" s="559"/>
      <c r="AL1020" s="559"/>
      <c r="AM1020" s="559"/>
      <c r="AN1020" s="559"/>
      <c r="AO1020" s="559"/>
      <c r="AP1020" s="559"/>
      <c r="AQ1020" s="559"/>
      <c r="AR1020" s="559"/>
      <c r="AS1020" s="559"/>
      <c r="AT1020" s="559"/>
      <c r="AU1020" s="559"/>
      <c r="AV1020" s="559"/>
      <c r="AW1020" s="559"/>
      <c r="AX1020" s="559"/>
      <c r="AY1020" s="559"/>
      <c r="AZ1020" s="559"/>
      <c r="BA1020" s="562"/>
      <c r="BB1020" s="559"/>
    </row>
    <row r="1021" spans="3:54" ht="15.6" x14ac:dyDescent="0.3">
      <c r="C1021" s="571"/>
      <c r="D1021" s="570"/>
      <c r="E1021" s="559"/>
      <c r="F1021" s="559"/>
      <c r="G1021" s="559"/>
      <c r="H1021" s="559"/>
      <c r="I1021" s="559"/>
      <c r="J1021" s="559"/>
      <c r="K1021" s="559"/>
      <c r="L1021" s="559"/>
      <c r="M1021" s="559"/>
      <c r="N1021" s="559"/>
      <c r="O1021" s="559"/>
      <c r="P1021" s="559"/>
      <c r="Q1021" s="559"/>
      <c r="R1021" s="559"/>
      <c r="S1021" s="559"/>
      <c r="T1021" s="559"/>
      <c r="U1021" s="559"/>
      <c r="V1021" s="559"/>
      <c r="W1021" s="559"/>
      <c r="X1021" s="559"/>
      <c r="Y1021" s="559"/>
      <c r="Z1021" s="559"/>
      <c r="AA1021" s="559"/>
      <c r="AB1021" s="559"/>
      <c r="AC1021" s="559"/>
      <c r="AD1021" s="559"/>
      <c r="AE1021" s="559"/>
      <c r="AF1021" s="559"/>
      <c r="AG1021" s="559"/>
      <c r="AH1021" s="559"/>
      <c r="AI1021" s="559"/>
      <c r="AJ1021" s="559"/>
      <c r="AK1021" s="559"/>
      <c r="AL1021" s="559"/>
      <c r="AM1021" s="559"/>
      <c r="AN1021" s="559"/>
      <c r="AO1021" s="559"/>
      <c r="AP1021" s="559"/>
      <c r="AQ1021" s="559"/>
      <c r="AR1021" s="559"/>
      <c r="AS1021" s="559"/>
      <c r="AT1021" s="559"/>
      <c r="AU1021" s="559"/>
      <c r="AV1021" s="559"/>
      <c r="AW1021" s="559"/>
      <c r="AX1021" s="559"/>
      <c r="AY1021" s="559"/>
      <c r="AZ1021" s="559"/>
      <c r="BA1021" s="562"/>
      <c r="BB1021" s="559"/>
    </row>
    <row r="1022" spans="3:54" ht="15.6" x14ac:dyDescent="0.3">
      <c r="C1022" s="571"/>
      <c r="D1022" s="570"/>
      <c r="E1022" s="559"/>
      <c r="F1022" s="559"/>
      <c r="G1022" s="559"/>
      <c r="H1022" s="559"/>
      <c r="I1022" s="559"/>
      <c r="J1022" s="559"/>
      <c r="K1022" s="559"/>
      <c r="L1022" s="559"/>
      <c r="M1022" s="559"/>
      <c r="N1022" s="559"/>
      <c r="O1022" s="559"/>
      <c r="P1022" s="559"/>
      <c r="Q1022" s="559"/>
      <c r="R1022" s="559"/>
      <c r="S1022" s="559"/>
      <c r="T1022" s="559"/>
      <c r="U1022" s="559"/>
      <c r="V1022" s="559"/>
      <c r="W1022" s="559"/>
      <c r="X1022" s="559"/>
      <c r="Y1022" s="559"/>
      <c r="Z1022" s="559"/>
      <c r="AA1022" s="559"/>
      <c r="AB1022" s="559"/>
      <c r="AC1022" s="559"/>
      <c r="AD1022" s="559"/>
      <c r="AE1022" s="559"/>
      <c r="AF1022" s="559"/>
      <c r="AG1022" s="559"/>
      <c r="AH1022" s="559"/>
      <c r="AI1022" s="559"/>
      <c r="AJ1022" s="559"/>
      <c r="AK1022" s="559"/>
      <c r="AL1022" s="559"/>
      <c r="AM1022" s="559"/>
      <c r="AN1022" s="559"/>
      <c r="AO1022" s="559"/>
      <c r="AP1022" s="559"/>
      <c r="AQ1022" s="559"/>
      <c r="AR1022" s="559"/>
      <c r="AS1022" s="559"/>
      <c r="AT1022" s="559"/>
      <c r="AU1022" s="559"/>
      <c r="AV1022" s="559"/>
      <c r="AW1022" s="559"/>
      <c r="AX1022" s="559"/>
      <c r="AY1022" s="559"/>
      <c r="AZ1022" s="559"/>
      <c r="BA1022" s="562"/>
      <c r="BB1022" s="559"/>
    </row>
    <row r="1023" spans="3:54" ht="15.6" x14ac:dyDescent="0.3">
      <c r="C1023" s="571"/>
      <c r="D1023" s="570"/>
      <c r="E1023" s="559"/>
      <c r="F1023" s="559"/>
      <c r="G1023" s="559"/>
      <c r="H1023" s="559"/>
      <c r="I1023" s="559"/>
      <c r="J1023" s="559"/>
      <c r="K1023" s="559"/>
      <c r="L1023" s="559"/>
      <c r="M1023" s="559"/>
      <c r="N1023" s="559"/>
      <c r="O1023" s="559"/>
      <c r="P1023" s="559"/>
      <c r="Q1023" s="559"/>
      <c r="R1023" s="559"/>
      <c r="S1023" s="559"/>
      <c r="T1023" s="559"/>
      <c r="U1023" s="559"/>
      <c r="V1023" s="559"/>
      <c r="W1023" s="559"/>
      <c r="X1023" s="559"/>
      <c r="Y1023" s="559"/>
      <c r="Z1023" s="559"/>
      <c r="AA1023" s="559"/>
      <c r="AB1023" s="559"/>
      <c r="AC1023" s="559"/>
      <c r="AD1023" s="559"/>
      <c r="AE1023" s="559"/>
      <c r="AF1023" s="559"/>
      <c r="AG1023" s="559"/>
      <c r="AH1023" s="559"/>
      <c r="AI1023" s="559"/>
      <c r="AJ1023" s="559"/>
      <c r="AK1023" s="559"/>
      <c r="AL1023" s="559"/>
      <c r="AM1023" s="559"/>
      <c r="AN1023" s="559"/>
      <c r="AO1023" s="559"/>
      <c r="AP1023" s="559"/>
      <c r="AQ1023" s="559"/>
      <c r="AR1023" s="559"/>
      <c r="AS1023" s="559"/>
      <c r="AT1023" s="559"/>
      <c r="AU1023" s="559"/>
      <c r="AV1023" s="559"/>
      <c r="AW1023" s="559"/>
      <c r="AX1023" s="559"/>
      <c r="AY1023" s="559"/>
      <c r="AZ1023" s="559"/>
      <c r="BA1023" s="562"/>
      <c r="BB1023" s="559"/>
    </row>
    <row r="1024" spans="3:54" ht="15.6" x14ac:dyDescent="0.3">
      <c r="C1024" s="571"/>
      <c r="D1024" s="570"/>
      <c r="E1024" s="559"/>
      <c r="F1024" s="559"/>
      <c r="G1024" s="559"/>
      <c r="H1024" s="559"/>
      <c r="I1024" s="559"/>
      <c r="J1024" s="559"/>
      <c r="K1024" s="559"/>
      <c r="L1024" s="559"/>
      <c r="M1024" s="559"/>
      <c r="N1024" s="559"/>
      <c r="O1024" s="559"/>
      <c r="P1024" s="559"/>
      <c r="Q1024" s="559"/>
      <c r="R1024" s="559"/>
      <c r="S1024" s="559"/>
      <c r="T1024" s="559"/>
      <c r="U1024" s="559"/>
      <c r="V1024" s="559"/>
      <c r="W1024" s="559"/>
      <c r="X1024" s="559"/>
      <c r="Y1024" s="559"/>
      <c r="Z1024" s="559"/>
      <c r="AA1024" s="559"/>
      <c r="AB1024" s="559"/>
      <c r="AC1024" s="559"/>
      <c r="AD1024" s="559"/>
      <c r="AE1024" s="559"/>
      <c r="AF1024" s="559"/>
      <c r="AG1024" s="559"/>
      <c r="AH1024" s="559"/>
      <c r="AI1024" s="559"/>
      <c r="AJ1024" s="559"/>
      <c r="AK1024" s="559"/>
      <c r="AL1024" s="559"/>
      <c r="AM1024" s="559"/>
      <c r="AN1024" s="559"/>
      <c r="AO1024" s="559"/>
      <c r="AP1024" s="559"/>
      <c r="AQ1024" s="559"/>
      <c r="AR1024" s="559"/>
      <c r="AS1024" s="559"/>
      <c r="AT1024" s="559"/>
      <c r="AU1024" s="559"/>
      <c r="AV1024" s="559"/>
      <c r="AW1024" s="559"/>
      <c r="AX1024" s="559"/>
      <c r="AY1024" s="559"/>
      <c r="AZ1024" s="559"/>
      <c r="BA1024" s="562"/>
      <c r="BB1024" s="559"/>
    </row>
    <row r="1025" spans="3:54" ht="15.6" x14ac:dyDescent="0.3">
      <c r="C1025" s="571"/>
      <c r="D1025" s="570"/>
      <c r="E1025" s="559"/>
      <c r="F1025" s="559"/>
      <c r="G1025" s="559"/>
      <c r="H1025" s="559"/>
      <c r="I1025" s="559"/>
      <c r="J1025" s="559"/>
      <c r="K1025" s="559"/>
      <c r="L1025" s="559"/>
      <c r="M1025" s="559"/>
      <c r="N1025" s="559"/>
      <c r="O1025" s="559"/>
      <c r="P1025" s="559"/>
      <c r="Q1025" s="559"/>
      <c r="R1025" s="559"/>
      <c r="S1025" s="559"/>
      <c r="T1025" s="559"/>
      <c r="U1025" s="559"/>
      <c r="V1025" s="559"/>
      <c r="W1025" s="559"/>
      <c r="X1025" s="559"/>
      <c r="Y1025" s="559"/>
      <c r="Z1025" s="559"/>
      <c r="AA1025" s="559"/>
      <c r="AB1025" s="559"/>
      <c r="AC1025" s="559"/>
      <c r="AD1025" s="559"/>
      <c r="AE1025" s="559"/>
      <c r="AF1025" s="559"/>
      <c r="AG1025" s="559"/>
      <c r="AH1025" s="559"/>
      <c r="AI1025" s="559"/>
      <c r="AJ1025" s="559"/>
      <c r="AK1025" s="559"/>
      <c r="AL1025" s="559"/>
      <c r="AM1025" s="559"/>
      <c r="AN1025" s="559"/>
      <c r="AO1025" s="559"/>
      <c r="AP1025" s="559"/>
      <c r="AQ1025" s="559"/>
      <c r="AR1025" s="559"/>
      <c r="AS1025" s="559"/>
      <c r="AT1025" s="559"/>
      <c r="AU1025" s="559"/>
      <c r="AV1025" s="559"/>
      <c r="AW1025" s="559"/>
      <c r="AX1025" s="559"/>
      <c r="AY1025" s="559"/>
      <c r="AZ1025" s="559"/>
      <c r="BA1025" s="562"/>
      <c r="BB1025" s="559"/>
    </row>
    <row r="1026" spans="3:54" ht="15.6" x14ac:dyDescent="0.3">
      <c r="C1026" s="571"/>
      <c r="D1026" s="570"/>
      <c r="E1026" s="559"/>
      <c r="F1026" s="559"/>
      <c r="G1026" s="559"/>
      <c r="H1026" s="559"/>
      <c r="I1026" s="559"/>
      <c r="J1026" s="559"/>
      <c r="K1026" s="559"/>
      <c r="L1026" s="559"/>
      <c r="M1026" s="559"/>
      <c r="N1026" s="559"/>
      <c r="O1026" s="559"/>
      <c r="P1026" s="559"/>
      <c r="Q1026" s="559"/>
      <c r="R1026" s="559"/>
      <c r="S1026" s="559"/>
      <c r="T1026" s="559"/>
      <c r="U1026" s="559"/>
      <c r="V1026" s="559"/>
      <c r="W1026" s="559"/>
      <c r="X1026" s="559"/>
      <c r="Y1026" s="559"/>
      <c r="Z1026" s="559"/>
      <c r="AA1026" s="559"/>
      <c r="AB1026" s="559"/>
      <c r="AC1026" s="559"/>
      <c r="AD1026" s="559"/>
      <c r="AE1026" s="559"/>
      <c r="AF1026" s="559"/>
      <c r="AG1026" s="559"/>
      <c r="AH1026" s="559"/>
      <c r="AI1026" s="559"/>
      <c r="AJ1026" s="559"/>
      <c r="AK1026" s="559"/>
      <c r="AL1026" s="559"/>
      <c r="AM1026" s="559"/>
      <c r="AN1026" s="559"/>
      <c r="AO1026" s="559"/>
      <c r="AP1026" s="559"/>
      <c r="AQ1026" s="559"/>
      <c r="AR1026" s="559"/>
      <c r="AS1026" s="559"/>
      <c r="AT1026" s="559"/>
      <c r="AU1026" s="559"/>
      <c r="AV1026" s="559"/>
      <c r="AW1026" s="559"/>
      <c r="AX1026" s="559"/>
      <c r="AY1026" s="559"/>
      <c r="AZ1026" s="559"/>
      <c r="BA1026" s="562"/>
      <c r="BB1026" s="559"/>
    </row>
    <row r="1027" spans="3:54" ht="15.6" x14ac:dyDescent="0.3">
      <c r="C1027" s="571"/>
      <c r="D1027" s="570"/>
      <c r="E1027" s="559"/>
      <c r="F1027" s="559"/>
      <c r="G1027" s="559"/>
      <c r="H1027" s="559"/>
      <c r="I1027" s="559"/>
      <c r="J1027" s="559"/>
      <c r="K1027" s="559"/>
      <c r="L1027" s="559"/>
      <c r="M1027" s="559"/>
      <c r="N1027" s="559"/>
      <c r="O1027" s="559"/>
      <c r="P1027" s="559"/>
      <c r="Q1027" s="559"/>
      <c r="R1027" s="559"/>
      <c r="S1027" s="559"/>
      <c r="T1027" s="559"/>
      <c r="U1027" s="559"/>
      <c r="V1027" s="559"/>
      <c r="W1027" s="559"/>
      <c r="X1027" s="559"/>
      <c r="Y1027" s="559"/>
      <c r="Z1027" s="559"/>
      <c r="AA1027" s="559"/>
      <c r="AB1027" s="559"/>
      <c r="AC1027" s="559"/>
      <c r="AD1027" s="559"/>
      <c r="AE1027" s="559"/>
      <c r="AF1027" s="559"/>
      <c r="AG1027" s="559"/>
      <c r="AH1027" s="559"/>
      <c r="AI1027" s="559"/>
      <c r="AJ1027" s="559"/>
      <c r="AK1027" s="559"/>
      <c r="AL1027" s="559"/>
      <c r="AM1027" s="559"/>
      <c r="AN1027" s="559"/>
      <c r="AO1027" s="559"/>
      <c r="AP1027" s="559"/>
      <c r="AQ1027" s="559"/>
      <c r="AR1027" s="559"/>
      <c r="AS1027" s="559"/>
      <c r="AT1027" s="559"/>
      <c r="AU1027" s="559"/>
      <c r="AV1027" s="559"/>
      <c r="AW1027" s="559"/>
      <c r="AX1027" s="559"/>
      <c r="AY1027" s="559"/>
      <c r="AZ1027" s="559"/>
      <c r="BA1027" s="562"/>
      <c r="BB1027" s="559"/>
    </row>
    <row r="1028" spans="3:54" ht="15.6" x14ac:dyDescent="0.3">
      <c r="C1028" s="571"/>
      <c r="D1028" s="570"/>
      <c r="E1028" s="559"/>
      <c r="F1028" s="559"/>
      <c r="G1028" s="559"/>
      <c r="H1028" s="559"/>
      <c r="I1028" s="559"/>
      <c r="J1028" s="559"/>
      <c r="K1028" s="559"/>
      <c r="L1028" s="559"/>
      <c r="M1028" s="559"/>
      <c r="N1028" s="559"/>
      <c r="O1028" s="559"/>
      <c r="P1028" s="559"/>
      <c r="Q1028" s="559"/>
      <c r="R1028" s="559"/>
      <c r="S1028" s="559"/>
      <c r="T1028" s="559"/>
      <c r="U1028" s="559"/>
      <c r="V1028" s="559"/>
      <c r="W1028" s="559"/>
      <c r="X1028" s="559"/>
      <c r="Y1028" s="559"/>
      <c r="Z1028" s="559"/>
      <c r="AA1028" s="559"/>
      <c r="AB1028" s="559"/>
      <c r="AC1028" s="559"/>
      <c r="AD1028" s="559"/>
      <c r="AE1028" s="559"/>
      <c r="AF1028" s="559"/>
      <c r="AG1028" s="559"/>
      <c r="AH1028" s="559"/>
      <c r="AI1028" s="559"/>
      <c r="AJ1028" s="559"/>
      <c r="AK1028" s="559"/>
      <c r="AL1028" s="559"/>
      <c r="AM1028" s="559"/>
      <c r="AN1028" s="559"/>
      <c r="AO1028" s="559"/>
      <c r="AP1028" s="559"/>
      <c r="AQ1028" s="559"/>
      <c r="AR1028" s="559"/>
      <c r="AS1028" s="559"/>
      <c r="AT1028" s="559"/>
      <c r="AU1028" s="559"/>
      <c r="AV1028" s="559"/>
      <c r="AW1028" s="559"/>
      <c r="AX1028" s="559"/>
      <c r="AY1028" s="559"/>
      <c r="AZ1028" s="559"/>
      <c r="BA1028" s="562"/>
      <c r="BB1028" s="559"/>
    </row>
    <row r="1029" spans="3:54" ht="15.6" x14ac:dyDescent="0.3">
      <c r="C1029" s="571"/>
      <c r="D1029" s="570"/>
      <c r="E1029" s="559"/>
      <c r="F1029" s="559"/>
      <c r="G1029" s="559"/>
      <c r="H1029" s="559"/>
      <c r="I1029" s="559"/>
      <c r="J1029" s="559"/>
      <c r="K1029" s="559"/>
      <c r="L1029" s="559"/>
      <c r="M1029" s="559"/>
      <c r="N1029" s="559"/>
      <c r="O1029" s="559"/>
      <c r="P1029" s="559"/>
      <c r="Q1029" s="559"/>
      <c r="R1029" s="559"/>
      <c r="S1029" s="559"/>
      <c r="T1029" s="559"/>
      <c r="U1029" s="559"/>
      <c r="V1029" s="559"/>
      <c r="W1029" s="559"/>
      <c r="X1029" s="559"/>
      <c r="Y1029" s="559"/>
      <c r="Z1029" s="559"/>
      <c r="AA1029" s="559"/>
      <c r="AB1029" s="559"/>
      <c r="AC1029" s="559"/>
      <c r="AD1029" s="559"/>
      <c r="AE1029" s="559"/>
      <c r="AF1029" s="559"/>
      <c r="AG1029" s="559"/>
      <c r="AH1029" s="559"/>
      <c r="AI1029" s="559"/>
      <c r="AJ1029" s="559"/>
      <c r="AK1029" s="559"/>
      <c r="AL1029" s="559"/>
      <c r="AM1029" s="559"/>
      <c r="AN1029" s="559"/>
      <c r="AO1029" s="559"/>
      <c r="AP1029" s="559"/>
      <c r="AQ1029" s="559"/>
      <c r="AR1029" s="559"/>
      <c r="AS1029" s="559"/>
      <c r="AT1029" s="559"/>
      <c r="AU1029" s="559"/>
      <c r="AV1029" s="559"/>
      <c r="AW1029" s="559"/>
      <c r="AX1029" s="559"/>
      <c r="AY1029" s="559"/>
      <c r="AZ1029" s="559"/>
      <c r="BA1029" s="562"/>
      <c r="BB1029" s="559"/>
    </row>
    <row r="1030" spans="3:54" ht="15.6" x14ac:dyDescent="0.3">
      <c r="C1030" s="571"/>
      <c r="D1030" s="570"/>
      <c r="E1030" s="559"/>
      <c r="F1030" s="559"/>
      <c r="G1030" s="559"/>
      <c r="H1030" s="559"/>
      <c r="I1030" s="559"/>
      <c r="J1030" s="559"/>
      <c r="K1030" s="559"/>
      <c r="L1030" s="559"/>
      <c r="M1030" s="559"/>
      <c r="N1030" s="559"/>
      <c r="O1030" s="559"/>
      <c r="P1030" s="559"/>
      <c r="Q1030" s="559"/>
      <c r="R1030" s="559"/>
      <c r="S1030" s="559"/>
      <c r="T1030" s="559"/>
      <c r="U1030" s="559"/>
      <c r="V1030" s="559"/>
      <c r="W1030" s="559"/>
      <c r="X1030" s="559"/>
      <c r="Y1030" s="559"/>
      <c r="Z1030" s="559"/>
      <c r="AA1030" s="559"/>
      <c r="AB1030" s="559"/>
      <c r="AC1030" s="559"/>
      <c r="AD1030" s="559"/>
      <c r="AE1030" s="559"/>
      <c r="AF1030" s="559"/>
      <c r="AG1030" s="559"/>
      <c r="AH1030" s="559"/>
      <c r="AI1030" s="559"/>
      <c r="AJ1030" s="559"/>
      <c r="AK1030" s="559"/>
      <c r="AL1030" s="559"/>
      <c r="AM1030" s="559"/>
      <c r="AN1030" s="559"/>
      <c r="AO1030" s="559"/>
      <c r="AP1030" s="559"/>
      <c r="AQ1030" s="559"/>
      <c r="AR1030" s="559"/>
      <c r="AS1030" s="559"/>
      <c r="AT1030" s="559"/>
      <c r="AU1030" s="559"/>
      <c r="AV1030" s="559"/>
      <c r="AW1030" s="559"/>
      <c r="AX1030" s="559"/>
      <c r="AY1030" s="559"/>
      <c r="AZ1030" s="559"/>
      <c r="BA1030" s="562"/>
      <c r="BB1030" s="559"/>
    </row>
    <row r="1031" spans="3:54" ht="15.6" x14ac:dyDescent="0.3">
      <c r="C1031" s="571"/>
      <c r="D1031" s="570"/>
      <c r="E1031" s="559"/>
      <c r="F1031" s="559"/>
      <c r="G1031" s="559"/>
      <c r="H1031" s="559"/>
      <c r="I1031" s="559"/>
      <c r="J1031" s="559"/>
      <c r="K1031" s="559"/>
      <c r="L1031" s="559"/>
      <c r="M1031" s="559"/>
      <c r="N1031" s="559"/>
      <c r="O1031" s="559"/>
      <c r="P1031" s="559"/>
      <c r="Q1031" s="559"/>
      <c r="R1031" s="559"/>
      <c r="S1031" s="559"/>
      <c r="T1031" s="559"/>
      <c r="U1031" s="559"/>
      <c r="V1031" s="559"/>
      <c r="W1031" s="559"/>
      <c r="X1031" s="559"/>
      <c r="Y1031" s="559"/>
      <c r="Z1031" s="559"/>
      <c r="AA1031" s="559"/>
      <c r="AB1031" s="559"/>
      <c r="AC1031" s="559"/>
      <c r="AD1031" s="559"/>
      <c r="AE1031" s="559"/>
      <c r="AF1031" s="559"/>
      <c r="AG1031" s="559"/>
      <c r="AH1031" s="559"/>
      <c r="AI1031" s="559"/>
      <c r="AJ1031" s="559"/>
      <c r="AK1031" s="559"/>
      <c r="AL1031" s="559"/>
      <c r="AM1031" s="559"/>
      <c r="AN1031" s="559"/>
      <c r="AO1031" s="559"/>
      <c r="AP1031" s="559"/>
      <c r="AQ1031" s="559"/>
      <c r="AR1031" s="559"/>
      <c r="AS1031" s="559"/>
      <c r="AT1031" s="559"/>
      <c r="AU1031" s="559"/>
      <c r="AV1031" s="559"/>
      <c r="AW1031" s="559"/>
      <c r="AX1031" s="559"/>
      <c r="AY1031" s="559"/>
      <c r="AZ1031" s="559"/>
      <c r="BA1031" s="562"/>
      <c r="BB1031" s="559"/>
    </row>
    <row r="1032" spans="3:54" ht="15.6" x14ac:dyDescent="0.3">
      <c r="C1032" s="571"/>
      <c r="D1032" s="570"/>
      <c r="E1032" s="559"/>
      <c r="F1032" s="559"/>
      <c r="G1032" s="559"/>
      <c r="H1032" s="559"/>
      <c r="I1032" s="559"/>
      <c r="J1032" s="559"/>
      <c r="K1032" s="559"/>
      <c r="L1032" s="559"/>
      <c r="M1032" s="559"/>
      <c r="N1032" s="559"/>
      <c r="O1032" s="559"/>
      <c r="P1032" s="559"/>
      <c r="Q1032" s="559"/>
      <c r="R1032" s="559"/>
      <c r="S1032" s="559"/>
      <c r="T1032" s="559"/>
      <c r="U1032" s="559"/>
      <c r="V1032" s="559"/>
      <c r="W1032" s="559"/>
      <c r="X1032" s="559"/>
      <c r="Y1032" s="559"/>
      <c r="Z1032" s="559"/>
      <c r="AA1032" s="559"/>
      <c r="AB1032" s="559"/>
      <c r="AC1032" s="559"/>
      <c r="AD1032" s="559"/>
      <c r="AE1032" s="559"/>
      <c r="AF1032" s="559"/>
      <c r="AG1032" s="559"/>
      <c r="AH1032" s="559"/>
      <c r="AI1032" s="559"/>
      <c r="AJ1032" s="559"/>
      <c r="AK1032" s="559"/>
      <c r="AL1032" s="559"/>
      <c r="AM1032" s="559"/>
      <c r="AN1032" s="559"/>
      <c r="AO1032" s="559"/>
      <c r="AP1032" s="559"/>
      <c r="AQ1032" s="559"/>
      <c r="AR1032" s="559"/>
      <c r="AS1032" s="559"/>
      <c r="AT1032" s="559"/>
      <c r="AU1032" s="559"/>
      <c r="AV1032" s="559"/>
      <c r="AW1032" s="559"/>
      <c r="AX1032" s="559"/>
      <c r="AY1032" s="559"/>
      <c r="AZ1032" s="559"/>
      <c r="BA1032" s="562"/>
      <c r="BB1032" s="559"/>
    </row>
    <row r="1033" spans="3:54" ht="15.6" x14ac:dyDescent="0.3">
      <c r="C1033" s="571"/>
      <c r="D1033" s="570"/>
      <c r="E1033" s="559"/>
      <c r="F1033" s="559"/>
      <c r="G1033" s="559"/>
      <c r="H1033" s="559"/>
      <c r="I1033" s="559"/>
      <c r="J1033" s="559"/>
      <c r="K1033" s="559"/>
      <c r="L1033" s="559"/>
      <c r="M1033" s="559"/>
      <c r="N1033" s="559"/>
      <c r="O1033" s="559"/>
      <c r="P1033" s="559"/>
      <c r="Q1033" s="559"/>
      <c r="R1033" s="559"/>
      <c r="S1033" s="559"/>
      <c r="T1033" s="559"/>
      <c r="U1033" s="559"/>
      <c r="V1033" s="559"/>
      <c r="W1033" s="559"/>
      <c r="X1033" s="559"/>
      <c r="Y1033" s="559"/>
      <c r="Z1033" s="559"/>
      <c r="AA1033" s="559"/>
      <c r="AB1033" s="559"/>
      <c r="AC1033" s="559"/>
      <c r="AD1033" s="559"/>
      <c r="AE1033" s="559"/>
      <c r="AF1033" s="559"/>
      <c r="AG1033" s="559"/>
      <c r="AH1033" s="559"/>
      <c r="AI1033" s="559"/>
      <c r="AJ1033" s="559"/>
      <c r="AK1033" s="559"/>
      <c r="AL1033" s="559"/>
      <c r="AM1033" s="559"/>
      <c r="AN1033" s="559"/>
      <c r="AO1033" s="559"/>
      <c r="AP1033" s="559"/>
      <c r="AQ1033" s="559"/>
      <c r="AR1033" s="559"/>
      <c r="AS1033" s="559"/>
      <c r="AT1033" s="559"/>
      <c r="AU1033" s="559"/>
      <c r="AV1033" s="559"/>
      <c r="AW1033" s="559"/>
      <c r="AX1033" s="559"/>
      <c r="AY1033" s="559"/>
      <c r="AZ1033" s="559"/>
      <c r="BA1033" s="562"/>
      <c r="BB1033" s="559"/>
    </row>
    <row r="1034" spans="3:54" ht="15.6" x14ac:dyDescent="0.3">
      <c r="C1034" s="571"/>
      <c r="D1034" s="570"/>
      <c r="E1034" s="559"/>
      <c r="F1034" s="559"/>
      <c r="G1034" s="559"/>
      <c r="H1034" s="559"/>
      <c r="I1034" s="559"/>
      <c r="J1034" s="559"/>
      <c r="K1034" s="559"/>
      <c r="L1034" s="559"/>
      <c r="M1034" s="559"/>
      <c r="N1034" s="559"/>
      <c r="O1034" s="559"/>
      <c r="P1034" s="559"/>
      <c r="Q1034" s="559"/>
      <c r="R1034" s="559"/>
      <c r="S1034" s="559"/>
      <c r="T1034" s="559"/>
      <c r="U1034" s="559"/>
      <c r="V1034" s="559"/>
      <c r="W1034" s="559"/>
      <c r="X1034" s="559"/>
      <c r="Y1034" s="559"/>
      <c r="Z1034" s="559"/>
      <c r="AA1034" s="559"/>
      <c r="AB1034" s="559"/>
      <c r="AC1034" s="559"/>
      <c r="AD1034" s="559"/>
      <c r="AE1034" s="559"/>
      <c r="AF1034" s="559"/>
      <c r="AG1034" s="559"/>
      <c r="AH1034" s="559"/>
      <c r="AI1034" s="559"/>
      <c r="AJ1034" s="559"/>
      <c r="AK1034" s="559"/>
      <c r="AL1034" s="559"/>
      <c r="AM1034" s="559"/>
      <c r="AN1034" s="559"/>
      <c r="AO1034" s="559"/>
      <c r="AP1034" s="559"/>
      <c r="AQ1034" s="559"/>
      <c r="AR1034" s="559"/>
      <c r="AS1034" s="559"/>
      <c r="AT1034" s="559"/>
      <c r="AU1034" s="559"/>
      <c r="AV1034" s="559"/>
      <c r="AW1034" s="559"/>
      <c r="AX1034" s="559"/>
      <c r="AY1034" s="559"/>
      <c r="AZ1034" s="559"/>
      <c r="BA1034" s="562"/>
      <c r="BB1034" s="559"/>
    </row>
    <row r="1035" spans="3:54" ht="15.6" x14ac:dyDescent="0.3">
      <c r="C1035" s="571"/>
      <c r="D1035" s="570"/>
      <c r="E1035" s="559"/>
      <c r="F1035" s="559"/>
      <c r="G1035" s="559"/>
      <c r="H1035" s="559"/>
      <c r="I1035" s="559"/>
      <c r="J1035" s="559"/>
      <c r="K1035" s="559"/>
      <c r="L1035" s="559"/>
      <c r="M1035" s="559"/>
      <c r="N1035" s="559"/>
      <c r="O1035" s="559"/>
      <c r="P1035" s="559"/>
      <c r="Q1035" s="559"/>
      <c r="R1035" s="559"/>
      <c r="S1035" s="559"/>
      <c r="T1035" s="559"/>
      <c r="U1035" s="559"/>
      <c r="V1035" s="559"/>
      <c r="W1035" s="559"/>
      <c r="X1035" s="559"/>
      <c r="Y1035" s="559"/>
      <c r="Z1035" s="559"/>
      <c r="AA1035" s="559"/>
      <c r="AB1035" s="559"/>
      <c r="AC1035" s="559"/>
      <c r="AD1035" s="559"/>
      <c r="AE1035" s="559"/>
      <c r="AF1035" s="559"/>
      <c r="AG1035" s="559"/>
      <c r="AH1035" s="559"/>
      <c r="AI1035" s="559"/>
      <c r="AJ1035" s="559"/>
      <c r="AK1035" s="559"/>
      <c r="AL1035" s="559"/>
      <c r="AM1035" s="559"/>
      <c r="AN1035" s="559"/>
      <c r="AO1035" s="559"/>
      <c r="AP1035" s="559"/>
      <c r="AQ1035" s="559"/>
      <c r="AR1035" s="559"/>
      <c r="AS1035" s="559"/>
      <c r="AT1035" s="559"/>
      <c r="AU1035" s="559"/>
      <c r="AV1035" s="559"/>
      <c r="AW1035" s="559"/>
      <c r="AX1035" s="559"/>
      <c r="AY1035" s="559"/>
      <c r="AZ1035" s="559"/>
      <c r="BA1035" s="562"/>
      <c r="BB1035" s="559"/>
    </row>
    <row r="1036" spans="3:54" ht="15.6" x14ac:dyDescent="0.3">
      <c r="C1036" s="571"/>
      <c r="D1036" s="570"/>
      <c r="E1036" s="559"/>
      <c r="F1036" s="559"/>
      <c r="G1036" s="559"/>
      <c r="H1036" s="559"/>
      <c r="I1036" s="559"/>
      <c r="J1036" s="559"/>
      <c r="K1036" s="559"/>
      <c r="L1036" s="559"/>
      <c r="M1036" s="559"/>
      <c r="N1036" s="559"/>
      <c r="O1036" s="559"/>
      <c r="P1036" s="559"/>
      <c r="Q1036" s="559"/>
      <c r="R1036" s="559"/>
      <c r="S1036" s="559"/>
      <c r="T1036" s="559"/>
      <c r="U1036" s="559"/>
      <c r="V1036" s="559"/>
      <c r="W1036" s="559"/>
      <c r="X1036" s="559"/>
      <c r="Y1036" s="559"/>
      <c r="Z1036" s="559"/>
      <c r="AA1036" s="559"/>
      <c r="AB1036" s="559"/>
      <c r="AC1036" s="559"/>
      <c r="AD1036" s="559"/>
      <c r="AE1036" s="559"/>
      <c r="AF1036" s="559"/>
      <c r="AG1036" s="559"/>
      <c r="AH1036" s="559"/>
      <c r="AI1036" s="559"/>
      <c r="AJ1036" s="559"/>
      <c r="AK1036" s="559"/>
      <c r="AL1036" s="559"/>
      <c r="AM1036" s="559"/>
      <c r="AN1036" s="559"/>
      <c r="AO1036" s="559"/>
      <c r="AP1036" s="559"/>
      <c r="AQ1036" s="559"/>
      <c r="AR1036" s="559"/>
      <c r="AS1036" s="559"/>
      <c r="AT1036" s="559"/>
      <c r="AU1036" s="559"/>
      <c r="AV1036" s="559"/>
      <c r="AW1036" s="559"/>
      <c r="AX1036" s="559"/>
      <c r="AY1036" s="559"/>
      <c r="AZ1036" s="559"/>
      <c r="BA1036" s="562"/>
      <c r="BB1036" s="559"/>
    </row>
    <row r="1037" spans="3:54" ht="15.6" x14ac:dyDescent="0.3">
      <c r="C1037" s="571"/>
      <c r="D1037" s="570"/>
      <c r="E1037" s="559"/>
      <c r="F1037" s="559"/>
      <c r="G1037" s="559"/>
      <c r="H1037" s="559"/>
      <c r="I1037" s="559"/>
      <c r="J1037" s="559"/>
      <c r="K1037" s="559"/>
      <c r="L1037" s="559"/>
      <c r="M1037" s="559"/>
      <c r="N1037" s="559"/>
      <c r="O1037" s="559"/>
      <c r="P1037" s="559"/>
      <c r="Q1037" s="559"/>
      <c r="R1037" s="559"/>
      <c r="S1037" s="559"/>
      <c r="T1037" s="559"/>
      <c r="U1037" s="559"/>
      <c r="V1037" s="559"/>
      <c r="W1037" s="559"/>
      <c r="X1037" s="559"/>
      <c r="Y1037" s="559"/>
      <c r="Z1037" s="559"/>
      <c r="AA1037" s="559"/>
      <c r="AB1037" s="559"/>
      <c r="AC1037" s="559"/>
      <c r="AD1037" s="559"/>
      <c r="AE1037" s="559"/>
      <c r="AF1037" s="559"/>
      <c r="AG1037" s="559"/>
      <c r="AH1037" s="559"/>
      <c r="AI1037" s="559"/>
      <c r="AJ1037" s="559"/>
      <c r="AK1037" s="559"/>
      <c r="AL1037" s="559"/>
      <c r="AM1037" s="559"/>
      <c r="AN1037" s="559"/>
      <c r="AO1037" s="559"/>
      <c r="AP1037" s="559"/>
      <c r="AQ1037" s="559"/>
      <c r="AR1037" s="559"/>
      <c r="AS1037" s="559"/>
      <c r="AT1037" s="559"/>
      <c r="AU1037" s="559"/>
      <c r="AV1037" s="559"/>
      <c r="AW1037" s="559"/>
      <c r="AX1037" s="559"/>
      <c r="AY1037" s="559"/>
      <c r="AZ1037" s="559"/>
      <c r="BA1037" s="562"/>
      <c r="BB1037" s="559"/>
    </row>
    <row r="1038" spans="3:54" ht="15.6" x14ac:dyDescent="0.3">
      <c r="C1038" s="571"/>
      <c r="D1038" s="570"/>
      <c r="E1038" s="559"/>
      <c r="F1038" s="559"/>
      <c r="G1038" s="559"/>
      <c r="H1038" s="559"/>
      <c r="I1038" s="559"/>
      <c r="J1038" s="559"/>
      <c r="K1038" s="559"/>
      <c r="L1038" s="559"/>
      <c r="M1038" s="559"/>
      <c r="N1038" s="559"/>
      <c r="O1038" s="559"/>
      <c r="P1038" s="559"/>
      <c r="Q1038" s="559"/>
      <c r="R1038" s="559"/>
      <c r="S1038" s="559"/>
      <c r="T1038" s="559"/>
      <c r="U1038" s="559"/>
      <c r="V1038" s="559"/>
      <c r="W1038" s="559"/>
      <c r="X1038" s="559"/>
      <c r="Y1038" s="559"/>
      <c r="Z1038" s="559"/>
      <c r="AA1038" s="559"/>
      <c r="AB1038" s="559"/>
      <c r="AC1038" s="559"/>
      <c r="AD1038" s="559"/>
      <c r="AE1038" s="559"/>
      <c r="AF1038" s="559"/>
      <c r="AG1038" s="559"/>
      <c r="AH1038" s="559"/>
      <c r="AI1038" s="559"/>
      <c r="AJ1038" s="559"/>
      <c r="AK1038" s="559"/>
      <c r="AL1038" s="559"/>
      <c r="AM1038" s="559"/>
      <c r="AN1038" s="559"/>
      <c r="AO1038" s="559"/>
      <c r="AP1038" s="559"/>
      <c r="AQ1038" s="559"/>
      <c r="AR1038" s="559"/>
      <c r="AS1038" s="559"/>
      <c r="AT1038" s="559"/>
      <c r="AU1038" s="559"/>
      <c r="AV1038" s="559"/>
      <c r="AW1038" s="559"/>
      <c r="AX1038" s="559"/>
      <c r="AY1038" s="559"/>
      <c r="AZ1038" s="559"/>
      <c r="BA1038" s="562"/>
      <c r="BB1038" s="559"/>
    </row>
    <row r="1039" spans="3:54" ht="15.6" x14ac:dyDescent="0.3">
      <c r="C1039" s="571"/>
      <c r="D1039" s="570"/>
      <c r="E1039" s="559"/>
      <c r="F1039" s="559"/>
      <c r="G1039" s="559"/>
      <c r="H1039" s="559"/>
      <c r="I1039" s="559"/>
      <c r="J1039" s="559"/>
      <c r="K1039" s="559"/>
      <c r="L1039" s="559"/>
      <c r="M1039" s="559"/>
      <c r="N1039" s="559"/>
      <c r="O1039" s="559"/>
      <c r="P1039" s="559"/>
      <c r="Q1039" s="559"/>
      <c r="R1039" s="559"/>
      <c r="S1039" s="559"/>
      <c r="T1039" s="559"/>
      <c r="U1039" s="559"/>
      <c r="V1039" s="559"/>
      <c r="W1039" s="559"/>
      <c r="X1039" s="559"/>
      <c r="Y1039" s="559"/>
      <c r="Z1039" s="559"/>
      <c r="AA1039" s="559"/>
      <c r="AB1039" s="559"/>
      <c r="AC1039" s="559"/>
      <c r="AD1039" s="559"/>
      <c r="AE1039" s="559"/>
      <c r="AF1039" s="559"/>
      <c r="AG1039" s="559"/>
      <c r="AH1039" s="559"/>
      <c r="AI1039" s="559"/>
      <c r="AJ1039" s="559"/>
      <c r="AK1039" s="559"/>
      <c r="AL1039" s="559"/>
      <c r="AM1039" s="559"/>
      <c r="AN1039" s="559"/>
      <c r="AO1039" s="559"/>
      <c r="AP1039" s="559"/>
      <c r="AQ1039" s="559"/>
      <c r="AR1039" s="559"/>
      <c r="AS1039" s="559"/>
      <c r="AT1039" s="559"/>
      <c r="AU1039" s="559"/>
      <c r="AV1039" s="559"/>
      <c r="AW1039" s="559"/>
      <c r="AX1039" s="559"/>
      <c r="AY1039" s="559"/>
      <c r="AZ1039" s="559"/>
      <c r="BA1039" s="562"/>
      <c r="BB1039" s="559"/>
    </row>
    <row r="1040" spans="3:54" ht="15.6" x14ac:dyDescent="0.3">
      <c r="C1040" s="571"/>
      <c r="D1040" s="570"/>
      <c r="E1040" s="559"/>
      <c r="F1040" s="559"/>
      <c r="G1040" s="559"/>
      <c r="H1040" s="559"/>
      <c r="I1040" s="559"/>
      <c r="J1040" s="559"/>
      <c r="K1040" s="559"/>
      <c r="L1040" s="559"/>
      <c r="M1040" s="559"/>
      <c r="N1040" s="559"/>
      <c r="O1040" s="559"/>
      <c r="P1040" s="559"/>
      <c r="Q1040" s="559"/>
      <c r="R1040" s="559"/>
      <c r="S1040" s="559"/>
      <c r="T1040" s="559"/>
      <c r="U1040" s="559"/>
      <c r="V1040" s="559"/>
      <c r="W1040" s="559"/>
      <c r="X1040" s="559"/>
      <c r="Y1040" s="559"/>
      <c r="Z1040" s="559"/>
      <c r="AA1040" s="559"/>
      <c r="AB1040" s="559"/>
      <c r="AC1040" s="559"/>
      <c r="AD1040" s="559"/>
      <c r="AE1040" s="559"/>
      <c r="AF1040" s="559"/>
      <c r="AG1040" s="559"/>
      <c r="AH1040" s="559"/>
      <c r="AI1040" s="559"/>
      <c r="AJ1040" s="559"/>
      <c r="AK1040" s="559"/>
      <c r="AL1040" s="559"/>
      <c r="AM1040" s="559"/>
      <c r="AN1040" s="559"/>
      <c r="AO1040" s="559"/>
      <c r="AP1040" s="559"/>
      <c r="AQ1040" s="559"/>
      <c r="AR1040" s="559"/>
      <c r="AS1040" s="559"/>
      <c r="AT1040" s="559"/>
      <c r="AU1040" s="559"/>
      <c r="AV1040" s="559"/>
      <c r="AW1040" s="559"/>
      <c r="AX1040" s="559"/>
      <c r="AY1040" s="559"/>
      <c r="AZ1040" s="559"/>
      <c r="BA1040" s="562"/>
      <c r="BB1040" s="559"/>
    </row>
    <row r="1041" spans="3:54" ht="15.6" x14ac:dyDescent="0.3">
      <c r="C1041" s="571"/>
      <c r="D1041" s="570"/>
      <c r="E1041" s="559"/>
      <c r="F1041" s="559"/>
      <c r="G1041" s="559"/>
      <c r="H1041" s="559"/>
      <c r="I1041" s="559"/>
      <c r="J1041" s="559"/>
      <c r="K1041" s="559"/>
      <c r="L1041" s="559"/>
      <c r="M1041" s="559"/>
      <c r="N1041" s="559"/>
      <c r="O1041" s="559"/>
      <c r="P1041" s="559"/>
      <c r="Q1041" s="559"/>
      <c r="R1041" s="559"/>
      <c r="S1041" s="559"/>
      <c r="T1041" s="559"/>
      <c r="U1041" s="559"/>
      <c r="V1041" s="559"/>
      <c r="W1041" s="559"/>
      <c r="X1041" s="559"/>
      <c r="Y1041" s="559"/>
      <c r="Z1041" s="559"/>
      <c r="AA1041" s="559"/>
      <c r="AB1041" s="559"/>
      <c r="AC1041" s="559"/>
      <c r="AD1041" s="559"/>
      <c r="AE1041" s="559"/>
      <c r="AF1041" s="559"/>
      <c r="AG1041" s="559"/>
      <c r="AH1041" s="559"/>
      <c r="AI1041" s="559"/>
      <c r="AJ1041" s="559"/>
      <c r="AK1041" s="559"/>
      <c r="AL1041" s="559"/>
      <c r="AM1041" s="559"/>
      <c r="AN1041" s="559"/>
      <c r="AO1041" s="559"/>
      <c r="AP1041" s="559"/>
      <c r="AQ1041" s="559"/>
      <c r="AR1041" s="559"/>
      <c r="AS1041" s="559"/>
      <c r="AT1041" s="559"/>
      <c r="AU1041" s="559"/>
      <c r="AV1041" s="559"/>
      <c r="AW1041" s="559"/>
      <c r="AX1041" s="559"/>
      <c r="AY1041" s="559"/>
      <c r="AZ1041" s="559"/>
      <c r="BA1041" s="562"/>
      <c r="BB1041" s="559"/>
    </row>
    <row r="1042" spans="3:54" ht="15.6" x14ac:dyDescent="0.3">
      <c r="C1042" s="569"/>
      <c r="D1042" s="570"/>
      <c r="E1042" s="559"/>
      <c r="F1042" s="559"/>
      <c r="G1042" s="559"/>
      <c r="H1042" s="559"/>
      <c r="I1042" s="559"/>
      <c r="J1042" s="559"/>
      <c r="K1042" s="559"/>
      <c r="L1042" s="559"/>
      <c r="M1042" s="559"/>
      <c r="N1042" s="559"/>
      <c r="O1042" s="559"/>
      <c r="P1042" s="559"/>
      <c r="Q1042" s="559"/>
      <c r="R1042" s="559"/>
      <c r="S1042" s="559"/>
      <c r="T1042" s="559"/>
      <c r="U1042" s="559"/>
      <c r="V1042" s="559"/>
      <c r="W1042" s="559"/>
      <c r="X1042" s="559"/>
      <c r="Y1042" s="559"/>
      <c r="Z1042" s="559"/>
      <c r="AA1042" s="559"/>
      <c r="AB1042" s="559"/>
      <c r="AC1042" s="559"/>
      <c r="AD1042" s="559"/>
      <c r="AE1042" s="559"/>
      <c r="AF1042" s="559"/>
      <c r="AG1042" s="559"/>
      <c r="AH1042" s="559"/>
      <c r="AI1042" s="559"/>
      <c r="AJ1042" s="559"/>
      <c r="AK1042" s="559"/>
      <c r="AL1042" s="559"/>
      <c r="AM1042" s="559"/>
      <c r="AN1042" s="559"/>
      <c r="AO1042" s="559"/>
      <c r="AP1042" s="559"/>
      <c r="AQ1042" s="559"/>
      <c r="AR1042" s="559"/>
      <c r="AS1042" s="559"/>
      <c r="AT1042" s="559"/>
      <c r="AU1042" s="559"/>
      <c r="AV1042" s="559"/>
      <c r="AW1042" s="559"/>
      <c r="AX1042" s="559"/>
      <c r="AY1042" s="559"/>
      <c r="AZ1042" s="559"/>
      <c r="BA1042" s="562"/>
      <c r="BB1042" s="559"/>
    </row>
    <row r="1043" spans="3:54" ht="15.6" x14ac:dyDescent="0.3">
      <c r="C1043" s="571"/>
      <c r="D1043" s="570"/>
      <c r="E1043" s="559"/>
      <c r="F1043" s="559"/>
      <c r="G1043" s="559"/>
      <c r="H1043" s="559"/>
      <c r="I1043" s="559"/>
      <c r="J1043" s="559"/>
      <c r="K1043" s="559"/>
      <c r="L1043" s="559"/>
      <c r="M1043" s="559"/>
      <c r="N1043" s="559"/>
      <c r="O1043" s="559"/>
      <c r="P1043" s="559"/>
      <c r="Q1043" s="559"/>
      <c r="R1043" s="559"/>
      <c r="S1043" s="559"/>
      <c r="T1043" s="559"/>
      <c r="U1043" s="559"/>
      <c r="V1043" s="559"/>
      <c r="W1043" s="559"/>
      <c r="X1043" s="559"/>
      <c r="Y1043" s="559"/>
      <c r="Z1043" s="559"/>
      <c r="AA1043" s="559"/>
      <c r="AB1043" s="559"/>
      <c r="AC1043" s="559"/>
      <c r="AD1043" s="559"/>
      <c r="AE1043" s="559"/>
      <c r="AF1043" s="559"/>
      <c r="AG1043" s="559"/>
      <c r="AH1043" s="559"/>
      <c r="AI1043" s="559"/>
      <c r="AJ1043" s="559"/>
      <c r="AK1043" s="559"/>
      <c r="AL1043" s="559"/>
      <c r="AM1043" s="559"/>
      <c r="AN1043" s="559"/>
      <c r="AO1043" s="559"/>
      <c r="AP1043" s="559"/>
      <c r="AQ1043" s="559"/>
      <c r="AR1043" s="559"/>
      <c r="AS1043" s="559"/>
      <c r="AT1043" s="559"/>
      <c r="AU1043" s="559"/>
      <c r="AV1043" s="559"/>
      <c r="AW1043" s="559"/>
      <c r="AX1043" s="559"/>
      <c r="AY1043" s="559"/>
      <c r="AZ1043" s="559"/>
      <c r="BA1043" s="562"/>
      <c r="BB1043" s="559"/>
    </row>
    <row r="1044" spans="3:54" ht="15.6" x14ac:dyDescent="0.3">
      <c r="C1044" s="571"/>
      <c r="D1044" s="570"/>
      <c r="E1044" s="559"/>
      <c r="F1044" s="559"/>
      <c r="G1044" s="559"/>
      <c r="H1044" s="559"/>
      <c r="I1044" s="559"/>
      <c r="J1044" s="559"/>
      <c r="K1044" s="559"/>
      <c r="L1044" s="559"/>
      <c r="M1044" s="559"/>
      <c r="N1044" s="559"/>
      <c r="O1044" s="559"/>
      <c r="P1044" s="559"/>
      <c r="Q1044" s="559"/>
      <c r="R1044" s="559"/>
      <c r="S1044" s="559"/>
      <c r="T1044" s="559"/>
      <c r="U1044" s="559"/>
      <c r="V1044" s="559"/>
      <c r="W1044" s="559"/>
      <c r="X1044" s="559"/>
      <c r="Y1044" s="559"/>
      <c r="Z1044" s="559"/>
      <c r="AA1044" s="559"/>
      <c r="AB1044" s="559"/>
      <c r="AC1044" s="559"/>
      <c r="AD1044" s="559"/>
      <c r="AE1044" s="559"/>
      <c r="AF1044" s="559"/>
      <c r="AG1044" s="559"/>
      <c r="AH1044" s="559"/>
      <c r="AI1044" s="559"/>
      <c r="AJ1044" s="559"/>
      <c r="AK1044" s="559"/>
      <c r="AL1044" s="559"/>
      <c r="AM1044" s="559"/>
      <c r="AN1044" s="559"/>
      <c r="AO1044" s="559"/>
      <c r="AP1044" s="559"/>
      <c r="AQ1044" s="559"/>
      <c r="AR1044" s="559"/>
      <c r="AS1044" s="559"/>
      <c r="AT1044" s="559"/>
      <c r="AU1044" s="559"/>
      <c r="AV1044" s="559"/>
      <c r="AW1044" s="559"/>
      <c r="AX1044" s="559"/>
      <c r="AY1044" s="559"/>
      <c r="AZ1044" s="559"/>
      <c r="BA1044" s="562"/>
      <c r="BB1044" s="559"/>
    </row>
    <row r="1045" spans="3:54" ht="15.6" x14ac:dyDescent="0.3">
      <c r="C1045" s="571"/>
      <c r="D1045" s="570"/>
      <c r="E1045" s="559"/>
      <c r="F1045" s="559"/>
      <c r="G1045" s="559"/>
      <c r="H1045" s="559"/>
      <c r="I1045" s="559"/>
      <c r="J1045" s="559"/>
      <c r="K1045" s="559"/>
      <c r="L1045" s="559"/>
      <c r="M1045" s="559"/>
      <c r="N1045" s="559"/>
      <c r="O1045" s="559"/>
      <c r="P1045" s="559"/>
      <c r="Q1045" s="559"/>
      <c r="R1045" s="559"/>
      <c r="S1045" s="559"/>
      <c r="T1045" s="559"/>
      <c r="U1045" s="559"/>
      <c r="V1045" s="559"/>
      <c r="W1045" s="559"/>
      <c r="X1045" s="559"/>
      <c r="Y1045" s="559"/>
      <c r="Z1045" s="559"/>
      <c r="AA1045" s="559"/>
      <c r="AB1045" s="559"/>
      <c r="AC1045" s="559"/>
      <c r="AD1045" s="559"/>
      <c r="AE1045" s="559"/>
      <c r="AF1045" s="559"/>
      <c r="AG1045" s="559"/>
      <c r="AH1045" s="559"/>
      <c r="AI1045" s="559"/>
      <c r="AJ1045" s="559"/>
      <c r="AK1045" s="559"/>
      <c r="AL1045" s="559"/>
      <c r="AM1045" s="559"/>
      <c r="AN1045" s="559"/>
      <c r="AO1045" s="559"/>
      <c r="AP1045" s="559"/>
      <c r="AQ1045" s="559"/>
      <c r="AR1045" s="559"/>
      <c r="AS1045" s="559"/>
      <c r="AT1045" s="559"/>
      <c r="AU1045" s="559"/>
      <c r="AV1045" s="559"/>
      <c r="AW1045" s="559"/>
      <c r="AX1045" s="559"/>
      <c r="AY1045" s="559"/>
      <c r="AZ1045" s="559"/>
      <c r="BA1045" s="562"/>
      <c r="BB1045" s="559"/>
    </row>
    <row r="1046" spans="3:54" ht="15.6" x14ac:dyDescent="0.3">
      <c r="C1046" s="571"/>
      <c r="D1046" s="570"/>
      <c r="E1046" s="559"/>
      <c r="F1046" s="559"/>
      <c r="G1046" s="559"/>
      <c r="H1046" s="559"/>
      <c r="I1046" s="559"/>
      <c r="J1046" s="559"/>
      <c r="K1046" s="559"/>
      <c r="L1046" s="559"/>
      <c r="M1046" s="559"/>
      <c r="N1046" s="559"/>
      <c r="O1046" s="559"/>
      <c r="P1046" s="559"/>
      <c r="Q1046" s="559"/>
      <c r="R1046" s="559"/>
      <c r="S1046" s="559"/>
      <c r="T1046" s="559"/>
      <c r="U1046" s="559"/>
      <c r="V1046" s="559"/>
      <c r="W1046" s="559"/>
      <c r="X1046" s="559"/>
      <c r="Y1046" s="559"/>
      <c r="Z1046" s="559"/>
      <c r="AA1046" s="559"/>
      <c r="AB1046" s="559"/>
      <c r="AC1046" s="559"/>
      <c r="AD1046" s="559"/>
      <c r="AE1046" s="559"/>
      <c r="AF1046" s="559"/>
      <c r="AG1046" s="559"/>
      <c r="AH1046" s="559"/>
      <c r="AI1046" s="559"/>
      <c r="AJ1046" s="559"/>
      <c r="AK1046" s="559"/>
      <c r="AL1046" s="559"/>
      <c r="AM1046" s="559"/>
      <c r="AN1046" s="559"/>
      <c r="AO1046" s="559"/>
      <c r="AP1046" s="559"/>
      <c r="AQ1046" s="559"/>
      <c r="AR1046" s="559"/>
      <c r="AS1046" s="559"/>
      <c r="AT1046" s="559"/>
      <c r="AU1046" s="559"/>
      <c r="AV1046" s="559"/>
      <c r="AW1046" s="559"/>
      <c r="AX1046" s="559"/>
      <c r="AY1046" s="559"/>
      <c r="AZ1046" s="559"/>
      <c r="BA1046" s="562"/>
      <c r="BB1046" s="559"/>
    </row>
    <row r="1047" spans="3:54" ht="15.6" x14ac:dyDescent="0.3">
      <c r="C1047" s="571"/>
      <c r="D1047" s="570"/>
      <c r="E1047" s="559"/>
      <c r="F1047" s="559"/>
      <c r="G1047" s="559"/>
      <c r="H1047" s="559"/>
      <c r="I1047" s="559"/>
      <c r="J1047" s="559"/>
      <c r="K1047" s="559"/>
      <c r="L1047" s="559"/>
      <c r="M1047" s="559"/>
      <c r="N1047" s="559"/>
      <c r="O1047" s="559"/>
      <c r="P1047" s="559"/>
      <c r="Q1047" s="559"/>
      <c r="R1047" s="559"/>
      <c r="S1047" s="559"/>
      <c r="T1047" s="559"/>
      <c r="U1047" s="559"/>
      <c r="V1047" s="559"/>
      <c r="W1047" s="559"/>
      <c r="X1047" s="559"/>
      <c r="Y1047" s="559"/>
      <c r="Z1047" s="559"/>
      <c r="AA1047" s="559"/>
      <c r="AB1047" s="559"/>
      <c r="AC1047" s="559"/>
      <c r="AD1047" s="559"/>
      <c r="AE1047" s="559"/>
      <c r="AF1047" s="559"/>
      <c r="AG1047" s="559"/>
      <c r="AH1047" s="559"/>
      <c r="AI1047" s="559"/>
      <c r="AJ1047" s="559"/>
      <c r="AK1047" s="559"/>
      <c r="AL1047" s="559"/>
      <c r="AM1047" s="559"/>
      <c r="AN1047" s="559"/>
      <c r="AO1047" s="559"/>
      <c r="AP1047" s="559"/>
      <c r="AQ1047" s="559"/>
      <c r="AR1047" s="559"/>
      <c r="AS1047" s="559"/>
      <c r="AT1047" s="559"/>
      <c r="AU1047" s="559"/>
      <c r="AV1047" s="559"/>
      <c r="AW1047" s="559"/>
      <c r="AX1047" s="559"/>
      <c r="AY1047" s="559"/>
      <c r="AZ1047" s="559"/>
      <c r="BA1047" s="562"/>
      <c r="BB1047" s="559"/>
    </row>
    <row r="1048" spans="3:54" ht="15.6" x14ac:dyDescent="0.3">
      <c r="C1048" s="571"/>
      <c r="D1048" s="570"/>
      <c r="E1048" s="559"/>
      <c r="F1048" s="559"/>
      <c r="G1048" s="559"/>
      <c r="H1048" s="559"/>
      <c r="I1048" s="559"/>
      <c r="J1048" s="559"/>
      <c r="K1048" s="559"/>
      <c r="L1048" s="559"/>
      <c r="M1048" s="559"/>
      <c r="N1048" s="559"/>
      <c r="O1048" s="559"/>
      <c r="P1048" s="559"/>
      <c r="Q1048" s="559"/>
      <c r="R1048" s="559"/>
      <c r="S1048" s="559"/>
      <c r="T1048" s="559"/>
      <c r="U1048" s="559"/>
      <c r="V1048" s="559"/>
      <c r="W1048" s="559"/>
      <c r="X1048" s="559"/>
      <c r="Y1048" s="559"/>
      <c r="Z1048" s="559"/>
      <c r="AA1048" s="559"/>
      <c r="AB1048" s="559"/>
      <c r="AC1048" s="559"/>
      <c r="AD1048" s="559"/>
      <c r="AE1048" s="559"/>
      <c r="AF1048" s="559"/>
      <c r="AG1048" s="559"/>
      <c r="AH1048" s="559"/>
      <c r="AI1048" s="559"/>
      <c r="AJ1048" s="559"/>
      <c r="AK1048" s="559"/>
      <c r="AL1048" s="559"/>
      <c r="AM1048" s="559"/>
      <c r="AN1048" s="559"/>
      <c r="AO1048" s="559"/>
      <c r="AP1048" s="559"/>
      <c r="AQ1048" s="559"/>
      <c r="AR1048" s="559"/>
      <c r="AS1048" s="559"/>
      <c r="AT1048" s="559"/>
      <c r="AU1048" s="559"/>
      <c r="AV1048" s="559"/>
      <c r="AW1048" s="559"/>
      <c r="AX1048" s="559"/>
      <c r="AY1048" s="559"/>
      <c r="AZ1048" s="559"/>
      <c r="BA1048" s="562"/>
      <c r="BB1048" s="559"/>
    </row>
    <row r="1049" spans="3:54" ht="15.6" x14ac:dyDescent="0.3">
      <c r="C1049" s="571"/>
      <c r="D1049" s="570"/>
      <c r="E1049" s="559"/>
      <c r="F1049" s="559"/>
      <c r="G1049" s="559"/>
      <c r="H1049" s="559"/>
      <c r="I1049" s="559"/>
      <c r="J1049" s="559"/>
      <c r="K1049" s="559"/>
      <c r="L1049" s="559"/>
      <c r="M1049" s="559"/>
      <c r="N1049" s="559"/>
      <c r="O1049" s="559"/>
      <c r="P1049" s="559"/>
      <c r="Q1049" s="559"/>
      <c r="R1049" s="559"/>
      <c r="S1049" s="559"/>
      <c r="T1049" s="559"/>
      <c r="U1049" s="559"/>
      <c r="V1049" s="559"/>
      <c r="W1049" s="559"/>
      <c r="X1049" s="559"/>
      <c r="Y1049" s="559"/>
      <c r="Z1049" s="559"/>
      <c r="AA1049" s="559"/>
      <c r="AB1049" s="559"/>
      <c r="AC1049" s="559"/>
      <c r="AD1049" s="559"/>
      <c r="AE1049" s="559"/>
      <c r="AF1049" s="559"/>
      <c r="AG1049" s="559"/>
      <c r="AH1049" s="559"/>
      <c r="AI1049" s="559"/>
      <c r="AJ1049" s="559"/>
      <c r="AK1049" s="559"/>
      <c r="AL1049" s="559"/>
      <c r="AM1049" s="559"/>
      <c r="AN1049" s="559"/>
      <c r="AO1049" s="559"/>
      <c r="AP1049" s="559"/>
      <c r="AQ1049" s="559"/>
      <c r="AR1049" s="559"/>
      <c r="AS1049" s="559"/>
      <c r="AT1049" s="559"/>
      <c r="AU1049" s="559"/>
      <c r="AV1049" s="559"/>
      <c r="AW1049" s="559"/>
      <c r="AX1049" s="559"/>
      <c r="AY1049" s="559"/>
      <c r="AZ1049" s="559"/>
      <c r="BA1049" s="562"/>
      <c r="BB1049" s="559"/>
    </row>
    <row r="1050" spans="3:54" ht="15.6" x14ac:dyDescent="0.3">
      <c r="C1050" s="571"/>
      <c r="D1050" s="570"/>
      <c r="E1050" s="559"/>
      <c r="F1050" s="559"/>
      <c r="G1050" s="559"/>
      <c r="H1050" s="559"/>
      <c r="I1050" s="559"/>
      <c r="J1050" s="559"/>
      <c r="K1050" s="559"/>
      <c r="L1050" s="559"/>
      <c r="M1050" s="559"/>
      <c r="N1050" s="559"/>
      <c r="O1050" s="559"/>
      <c r="P1050" s="559"/>
      <c r="Q1050" s="559"/>
      <c r="R1050" s="559"/>
      <c r="S1050" s="559"/>
      <c r="T1050" s="559"/>
      <c r="U1050" s="559"/>
      <c r="V1050" s="559"/>
      <c r="W1050" s="559"/>
      <c r="X1050" s="559"/>
      <c r="Y1050" s="559"/>
      <c r="Z1050" s="559"/>
      <c r="AA1050" s="559"/>
      <c r="AB1050" s="559"/>
      <c r="AC1050" s="559"/>
      <c r="AD1050" s="559"/>
      <c r="AE1050" s="559"/>
      <c r="AF1050" s="559"/>
      <c r="AG1050" s="559"/>
      <c r="AH1050" s="559"/>
      <c r="AI1050" s="559"/>
      <c r="AJ1050" s="559"/>
      <c r="AK1050" s="559"/>
      <c r="AL1050" s="559"/>
      <c r="AM1050" s="559"/>
      <c r="AN1050" s="559"/>
      <c r="AO1050" s="559"/>
      <c r="AP1050" s="559"/>
      <c r="AQ1050" s="559"/>
      <c r="AR1050" s="559"/>
      <c r="AS1050" s="559"/>
      <c r="AT1050" s="559"/>
      <c r="AU1050" s="559"/>
      <c r="AV1050" s="559"/>
      <c r="AW1050" s="559"/>
      <c r="AX1050" s="559"/>
      <c r="AY1050" s="559"/>
      <c r="AZ1050" s="559"/>
      <c r="BA1050" s="562"/>
      <c r="BB1050" s="559"/>
    </row>
    <row r="1051" spans="3:54" ht="15.6" x14ac:dyDescent="0.3">
      <c r="C1051" s="571"/>
      <c r="D1051" s="570"/>
      <c r="E1051" s="559"/>
      <c r="F1051" s="559"/>
      <c r="G1051" s="559"/>
      <c r="H1051" s="559"/>
      <c r="I1051" s="559"/>
      <c r="J1051" s="559"/>
      <c r="K1051" s="559"/>
      <c r="L1051" s="559"/>
      <c r="M1051" s="559"/>
      <c r="N1051" s="559"/>
      <c r="O1051" s="559"/>
      <c r="P1051" s="559"/>
      <c r="Q1051" s="559"/>
      <c r="R1051" s="559"/>
      <c r="S1051" s="559"/>
      <c r="T1051" s="559"/>
      <c r="U1051" s="559"/>
      <c r="V1051" s="559"/>
      <c r="W1051" s="559"/>
      <c r="X1051" s="559"/>
      <c r="Y1051" s="559"/>
      <c r="Z1051" s="559"/>
      <c r="AA1051" s="559"/>
      <c r="AB1051" s="559"/>
      <c r="AC1051" s="559"/>
      <c r="AD1051" s="559"/>
      <c r="AE1051" s="559"/>
      <c r="AF1051" s="559"/>
      <c r="AG1051" s="559"/>
      <c r="AH1051" s="559"/>
      <c r="AI1051" s="559"/>
      <c r="AJ1051" s="559"/>
      <c r="AK1051" s="559"/>
      <c r="AL1051" s="559"/>
      <c r="AM1051" s="559"/>
      <c r="AN1051" s="559"/>
      <c r="AO1051" s="559"/>
      <c r="AP1051" s="559"/>
      <c r="AQ1051" s="559"/>
      <c r="AR1051" s="559"/>
      <c r="AS1051" s="559"/>
      <c r="AT1051" s="559"/>
      <c r="AU1051" s="559"/>
      <c r="AV1051" s="559"/>
      <c r="AW1051" s="559"/>
      <c r="AX1051" s="559"/>
      <c r="AY1051" s="559"/>
      <c r="AZ1051" s="559"/>
      <c r="BA1051" s="562"/>
      <c r="BB1051" s="559"/>
    </row>
    <row r="1052" spans="3:54" ht="15.6" x14ac:dyDescent="0.3">
      <c r="C1052" s="571"/>
      <c r="D1052" s="570"/>
      <c r="E1052" s="559"/>
      <c r="F1052" s="559"/>
      <c r="G1052" s="559"/>
      <c r="H1052" s="559"/>
      <c r="I1052" s="559"/>
      <c r="J1052" s="559"/>
      <c r="K1052" s="559"/>
      <c r="L1052" s="559"/>
      <c r="M1052" s="559"/>
      <c r="N1052" s="559"/>
      <c r="O1052" s="559"/>
      <c r="P1052" s="559"/>
      <c r="Q1052" s="559"/>
      <c r="R1052" s="559"/>
      <c r="S1052" s="559"/>
      <c r="T1052" s="559"/>
      <c r="U1052" s="559"/>
      <c r="V1052" s="559"/>
      <c r="W1052" s="559"/>
      <c r="X1052" s="559"/>
      <c r="Y1052" s="559"/>
      <c r="Z1052" s="559"/>
      <c r="AA1052" s="559"/>
      <c r="AB1052" s="559"/>
      <c r="AC1052" s="559"/>
      <c r="AD1052" s="559"/>
      <c r="AE1052" s="559"/>
      <c r="AF1052" s="559"/>
      <c r="AG1052" s="559"/>
      <c r="AH1052" s="559"/>
      <c r="AI1052" s="559"/>
      <c r="AJ1052" s="559"/>
      <c r="AK1052" s="559"/>
      <c r="AL1052" s="559"/>
      <c r="AM1052" s="559"/>
      <c r="AN1052" s="559"/>
      <c r="AO1052" s="559"/>
      <c r="AP1052" s="559"/>
      <c r="AQ1052" s="559"/>
      <c r="AR1052" s="559"/>
      <c r="AS1052" s="559"/>
      <c r="AT1052" s="559"/>
      <c r="AU1052" s="559"/>
      <c r="AV1052" s="559"/>
      <c r="AW1052" s="559"/>
      <c r="AX1052" s="559"/>
      <c r="AY1052" s="559"/>
      <c r="AZ1052" s="559"/>
      <c r="BA1052" s="562"/>
      <c r="BB1052" s="559"/>
    </row>
    <row r="1053" spans="3:54" ht="15.6" x14ac:dyDescent="0.3">
      <c r="C1053" s="571"/>
      <c r="D1053" s="570"/>
      <c r="K1053" s="559"/>
      <c r="L1053" s="559"/>
      <c r="M1053" s="559"/>
      <c r="N1053" s="559"/>
      <c r="O1053" s="559"/>
      <c r="P1053" s="559"/>
      <c r="Q1053" s="559"/>
      <c r="R1053" s="559"/>
      <c r="S1053" s="559"/>
      <c r="T1053" s="559"/>
      <c r="U1053" s="559"/>
      <c r="V1053" s="559"/>
      <c r="W1053" s="559"/>
      <c r="X1053" s="559"/>
      <c r="Y1053" s="559"/>
      <c r="Z1053" s="559"/>
      <c r="AA1053" s="559"/>
      <c r="AB1053" s="559"/>
      <c r="AC1053" s="559"/>
      <c r="AD1053" s="559"/>
      <c r="AE1053" s="559"/>
      <c r="AF1053" s="559"/>
      <c r="AG1053" s="559"/>
      <c r="AH1053" s="559"/>
      <c r="AI1053" s="559"/>
      <c r="AJ1053" s="559"/>
      <c r="AK1053" s="559"/>
      <c r="AL1053" s="559"/>
      <c r="AM1053" s="559"/>
      <c r="AN1053" s="559"/>
      <c r="AO1053" s="559"/>
      <c r="AP1053" s="559"/>
      <c r="AQ1053" s="559"/>
      <c r="AR1053" s="559"/>
      <c r="AS1053" s="559"/>
      <c r="AT1053" s="559"/>
      <c r="AU1053" s="559"/>
      <c r="AV1053" s="559"/>
      <c r="AW1053" s="559"/>
      <c r="AX1053" s="559"/>
      <c r="AY1053" s="559"/>
      <c r="AZ1053" s="559"/>
      <c r="BA1053" s="562"/>
      <c r="BB1053" s="559"/>
    </row>
    <row r="1054" spans="3:54" ht="15.6" x14ac:dyDescent="0.3">
      <c r="C1054" s="571"/>
      <c r="D1054" s="570"/>
      <c r="K1054" s="559"/>
      <c r="L1054" s="559"/>
      <c r="M1054" s="559"/>
      <c r="N1054" s="559"/>
      <c r="O1054" s="559"/>
      <c r="P1054" s="559"/>
      <c r="Q1054" s="559"/>
      <c r="R1054" s="559"/>
      <c r="S1054" s="559"/>
      <c r="T1054" s="559"/>
      <c r="U1054" s="559"/>
      <c r="V1054" s="559"/>
      <c r="W1054" s="559"/>
      <c r="X1054" s="559"/>
      <c r="Y1054" s="559"/>
      <c r="Z1054" s="559"/>
      <c r="AA1054" s="559"/>
      <c r="AB1054" s="559"/>
      <c r="AC1054" s="559"/>
      <c r="AD1054" s="559"/>
      <c r="AE1054" s="559"/>
      <c r="AF1054" s="559"/>
      <c r="AG1054" s="559"/>
      <c r="AH1054" s="559"/>
      <c r="AI1054" s="559"/>
      <c r="AJ1054" s="559"/>
      <c r="AK1054" s="559"/>
      <c r="AL1054" s="559"/>
      <c r="AM1054" s="559"/>
      <c r="AN1054" s="559"/>
      <c r="AO1054" s="559"/>
      <c r="AP1054" s="559"/>
      <c r="AQ1054" s="559"/>
      <c r="AR1054" s="559"/>
      <c r="AS1054" s="559"/>
      <c r="AT1054" s="559"/>
      <c r="AU1054" s="559"/>
      <c r="AV1054" s="559"/>
      <c r="AW1054" s="559"/>
      <c r="AX1054" s="559"/>
      <c r="AY1054" s="559"/>
      <c r="AZ1054" s="559"/>
      <c r="BA1054" s="562"/>
      <c r="BB1054" s="559"/>
    </row>
  </sheetData>
  <sheetProtection selectLockedCells="1" selectUnlockedCells="1"/>
  <autoFilter ref="A1:BD1" xr:uid="{00000000-0009-0000-0000-000005000000}">
    <sortState xmlns:xlrd2="http://schemas.microsoft.com/office/spreadsheetml/2017/richdata2" ref="A2:BD773">
      <sortCondition ref="A1"/>
    </sortState>
  </autoFilter>
  <phoneticPr fontId="49" type="noConversion"/>
  <conditionalFormatting sqref="A1:A882">
    <cfRule type="duplicateValues" dxfId="3449" priority="20"/>
  </conditionalFormatting>
  <conditionalFormatting sqref="A773">
    <cfRule type="duplicateValues" dxfId="3448" priority="1"/>
    <cfRule type="duplicateValues" dxfId="3447" priority="2"/>
    <cfRule type="duplicateValues" dxfId="3446" priority="3"/>
    <cfRule type="duplicateValues" dxfId="3445" priority="4"/>
    <cfRule type="duplicateValues" dxfId="3444" priority="5" stopIfTrue="1"/>
    <cfRule type="duplicateValues" dxfId="3443" priority="6" stopIfTrue="1"/>
    <cfRule type="duplicateValues" dxfId="3442" priority="7" stopIfTrue="1"/>
    <cfRule type="duplicateValues" dxfId="3441" priority="8" stopIfTrue="1"/>
    <cfRule type="duplicateValues" dxfId="3440" priority="9" stopIfTrue="1"/>
    <cfRule type="duplicateValues" dxfId="3439" priority="10" stopIfTrue="1"/>
    <cfRule type="duplicateValues" dxfId="3438" priority="11" stopIfTrue="1"/>
    <cfRule type="duplicateValues" dxfId="3437" priority="12" stopIfTrue="1"/>
    <cfRule type="duplicateValues" dxfId="3436" priority="13" stopIfTrue="1"/>
    <cfRule type="duplicateValues" dxfId="3435" priority="14" stopIfTrue="1"/>
    <cfRule type="duplicateValues" dxfId="3434" priority="15" stopIfTrue="1"/>
    <cfRule type="duplicateValues" dxfId="3433" priority="16" stopIfTrue="1"/>
    <cfRule type="duplicateValues" dxfId="3432" priority="17"/>
    <cfRule type="duplicateValues" dxfId="3431" priority="18"/>
    <cfRule type="duplicateValues" dxfId="3430" priority="19"/>
  </conditionalFormatting>
  <conditionalFormatting sqref="A878:A882">
    <cfRule type="duplicateValues" dxfId="3429" priority="21" stopIfTrue="1"/>
    <cfRule type="duplicateValues" dxfId="3428" priority="22" stopIfTrue="1"/>
    <cfRule type="duplicateValues" dxfId="3427" priority="23" stopIfTrue="1"/>
    <cfRule type="duplicateValues" dxfId="3426" priority="24" stopIfTrue="1"/>
    <cfRule type="duplicateValues" dxfId="3425" priority="25" stopIfTrue="1"/>
    <cfRule type="duplicateValues" dxfId="3424" priority="26" stopIfTrue="1"/>
    <cfRule type="duplicateValues" dxfId="3423" priority="27" stopIfTrue="1"/>
    <cfRule type="duplicateValues" dxfId="3422" priority="28" stopIfTrue="1"/>
    <cfRule type="duplicateValues" dxfId="3421" priority="29" stopIfTrue="1"/>
    <cfRule type="duplicateValues" dxfId="3420" priority="30" stopIfTrue="1"/>
    <cfRule type="duplicateValues" dxfId="3419" priority="31" stopIfTrue="1"/>
    <cfRule type="duplicateValues" dxfId="3418" priority="32" stopIfTrue="1"/>
    <cfRule type="duplicateValues" dxfId="3417" priority="33"/>
    <cfRule type="duplicateValues" dxfId="3416" priority="34"/>
    <cfRule type="duplicateValues" dxfId="3415" priority="35"/>
  </conditionalFormatting>
  <conditionalFormatting sqref="BA612:BA1048576">
    <cfRule type="duplicateValues" dxfId="3414" priority="276"/>
    <cfRule type="duplicateValues" dxfId="3413" priority="913"/>
    <cfRule type="duplicateValues" dxfId="3412" priority="1021"/>
    <cfRule type="duplicateValues" dxfId="3411" priority="1892"/>
    <cfRule type="duplicateValues" dxfId="3410" priority="2723"/>
    <cfRule type="duplicateValues" dxfId="3409" priority="3214"/>
    <cfRule type="duplicateValues" dxfId="3408" priority="4858"/>
    <cfRule type="duplicateValues" dxfId="3407" priority="4967"/>
    <cfRule type="duplicateValues" dxfId="3406" priority="5060"/>
    <cfRule type="duplicateValues" dxfId="3405" priority="5375"/>
  </conditionalFormatting>
  <conditionalFormatting sqref="BB1">
    <cfRule type="duplicateValues" dxfId="3404" priority="5221"/>
    <cfRule type="duplicateValues" dxfId="3403" priority="5222"/>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O883"/>
  <sheetViews>
    <sheetView rightToLeft="1" zoomScaleNormal="100" workbookViewId="0">
      <pane ySplit="2" topLeftCell="A3" activePane="bottomLeft" state="frozen"/>
      <selection pane="bottomLeft" activeCell="A5" sqref="A5:XFD5"/>
    </sheetView>
  </sheetViews>
  <sheetFormatPr defaultColWidth="8.69921875" defaultRowHeight="20.100000000000001" customHeight="1" x14ac:dyDescent="0.25"/>
  <cols>
    <col min="1" max="1" width="9.69921875" style="202" customWidth="1"/>
    <col min="2" max="2" width="15" style="202" customWidth="1"/>
    <col min="3" max="3" width="9.3984375" style="202" customWidth="1"/>
    <col min="4" max="4" width="8" style="202" customWidth="1"/>
    <col min="5" max="5" width="7" style="202" bestFit="1" customWidth="1"/>
    <col min="6" max="6" width="17.19921875" style="203" customWidth="1"/>
    <col min="7" max="7" width="7" style="202" customWidth="1"/>
    <col min="8" max="8" width="12.8984375" style="204" customWidth="1"/>
    <col min="9" max="9" width="6.09765625" style="202" customWidth="1"/>
    <col min="10" max="10" width="6.19921875" style="204" customWidth="1"/>
    <col min="11" max="11" width="9.59765625" style="202" bestFit="1" customWidth="1"/>
    <col min="12" max="12" width="7.69921875" style="204" customWidth="1"/>
    <col min="13" max="13" width="6.3984375" style="202" customWidth="1"/>
    <col min="14" max="14" width="8.09765625" style="202" customWidth="1"/>
    <col min="15" max="15" width="9.8984375" style="202" customWidth="1"/>
    <col min="16" max="16" width="9" style="202" customWidth="1"/>
    <col min="17" max="17" width="12.3984375" style="202" bestFit="1" customWidth="1"/>
    <col min="18" max="18" width="10.59765625" style="202" customWidth="1"/>
    <col min="19" max="19" width="27.69921875" style="202" bestFit="1" customWidth="1"/>
    <col min="20" max="20" width="22.69921875" style="202" bestFit="1" customWidth="1"/>
    <col min="21" max="21" width="21" style="202" bestFit="1" customWidth="1"/>
    <col min="22" max="22" width="24.19921875" style="202" bestFit="1" customWidth="1"/>
    <col min="23" max="23" width="18" style="202" bestFit="1" customWidth="1"/>
    <col min="24" max="24" width="18.19921875" style="202" bestFit="1" customWidth="1"/>
    <col min="25" max="26" width="18" style="202" bestFit="1" customWidth="1"/>
    <col min="27" max="27" width="17.59765625" style="202" customWidth="1"/>
    <col min="28" max="29" width="16.19921875" style="202" bestFit="1" customWidth="1"/>
    <col min="30" max="30" width="36.09765625" style="548" bestFit="1" customWidth="1"/>
    <col min="31" max="31" width="8.69921875" style="202"/>
    <col min="32" max="32" width="12.3984375" style="202" customWidth="1"/>
    <col min="33" max="33" width="11.59765625" style="202" customWidth="1"/>
    <col min="34" max="34" width="15.19921875" style="202" customWidth="1"/>
    <col min="35" max="36" width="8.69921875" style="202"/>
    <col min="37" max="37" width="19.69921875" style="202" customWidth="1"/>
    <col min="38" max="16384" width="8.69921875" style="202"/>
  </cols>
  <sheetData>
    <row r="1" spans="1:41" ht="20.100000000000001" customHeight="1" x14ac:dyDescent="0.25">
      <c r="A1" s="202">
        <v>1</v>
      </c>
      <c r="B1" s="202">
        <v>2</v>
      </c>
      <c r="C1" s="202">
        <v>3</v>
      </c>
      <c r="D1" s="202">
        <v>4</v>
      </c>
      <c r="E1" s="202">
        <v>5</v>
      </c>
      <c r="F1" s="202">
        <v>6</v>
      </c>
      <c r="G1" s="202">
        <v>7</v>
      </c>
      <c r="H1" s="202">
        <v>8</v>
      </c>
      <c r="J1" s="202">
        <v>10</v>
      </c>
      <c r="K1" s="202">
        <v>11</v>
      </c>
      <c r="L1" s="202">
        <v>12</v>
      </c>
      <c r="M1" s="202">
        <v>13</v>
      </c>
      <c r="N1" s="202">
        <v>14</v>
      </c>
      <c r="O1" s="202">
        <v>15</v>
      </c>
      <c r="P1" s="202">
        <v>16</v>
      </c>
      <c r="Q1" s="202">
        <v>17</v>
      </c>
      <c r="R1" s="202">
        <v>18</v>
      </c>
      <c r="S1" s="202">
        <v>19</v>
      </c>
      <c r="T1" s="202">
        <v>20</v>
      </c>
      <c r="U1" s="202">
        <v>21</v>
      </c>
      <c r="V1" s="202">
        <v>22</v>
      </c>
      <c r="W1" s="202">
        <v>23</v>
      </c>
      <c r="X1" s="202">
        <v>24</v>
      </c>
      <c r="Y1" s="202">
        <v>25</v>
      </c>
      <c r="Z1" s="202">
        <v>26</v>
      </c>
      <c r="AA1" s="202">
        <v>27</v>
      </c>
      <c r="AB1" s="202">
        <v>28</v>
      </c>
      <c r="AC1" s="202">
        <v>29</v>
      </c>
      <c r="AD1" s="548">
        <v>30</v>
      </c>
      <c r="AE1" s="202">
        <v>31</v>
      </c>
      <c r="AF1" s="202">
        <v>32</v>
      </c>
      <c r="AG1" s="202">
        <v>33</v>
      </c>
      <c r="AH1" s="202">
        <v>34</v>
      </c>
      <c r="AI1" s="202">
        <v>35</v>
      </c>
      <c r="AJ1" s="202">
        <v>36</v>
      </c>
      <c r="AK1" s="202">
        <v>37</v>
      </c>
      <c r="AL1" s="202">
        <v>38</v>
      </c>
    </row>
    <row r="2" spans="1:41" ht="27" customHeight="1" x14ac:dyDescent="0.25">
      <c r="A2" s="202" t="s">
        <v>49</v>
      </c>
      <c r="B2" s="202" t="s">
        <v>218</v>
      </c>
      <c r="C2" s="202" t="s">
        <v>50</v>
      </c>
      <c r="D2" s="202" t="s">
        <v>51</v>
      </c>
      <c r="E2" s="202" t="s">
        <v>11</v>
      </c>
      <c r="F2" s="203" t="s">
        <v>52</v>
      </c>
      <c r="G2" s="219" t="s">
        <v>6</v>
      </c>
      <c r="H2" s="220" t="s">
        <v>10</v>
      </c>
      <c r="I2" s="219" t="s">
        <v>9</v>
      </c>
      <c r="J2" s="220" t="s">
        <v>12</v>
      </c>
      <c r="K2" s="219" t="s">
        <v>55</v>
      </c>
      <c r="L2" s="220" t="s">
        <v>56</v>
      </c>
      <c r="M2" s="202" t="s">
        <v>219</v>
      </c>
      <c r="N2" s="219" t="s">
        <v>15</v>
      </c>
      <c r="O2" s="219" t="s">
        <v>60</v>
      </c>
      <c r="P2" s="219" t="s">
        <v>220</v>
      </c>
      <c r="Q2" s="219" t="s">
        <v>44</v>
      </c>
      <c r="R2" s="202" t="s">
        <v>182</v>
      </c>
      <c r="S2" s="205" t="s">
        <v>202</v>
      </c>
      <c r="T2" s="205" t="s">
        <v>203</v>
      </c>
      <c r="U2" s="205" t="s">
        <v>204</v>
      </c>
      <c r="V2" s="205" t="s">
        <v>205</v>
      </c>
      <c r="W2" s="202" t="s">
        <v>378</v>
      </c>
      <c r="X2" s="202" t="s">
        <v>379</v>
      </c>
      <c r="Y2" s="202" t="s">
        <v>380</v>
      </c>
      <c r="Z2" s="202" t="s">
        <v>401</v>
      </c>
      <c r="AA2" s="202" t="s">
        <v>1269</v>
      </c>
      <c r="AB2" s="202" t="s">
        <v>1681</v>
      </c>
      <c r="AC2" s="202" t="s">
        <v>2110</v>
      </c>
      <c r="AD2" s="548">
        <v>1</v>
      </c>
      <c r="AF2" s="202" t="s">
        <v>2112</v>
      </c>
      <c r="AG2" s="202" t="s">
        <v>3545</v>
      </c>
      <c r="AH2" s="202" t="s">
        <v>3833</v>
      </c>
      <c r="AI2" s="202" t="s">
        <v>4040</v>
      </c>
      <c r="AJ2" s="8" t="s">
        <v>4039</v>
      </c>
    </row>
    <row r="3" spans="1:41" s="605" customFormat="1" ht="20.100000000000001" customHeight="1" x14ac:dyDescent="0.3">
      <c r="A3" s="603">
        <v>700012</v>
      </c>
      <c r="B3" s="604" t="s">
        <v>3563</v>
      </c>
      <c r="C3" s="603" t="s">
        <v>306</v>
      </c>
      <c r="E3" s="605" t="s">
        <v>1687</v>
      </c>
      <c r="F3" s="606"/>
      <c r="G3" s="607"/>
      <c r="H3" s="608"/>
      <c r="I3" s="607" t="s">
        <v>247</v>
      </c>
      <c r="J3" s="608"/>
      <c r="L3" s="608"/>
      <c r="M3" s="607"/>
      <c r="N3" s="607"/>
      <c r="O3" s="607"/>
      <c r="P3" s="607"/>
      <c r="Q3" s="605">
        <v>0</v>
      </c>
      <c r="R3" s="607"/>
      <c r="S3" s="607"/>
      <c r="T3" s="607"/>
      <c r="U3" s="607"/>
      <c r="V3" s="607"/>
      <c r="W3" s="607"/>
      <c r="X3" s="607"/>
      <c r="Y3" s="607"/>
      <c r="Z3" s="607"/>
      <c r="AA3" s="607"/>
      <c r="AB3" s="607"/>
      <c r="AC3" s="607"/>
      <c r="AD3" s="607" t="s">
        <v>3778</v>
      </c>
      <c r="AE3" s="607" t="s">
        <v>3778</v>
      </c>
      <c r="AF3" s="609"/>
      <c r="AG3" s="607"/>
      <c r="AH3" s="607"/>
      <c r="AI3" s="607" t="s">
        <v>1370</v>
      </c>
      <c r="AJ3" s="603" t="s">
        <v>1370</v>
      </c>
      <c r="AL3" s="610"/>
      <c r="AM3" s="611"/>
      <c r="AN3" s="611"/>
      <c r="AO3" s="612"/>
    </row>
    <row r="4" spans="1:41" s="605" customFormat="1" ht="20.100000000000001" customHeight="1" x14ac:dyDescent="0.3">
      <c r="A4" s="603">
        <v>700081</v>
      </c>
      <c r="B4" s="604" t="s">
        <v>3564</v>
      </c>
      <c r="C4" s="603" t="s">
        <v>65</v>
      </c>
      <c r="E4" s="605" t="s">
        <v>172</v>
      </c>
      <c r="F4" s="606"/>
      <c r="G4" s="607"/>
      <c r="H4" s="608"/>
      <c r="I4" s="607" t="s">
        <v>398</v>
      </c>
      <c r="J4" s="608"/>
      <c r="L4" s="608"/>
      <c r="M4" s="607"/>
      <c r="N4" s="607"/>
      <c r="O4" s="607"/>
      <c r="P4" s="607"/>
      <c r="Q4" s="605">
        <v>0</v>
      </c>
      <c r="R4" s="607"/>
      <c r="S4" s="607"/>
      <c r="T4" s="607"/>
      <c r="U4" s="607"/>
      <c r="V4" s="607"/>
      <c r="W4" s="607"/>
      <c r="X4" s="607"/>
      <c r="Y4" s="607"/>
      <c r="Z4" s="607"/>
      <c r="AA4" s="607"/>
      <c r="AB4" s="607"/>
      <c r="AC4" s="607"/>
      <c r="AD4" s="607"/>
      <c r="AE4" s="607"/>
      <c r="AF4" s="609"/>
      <c r="AG4" s="607"/>
      <c r="AH4" s="607"/>
      <c r="AI4" s="607"/>
      <c r="AJ4" s="603"/>
      <c r="AL4" s="610"/>
      <c r="AM4" s="611"/>
      <c r="AN4" s="611"/>
      <c r="AO4" s="612"/>
    </row>
    <row r="5" spans="1:41" s="605" customFormat="1" ht="20.100000000000001" customHeight="1" x14ac:dyDescent="0.3">
      <c r="A5" s="603">
        <v>700166</v>
      </c>
      <c r="B5" s="604" t="s">
        <v>1680</v>
      </c>
      <c r="C5" s="603" t="s">
        <v>70</v>
      </c>
      <c r="D5" s="611" t="s">
        <v>1087</v>
      </c>
      <c r="E5" s="611" t="s">
        <v>173</v>
      </c>
      <c r="F5" s="613">
        <v>31962</v>
      </c>
      <c r="G5" s="603" t="s">
        <v>923</v>
      </c>
      <c r="H5" s="603" t="s">
        <v>907</v>
      </c>
      <c r="I5" s="607" t="s">
        <v>398</v>
      </c>
      <c r="J5" s="603" t="s">
        <v>201</v>
      </c>
      <c r="K5" s="611">
        <v>2006</v>
      </c>
      <c r="L5" s="603" t="s">
        <v>198</v>
      </c>
      <c r="M5" s="614"/>
      <c r="N5" s="603"/>
      <c r="O5" s="607"/>
      <c r="P5" s="603"/>
      <c r="Q5" s="605">
        <v>0</v>
      </c>
      <c r="R5" s="603">
        <v>0</v>
      </c>
      <c r="S5" s="603" t="s">
        <v>2114</v>
      </c>
      <c r="T5" s="603" t="s">
        <v>1810</v>
      </c>
      <c r="U5" s="603" t="s">
        <v>2115</v>
      </c>
      <c r="V5" s="603" t="s">
        <v>1769</v>
      </c>
      <c r="W5" s="603"/>
      <c r="X5" s="603"/>
      <c r="Y5" s="603"/>
      <c r="Z5" s="603"/>
      <c r="AA5" s="603"/>
      <c r="AB5" s="603"/>
      <c r="AC5" s="603"/>
      <c r="AD5" s="603" t="s">
        <v>1682</v>
      </c>
      <c r="AE5" s="607" t="s">
        <v>1682</v>
      </c>
      <c r="AF5" s="610" t="s">
        <v>225</v>
      </c>
      <c r="AG5" s="614"/>
      <c r="AH5" s="607"/>
      <c r="AI5" s="607"/>
      <c r="AJ5" s="603" t="s">
        <v>1370</v>
      </c>
      <c r="AK5" s="611"/>
      <c r="AL5" s="610"/>
      <c r="AM5" s="611"/>
      <c r="AN5" s="611"/>
      <c r="AO5" s="612"/>
    </row>
    <row r="6" spans="1:41" s="605" customFormat="1" ht="20.100000000000001" customHeight="1" x14ac:dyDescent="0.3">
      <c r="A6" s="603">
        <v>700504</v>
      </c>
      <c r="B6" s="604" t="s">
        <v>3566</v>
      </c>
      <c r="C6" s="603" t="s">
        <v>344</v>
      </c>
      <c r="D6" s="611"/>
      <c r="E6" s="611" t="s">
        <v>1687</v>
      </c>
      <c r="F6" s="611"/>
      <c r="G6" s="603"/>
      <c r="H6" s="603"/>
      <c r="I6" s="607" t="s">
        <v>398</v>
      </c>
      <c r="J6" s="603"/>
      <c r="K6" s="611"/>
      <c r="L6" s="603"/>
      <c r="M6" s="603"/>
      <c r="N6" s="603"/>
      <c r="O6" s="607"/>
      <c r="P6" s="603"/>
      <c r="Q6" s="605">
        <v>50000</v>
      </c>
      <c r="R6" s="603"/>
      <c r="S6" s="603"/>
      <c r="T6" s="603"/>
      <c r="U6" s="603"/>
      <c r="V6" s="603"/>
      <c r="W6" s="603"/>
      <c r="X6" s="603"/>
      <c r="Y6" s="603"/>
      <c r="Z6" s="603"/>
      <c r="AA6" s="603"/>
      <c r="AB6" s="603"/>
      <c r="AC6" s="603"/>
      <c r="AD6" s="603" t="s">
        <v>3778</v>
      </c>
      <c r="AE6" s="607" t="s">
        <v>3778</v>
      </c>
      <c r="AF6" s="610"/>
      <c r="AG6" s="603"/>
      <c r="AH6" s="607"/>
      <c r="AI6" s="607"/>
      <c r="AJ6" s="603"/>
      <c r="AK6" s="611"/>
      <c r="AL6" s="610"/>
      <c r="AM6" s="611"/>
      <c r="AN6" s="611"/>
      <c r="AO6" s="612"/>
    </row>
    <row r="7" spans="1:41" s="605" customFormat="1" ht="20.100000000000001" customHeight="1" x14ac:dyDescent="0.3">
      <c r="A7" s="585">
        <v>700673</v>
      </c>
      <c r="B7" s="585" t="s">
        <v>3940</v>
      </c>
      <c r="C7" s="585" t="s">
        <v>69</v>
      </c>
      <c r="D7" s="615" t="s">
        <v>3941</v>
      </c>
      <c r="E7" s="587" t="s">
        <v>172</v>
      </c>
      <c r="F7" s="588">
        <v>31218</v>
      </c>
      <c r="G7" s="585" t="s">
        <v>198</v>
      </c>
      <c r="H7" s="589" t="s">
        <v>907</v>
      </c>
      <c r="I7" s="585" t="s">
        <v>246</v>
      </c>
      <c r="J7" s="614" t="s">
        <v>201</v>
      </c>
      <c r="K7" s="615">
        <v>2003</v>
      </c>
      <c r="L7" s="614" t="s">
        <v>198</v>
      </c>
      <c r="M7" s="614"/>
      <c r="N7" s="614"/>
      <c r="O7" s="614"/>
      <c r="P7" s="614"/>
      <c r="Q7" s="605">
        <v>0</v>
      </c>
      <c r="R7" s="614"/>
      <c r="S7" s="614"/>
      <c r="T7" s="614"/>
      <c r="U7" s="614"/>
      <c r="V7" s="614"/>
      <c r="W7" s="614"/>
      <c r="X7" s="614"/>
      <c r="Y7" s="614"/>
      <c r="Z7" s="614"/>
      <c r="AA7" s="614"/>
      <c r="AB7" s="614"/>
      <c r="AC7" s="614"/>
      <c r="AD7" s="614"/>
      <c r="AE7" s="614"/>
      <c r="AF7" s="616"/>
      <c r="AG7" s="614"/>
      <c r="AH7" s="614"/>
      <c r="AI7" s="614"/>
      <c r="AJ7" s="603"/>
      <c r="AK7" s="615"/>
      <c r="AL7" s="610"/>
      <c r="AM7" s="611"/>
      <c r="AN7" s="611"/>
      <c r="AO7" s="612"/>
    </row>
    <row r="8" spans="1:41" s="605" customFormat="1" ht="20.100000000000001" customHeight="1" x14ac:dyDescent="0.3">
      <c r="A8" s="603">
        <v>700689</v>
      </c>
      <c r="B8" s="604" t="s">
        <v>307</v>
      </c>
      <c r="C8" s="603" t="s">
        <v>69</v>
      </c>
      <c r="E8" s="605" t="s">
        <v>172</v>
      </c>
      <c r="F8" s="606"/>
      <c r="G8" s="607"/>
      <c r="H8" s="608"/>
      <c r="I8" s="607" t="s">
        <v>398</v>
      </c>
      <c r="J8" s="608"/>
      <c r="L8" s="608"/>
      <c r="M8" s="607"/>
      <c r="N8" s="603"/>
      <c r="O8" s="607"/>
      <c r="P8" s="607"/>
      <c r="Q8" s="605">
        <v>0</v>
      </c>
      <c r="R8" s="607"/>
      <c r="S8" s="607"/>
      <c r="T8" s="607"/>
      <c r="U8" s="607"/>
      <c r="V8" s="607"/>
      <c r="W8" s="607"/>
      <c r="X8" s="607"/>
      <c r="Y8" s="607"/>
      <c r="Z8" s="607"/>
      <c r="AA8" s="607"/>
      <c r="AB8" s="607"/>
      <c r="AC8" s="607"/>
      <c r="AD8" s="607" t="s">
        <v>3778</v>
      </c>
      <c r="AE8" s="607" t="s">
        <v>3778</v>
      </c>
      <c r="AF8" s="609"/>
      <c r="AG8" s="607"/>
      <c r="AH8" s="607"/>
      <c r="AI8" s="607"/>
      <c r="AJ8" s="603" t="s">
        <v>1370</v>
      </c>
      <c r="AL8" s="610"/>
      <c r="AM8" s="611"/>
      <c r="AN8" s="611"/>
      <c r="AO8" s="612"/>
    </row>
    <row r="9" spans="1:41" s="605" customFormat="1" ht="20.100000000000001" customHeight="1" x14ac:dyDescent="0.3">
      <c r="A9" s="603">
        <v>700690</v>
      </c>
      <c r="B9" s="604" t="s">
        <v>3569</v>
      </c>
      <c r="C9" s="603" t="s">
        <v>68</v>
      </c>
      <c r="E9" s="605" t="s">
        <v>172</v>
      </c>
      <c r="F9" s="606"/>
      <c r="G9" s="607"/>
      <c r="H9" s="608"/>
      <c r="I9" s="607" t="s">
        <v>398</v>
      </c>
      <c r="J9" s="608"/>
      <c r="L9" s="608"/>
      <c r="M9" s="607"/>
      <c r="N9" s="607"/>
      <c r="O9" s="607"/>
      <c r="P9" s="607"/>
      <c r="Q9" s="605">
        <v>0</v>
      </c>
      <c r="R9" s="607"/>
      <c r="S9" s="607"/>
      <c r="T9" s="607"/>
      <c r="U9" s="607"/>
      <c r="V9" s="607"/>
      <c r="W9" s="607"/>
      <c r="X9" s="607"/>
      <c r="Y9" s="607"/>
      <c r="Z9" s="607"/>
      <c r="AA9" s="607"/>
      <c r="AB9" s="607"/>
      <c r="AC9" s="607"/>
      <c r="AD9" s="607" t="s">
        <v>3778</v>
      </c>
      <c r="AE9" s="607" t="s">
        <v>3778</v>
      </c>
      <c r="AF9" s="609"/>
      <c r="AG9" s="607"/>
      <c r="AH9" s="607"/>
      <c r="AI9" s="607"/>
      <c r="AJ9" s="603"/>
      <c r="AL9" s="610"/>
      <c r="AM9" s="611"/>
      <c r="AN9" s="611"/>
      <c r="AO9" s="612"/>
    </row>
    <row r="10" spans="1:41" s="605" customFormat="1" ht="20.100000000000001" customHeight="1" x14ac:dyDescent="0.3">
      <c r="A10" s="603">
        <v>700735</v>
      </c>
      <c r="B10" s="604" t="s">
        <v>3559</v>
      </c>
      <c r="C10" s="603" t="s">
        <v>99</v>
      </c>
      <c r="E10" s="605" t="s">
        <v>172</v>
      </c>
      <c r="F10" s="606"/>
      <c r="G10" s="607"/>
      <c r="H10" s="608"/>
      <c r="I10" s="607" t="s">
        <v>398</v>
      </c>
      <c r="J10" s="608"/>
      <c r="L10" s="608"/>
      <c r="M10" s="607"/>
      <c r="N10" s="607"/>
      <c r="O10" s="607"/>
      <c r="P10" s="607"/>
      <c r="Q10" s="605">
        <v>0</v>
      </c>
      <c r="R10" s="607"/>
      <c r="S10" s="607"/>
      <c r="T10" s="607"/>
      <c r="U10" s="607"/>
      <c r="V10" s="607"/>
      <c r="W10" s="607"/>
      <c r="X10" s="607"/>
      <c r="Y10" s="607"/>
      <c r="Z10" s="607"/>
      <c r="AA10" s="607"/>
      <c r="AB10" s="607"/>
      <c r="AC10" s="607"/>
      <c r="AD10" s="607"/>
      <c r="AE10" s="607"/>
      <c r="AF10" s="609"/>
      <c r="AG10" s="607"/>
      <c r="AH10" s="607" t="s">
        <v>1370</v>
      </c>
      <c r="AI10" s="607" t="s">
        <v>1370</v>
      </c>
      <c r="AJ10" s="603" t="s">
        <v>1370</v>
      </c>
      <c r="AL10" s="610"/>
      <c r="AM10" s="611"/>
      <c r="AN10" s="611"/>
      <c r="AO10" s="612"/>
    </row>
    <row r="11" spans="1:41" s="605" customFormat="1" ht="20.100000000000001" customHeight="1" x14ac:dyDescent="0.3">
      <c r="A11" s="590">
        <v>700761</v>
      </c>
      <c r="B11" s="590" t="s">
        <v>3939</v>
      </c>
      <c r="C11" s="590" t="s">
        <v>62</v>
      </c>
      <c r="D11" s="615" t="s">
        <v>3942</v>
      </c>
      <c r="E11" s="587" t="s">
        <v>173</v>
      </c>
      <c r="F11" s="588">
        <v>29116</v>
      </c>
      <c r="G11" s="585" t="s">
        <v>998</v>
      </c>
      <c r="H11" s="589" t="s">
        <v>907</v>
      </c>
      <c r="I11" s="590" t="s">
        <v>245</v>
      </c>
      <c r="J11" s="614" t="s">
        <v>199</v>
      </c>
      <c r="K11" s="615">
        <v>2006</v>
      </c>
      <c r="L11" s="614" t="s">
        <v>211</v>
      </c>
      <c r="M11" s="614"/>
      <c r="N11" s="614"/>
      <c r="O11" s="614"/>
      <c r="P11" s="614"/>
      <c r="Q11" s="605">
        <v>0</v>
      </c>
      <c r="R11" s="614"/>
      <c r="S11" s="614"/>
      <c r="T11" s="614"/>
      <c r="U11" s="614"/>
      <c r="V11" s="614"/>
      <c r="W11" s="614"/>
      <c r="X11" s="614"/>
      <c r="Y11" s="614"/>
      <c r="Z11" s="614"/>
      <c r="AA11" s="614"/>
      <c r="AB11" s="614"/>
      <c r="AC11" s="614"/>
      <c r="AD11" s="614"/>
      <c r="AE11" s="614"/>
      <c r="AF11" s="616"/>
      <c r="AG11" s="614"/>
      <c r="AH11" s="614"/>
      <c r="AI11" s="614"/>
      <c r="AJ11" s="603"/>
      <c r="AK11" s="615"/>
      <c r="AL11" s="610"/>
      <c r="AM11" s="611"/>
      <c r="AN11" s="611"/>
      <c r="AO11" s="612"/>
    </row>
    <row r="12" spans="1:41" s="605" customFormat="1" ht="20.100000000000001" customHeight="1" x14ac:dyDescent="0.3">
      <c r="A12" s="603">
        <v>700881</v>
      </c>
      <c r="B12" s="604" t="s">
        <v>656</v>
      </c>
      <c r="C12" s="603" t="s">
        <v>68</v>
      </c>
      <c r="D12" s="611" t="s">
        <v>915</v>
      </c>
      <c r="E12" s="611" t="s">
        <v>173</v>
      </c>
      <c r="F12" s="613">
        <v>29221</v>
      </c>
      <c r="G12" s="603" t="s">
        <v>207</v>
      </c>
      <c r="H12" s="603" t="s">
        <v>907</v>
      </c>
      <c r="I12" s="607" t="s">
        <v>398</v>
      </c>
      <c r="J12" s="603" t="s">
        <v>199</v>
      </c>
      <c r="K12" s="611">
        <v>2000</v>
      </c>
      <c r="L12" s="603" t="s">
        <v>207</v>
      </c>
      <c r="M12" s="614"/>
      <c r="N12" s="603"/>
      <c r="O12" s="607"/>
      <c r="P12" s="603"/>
      <c r="Q12" s="605">
        <v>0</v>
      </c>
      <c r="R12" s="617"/>
      <c r="S12" s="603" t="s">
        <v>2118</v>
      </c>
      <c r="T12" s="603" t="s">
        <v>1807</v>
      </c>
      <c r="U12" s="603" t="s">
        <v>1944</v>
      </c>
      <c r="V12" s="603" t="s">
        <v>1812</v>
      </c>
      <c r="W12" s="603"/>
      <c r="X12" s="603"/>
      <c r="Y12" s="603"/>
      <c r="Z12" s="603"/>
      <c r="AA12" s="603"/>
      <c r="AB12" s="603"/>
      <c r="AC12" s="603"/>
      <c r="AD12" s="603" t="s">
        <v>3842</v>
      </c>
      <c r="AE12" s="607" t="s">
        <v>3778</v>
      </c>
      <c r="AF12" s="610" t="s">
        <v>225</v>
      </c>
      <c r="AG12" s="614"/>
      <c r="AH12" s="607"/>
      <c r="AI12" s="607" t="s">
        <v>1370</v>
      </c>
      <c r="AJ12" s="603" t="s">
        <v>1370</v>
      </c>
      <c r="AK12" s="611"/>
      <c r="AL12" s="610"/>
      <c r="AM12" s="611"/>
      <c r="AN12" s="611"/>
      <c r="AO12" s="612"/>
    </row>
    <row r="13" spans="1:41" s="605" customFormat="1" ht="20.100000000000001" customHeight="1" x14ac:dyDescent="0.3">
      <c r="A13" s="585">
        <v>700917</v>
      </c>
      <c r="B13" s="585" t="s">
        <v>3938</v>
      </c>
      <c r="C13" s="585" t="s">
        <v>99</v>
      </c>
      <c r="D13" s="615"/>
      <c r="E13" s="587" t="s">
        <v>1687</v>
      </c>
      <c r="F13" s="588"/>
      <c r="G13" s="585"/>
      <c r="H13" s="589"/>
      <c r="I13" s="585" t="s">
        <v>224</v>
      </c>
      <c r="J13" s="614"/>
      <c r="K13" s="615"/>
      <c r="L13" s="614"/>
      <c r="M13" s="614"/>
      <c r="N13" s="614"/>
      <c r="O13" s="614"/>
      <c r="P13" s="614"/>
      <c r="Q13" s="605">
        <v>0</v>
      </c>
      <c r="R13" s="614"/>
      <c r="S13" s="614"/>
      <c r="T13" s="614"/>
      <c r="U13" s="614"/>
      <c r="V13" s="614"/>
      <c r="W13" s="614"/>
      <c r="X13" s="614"/>
      <c r="Y13" s="614"/>
      <c r="Z13" s="614"/>
      <c r="AA13" s="614"/>
      <c r="AB13" s="614"/>
      <c r="AC13" s="614"/>
      <c r="AD13" s="614"/>
      <c r="AE13" s="614"/>
      <c r="AF13" s="616"/>
      <c r="AG13" s="614"/>
      <c r="AH13" s="614"/>
      <c r="AI13" s="614"/>
      <c r="AJ13" s="603"/>
      <c r="AK13" s="615"/>
      <c r="AL13" s="610"/>
      <c r="AM13" s="611"/>
      <c r="AN13" s="611"/>
      <c r="AO13" s="612"/>
    </row>
    <row r="14" spans="1:41" s="605" customFormat="1" ht="20.100000000000001" customHeight="1" x14ac:dyDescent="0.3">
      <c r="A14" s="603">
        <v>701084</v>
      </c>
      <c r="B14" s="604" t="s">
        <v>1675</v>
      </c>
      <c r="C14" s="603" t="s">
        <v>64</v>
      </c>
      <c r="D14" s="611" t="s">
        <v>919</v>
      </c>
      <c r="E14" s="611" t="s">
        <v>173</v>
      </c>
      <c r="F14" s="613">
        <v>31116</v>
      </c>
      <c r="G14" s="603" t="s">
        <v>920</v>
      </c>
      <c r="H14" s="603" t="s">
        <v>907</v>
      </c>
      <c r="I14" s="607" t="s">
        <v>398</v>
      </c>
      <c r="J14" s="603" t="s">
        <v>201</v>
      </c>
      <c r="K14" s="611">
        <v>2008</v>
      </c>
      <c r="L14" s="603" t="s">
        <v>206</v>
      </c>
      <c r="M14" s="614"/>
      <c r="N14" s="603"/>
      <c r="O14" s="607"/>
      <c r="P14" s="603"/>
      <c r="Q14" s="605">
        <v>0</v>
      </c>
      <c r="R14" s="603">
        <v>0</v>
      </c>
      <c r="S14" s="603" t="s">
        <v>2121</v>
      </c>
      <c r="T14" s="603" t="s">
        <v>2122</v>
      </c>
      <c r="U14" s="603" t="s">
        <v>2123</v>
      </c>
      <c r="V14" s="603" t="s">
        <v>2124</v>
      </c>
      <c r="W14" s="603"/>
      <c r="X14" s="603"/>
      <c r="Y14" s="603"/>
      <c r="Z14" s="603"/>
      <c r="AA14" s="603"/>
      <c r="AB14" s="603"/>
      <c r="AC14" s="603"/>
      <c r="AD14" s="603" t="s">
        <v>3843</v>
      </c>
      <c r="AE14" s="607" t="s">
        <v>3778</v>
      </c>
      <c r="AF14" s="610" t="s">
        <v>225</v>
      </c>
      <c r="AG14" s="614"/>
      <c r="AH14" s="607"/>
      <c r="AI14" s="607"/>
      <c r="AJ14" s="603" t="s">
        <v>1370</v>
      </c>
      <c r="AK14" s="611"/>
      <c r="AL14" s="610"/>
      <c r="AM14" s="611"/>
      <c r="AN14" s="611"/>
      <c r="AO14" s="612"/>
    </row>
    <row r="15" spans="1:41" s="605" customFormat="1" ht="20.100000000000001" customHeight="1" x14ac:dyDescent="0.3">
      <c r="A15" s="603">
        <v>701345</v>
      </c>
      <c r="B15" s="604" t="s">
        <v>3572</v>
      </c>
      <c r="C15" s="603" t="s">
        <v>336</v>
      </c>
      <c r="E15" s="605" t="s">
        <v>172</v>
      </c>
      <c r="F15" s="606"/>
      <c r="G15" s="607"/>
      <c r="H15" s="608"/>
      <c r="I15" s="607" t="s">
        <v>246</v>
      </c>
      <c r="J15" s="608"/>
      <c r="L15" s="608"/>
      <c r="M15" s="607"/>
      <c r="N15" s="607"/>
      <c r="O15" s="607"/>
      <c r="P15" s="607"/>
      <c r="Q15" s="605">
        <v>0</v>
      </c>
      <c r="R15" s="607"/>
      <c r="S15" s="607"/>
      <c r="T15" s="607"/>
      <c r="U15" s="607"/>
      <c r="V15" s="607"/>
      <c r="W15" s="607"/>
      <c r="X15" s="607"/>
      <c r="Y15" s="607"/>
      <c r="Z15" s="607"/>
      <c r="AA15" s="607"/>
      <c r="AB15" s="607"/>
      <c r="AC15" s="607"/>
      <c r="AD15" s="607" t="s">
        <v>3846</v>
      </c>
      <c r="AE15" s="607" t="s">
        <v>3778</v>
      </c>
      <c r="AF15" s="609"/>
      <c r="AG15" s="607"/>
      <c r="AH15" s="607" t="s">
        <v>1370</v>
      </c>
      <c r="AI15" s="607" t="s">
        <v>1370</v>
      </c>
      <c r="AJ15" s="603" t="s">
        <v>1370</v>
      </c>
      <c r="AL15" s="610"/>
      <c r="AM15" s="611"/>
      <c r="AN15" s="611"/>
      <c r="AO15" s="612"/>
    </row>
    <row r="16" spans="1:41" s="605" customFormat="1" ht="20.100000000000001" customHeight="1" x14ac:dyDescent="0.3">
      <c r="A16" s="603">
        <v>701384</v>
      </c>
      <c r="B16" s="604" t="s">
        <v>3554</v>
      </c>
      <c r="C16" s="603" t="s">
        <v>99</v>
      </c>
      <c r="E16" s="605" t="s">
        <v>172</v>
      </c>
      <c r="F16" s="606"/>
      <c r="G16" s="607"/>
      <c r="H16" s="608"/>
      <c r="I16" s="607" t="s">
        <v>247</v>
      </c>
      <c r="J16" s="608"/>
      <c r="L16" s="608"/>
      <c r="M16" s="607"/>
      <c r="N16" s="607"/>
      <c r="O16" s="607"/>
      <c r="P16" s="607"/>
      <c r="Q16" s="605">
        <v>0</v>
      </c>
      <c r="R16" s="607"/>
      <c r="S16" s="607"/>
      <c r="T16" s="607"/>
      <c r="U16" s="607"/>
      <c r="V16" s="607"/>
      <c r="W16" s="607"/>
      <c r="X16" s="607"/>
      <c r="Y16" s="607"/>
      <c r="Z16" s="607"/>
      <c r="AA16" s="607"/>
      <c r="AB16" s="607"/>
      <c r="AC16" s="607"/>
      <c r="AD16" s="607" t="s">
        <v>3821</v>
      </c>
      <c r="AE16" s="607" t="s">
        <v>3778</v>
      </c>
      <c r="AF16" s="609"/>
      <c r="AG16" s="607"/>
      <c r="AH16" s="607" t="s">
        <v>1370</v>
      </c>
      <c r="AI16" s="607" t="s">
        <v>1370</v>
      </c>
      <c r="AJ16" s="603" t="s">
        <v>1370</v>
      </c>
      <c r="AL16" s="610"/>
      <c r="AM16" s="611"/>
      <c r="AN16" s="611"/>
      <c r="AO16" s="612"/>
    </row>
    <row r="17" spans="1:41" s="605" customFormat="1" ht="20.100000000000001" customHeight="1" x14ac:dyDescent="0.3">
      <c r="A17" s="603">
        <v>701497</v>
      </c>
      <c r="B17" s="604" t="s">
        <v>3573</v>
      </c>
      <c r="C17" s="603" t="s">
        <v>3574</v>
      </c>
      <c r="E17" s="587" t="s">
        <v>1687</v>
      </c>
      <c r="F17" s="606"/>
      <c r="G17" s="607"/>
      <c r="H17" s="608"/>
      <c r="I17" s="607" t="s">
        <v>247</v>
      </c>
      <c r="J17" s="608"/>
      <c r="L17" s="608"/>
      <c r="M17" s="607"/>
      <c r="N17" s="607"/>
      <c r="O17" s="607"/>
      <c r="P17" s="607"/>
      <c r="Q17" s="605">
        <v>0</v>
      </c>
      <c r="R17" s="607"/>
      <c r="S17" s="607"/>
      <c r="T17" s="607"/>
      <c r="U17" s="607"/>
      <c r="V17" s="607"/>
      <c r="W17" s="607"/>
      <c r="X17" s="607"/>
      <c r="Y17" s="607"/>
      <c r="Z17" s="607"/>
      <c r="AA17" s="607"/>
      <c r="AB17" s="607"/>
      <c r="AC17" s="607"/>
      <c r="AD17" s="607" t="s">
        <v>3820</v>
      </c>
      <c r="AE17" s="607" t="s">
        <v>3778</v>
      </c>
      <c r="AF17" s="609"/>
      <c r="AG17" s="607"/>
      <c r="AH17" s="607"/>
      <c r="AI17" s="607" t="s">
        <v>1370</v>
      </c>
      <c r="AJ17" s="603" t="s">
        <v>1370</v>
      </c>
      <c r="AL17" s="610"/>
      <c r="AM17" s="611"/>
      <c r="AN17" s="611"/>
      <c r="AO17" s="612"/>
    </row>
    <row r="18" spans="1:41" s="605" customFormat="1" ht="20.100000000000001" customHeight="1" x14ac:dyDescent="0.3">
      <c r="A18" s="603">
        <v>701512</v>
      </c>
      <c r="B18" s="604" t="s">
        <v>3575</v>
      </c>
      <c r="C18" s="603" t="s">
        <v>103</v>
      </c>
      <c r="E18" s="605" t="s">
        <v>172</v>
      </c>
      <c r="F18" s="606"/>
      <c r="G18" s="607"/>
      <c r="H18" s="608"/>
      <c r="I18" s="607" t="s">
        <v>246</v>
      </c>
      <c r="J18" s="608"/>
      <c r="L18" s="608"/>
      <c r="M18" s="607"/>
      <c r="N18" s="607"/>
      <c r="O18" s="607"/>
      <c r="P18" s="607"/>
      <c r="Q18" s="605">
        <v>0</v>
      </c>
      <c r="R18" s="607"/>
      <c r="S18" s="607"/>
      <c r="T18" s="607"/>
      <c r="U18" s="607"/>
      <c r="V18" s="607"/>
      <c r="W18" s="607"/>
      <c r="X18" s="607"/>
      <c r="Y18" s="607"/>
      <c r="Z18" s="607"/>
      <c r="AA18" s="607"/>
      <c r="AB18" s="607"/>
      <c r="AC18" s="607"/>
      <c r="AD18" s="607" t="s">
        <v>3844</v>
      </c>
      <c r="AE18" s="607" t="s">
        <v>3778</v>
      </c>
      <c r="AF18" s="609"/>
      <c r="AG18" s="607"/>
      <c r="AH18" s="607"/>
      <c r="AI18" s="607"/>
      <c r="AJ18" s="603" t="s">
        <v>1370</v>
      </c>
      <c r="AL18" s="610"/>
      <c r="AM18" s="611"/>
      <c r="AN18" s="611"/>
      <c r="AO18" s="612"/>
    </row>
    <row r="19" spans="1:41" s="605" customFormat="1" ht="20.100000000000001" customHeight="1" x14ac:dyDescent="0.3">
      <c r="A19" s="585">
        <v>701753</v>
      </c>
      <c r="B19" s="585" t="s">
        <v>3937</v>
      </c>
      <c r="C19" s="585" t="s">
        <v>99</v>
      </c>
      <c r="D19" s="615" t="s">
        <v>1105</v>
      </c>
      <c r="E19" s="587" t="s">
        <v>172</v>
      </c>
      <c r="F19" s="588">
        <v>32915</v>
      </c>
      <c r="G19" s="585" t="s">
        <v>3943</v>
      </c>
      <c r="H19" s="589" t="s">
        <v>907</v>
      </c>
      <c r="I19" s="585" t="s">
        <v>246</v>
      </c>
      <c r="J19" s="614" t="s">
        <v>201</v>
      </c>
      <c r="K19" s="615">
        <v>2009</v>
      </c>
      <c r="L19" s="614" t="s">
        <v>216</v>
      </c>
      <c r="M19" s="614"/>
      <c r="N19" s="614"/>
      <c r="O19" s="614"/>
      <c r="P19" s="614"/>
      <c r="Q19" s="605">
        <v>0</v>
      </c>
      <c r="R19" s="614"/>
      <c r="S19" s="614"/>
      <c r="T19" s="614"/>
      <c r="U19" s="614"/>
      <c r="V19" s="614"/>
      <c r="W19" s="614"/>
      <c r="X19" s="614"/>
      <c r="Y19" s="614"/>
      <c r="Z19" s="614"/>
      <c r="AA19" s="614"/>
      <c r="AB19" s="614"/>
      <c r="AC19" s="614"/>
      <c r="AD19" s="614"/>
      <c r="AE19" s="614"/>
      <c r="AF19" s="616"/>
      <c r="AG19" s="614"/>
      <c r="AH19" s="614"/>
      <c r="AI19" s="614"/>
      <c r="AJ19" s="603"/>
      <c r="AK19" s="615"/>
      <c r="AL19" s="610"/>
      <c r="AM19" s="611"/>
      <c r="AN19" s="611"/>
      <c r="AO19" s="612"/>
    </row>
    <row r="20" spans="1:41" s="605" customFormat="1" ht="20.100000000000001" customHeight="1" x14ac:dyDescent="0.3">
      <c r="A20" s="585">
        <v>701834</v>
      </c>
      <c r="B20" s="585" t="s">
        <v>3834</v>
      </c>
      <c r="C20" s="585" t="s">
        <v>3586</v>
      </c>
      <c r="E20" s="611" t="s">
        <v>173</v>
      </c>
      <c r="F20" s="606"/>
      <c r="G20" s="607"/>
      <c r="H20" s="608"/>
      <c r="I20" s="607" t="s">
        <v>245</v>
      </c>
      <c r="J20" s="608"/>
      <c r="L20" s="608"/>
      <c r="M20" s="607"/>
      <c r="N20" s="607"/>
      <c r="O20" s="607"/>
      <c r="P20" s="607"/>
      <c r="Q20" s="605">
        <v>0</v>
      </c>
      <c r="R20" s="607"/>
      <c r="S20" s="607"/>
      <c r="T20" s="607"/>
      <c r="U20" s="607"/>
      <c r="V20" s="607"/>
      <c r="W20" s="607"/>
      <c r="X20" s="607"/>
      <c r="Y20" s="607"/>
      <c r="Z20" s="607"/>
      <c r="AA20" s="607"/>
      <c r="AB20" s="607"/>
      <c r="AC20" s="607"/>
      <c r="AD20" s="607" t="s">
        <v>3778</v>
      </c>
      <c r="AE20" s="607" t="s">
        <v>3778</v>
      </c>
      <c r="AF20" s="609"/>
      <c r="AG20" s="607"/>
      <c r="AH20" s="607"/>
      <c r="AI20" s="607"/>
      <c r="AJ20" s="603" t="s">
        <v>1370</v>
      </c>
      <c r="AL20" s="609"/>
      <c r="AO20" s="612"/>
    </row>
    <row r="21" spans="1:41" s="605" customFormat="1" ht="20.100000000000001" customHeight="1" x14ac:dyDescent="0.3">
      <c r="A21" s="603">
        <v>701903</v>
      </c>
      <c r="B21" s="604" t="s">
        <v>1677</v>
      </c>
      <c r="C21" s="603" t="s">
        <v>66</v>
      </c>
      <c r="D21" s="611" t="s">
        <v>935</v>
      </c>
      <c r="E21" s="611" t="s">
        <v>173</v>
      </c>
      <c r="F21" s="613">
        <v>30899</v>
      </c>
      <c r="G21" s="603" t="s">
        <v>207</v>
      </c>
      <c r="H21" s="603" t="s">
        <v>907</v>
      </c>
      <c r="I21" s="607" t="s">
        <v>247</v>
      </c>
      <c r="J21" s="603" t="s">
        <v>201</v>
      </c>
      <c r="K21" s="611">
        <v>2003</v>
      </c>
      <c r="L21" s="603" t="s">
        <v>207</v>
      </c>
      <c r="M21" s="614"/>
      <c r="N21" s="603"/>
      <c r="O21" s="607"/>
      <c r="P21" s="603"/>
      <c r="Q21" s="605">
        <v>0</v>
      </c>
      <c r="R21" s="603">
        <v>0</v>
      </c>
      <c r="S21" s="603" t="s">
        <v>1784</v>
      </c>
      <c r="T21" s="603" t="s">
        <v>1785</v>
      </c>
      <c r="U21" s="603" t="s">
        <v>1786</v>
      </c>
      <c r="V21" s="603" t="s">
        <v>1764</v>
      </c>
      <c r="W21" s="603"/>
      <c r="X21" s="603"/>
      <c r="Y21" s="603"/>
      <c r="Z21" s="603"/>
      <c r="AA21" s="603"/>
      <c r="AB21" s="603"/>
      <c r="AC21" s="603"/>
      <c r="AD21" s="603" t="s">
        <v>3821</v>
      </c>
      <c r="AE21" s="607" t="s">
        <v>3778</v>
      </c>
      <c r="AF21" s="610" t="s">
        <v>225</v>
      </c>
      <c r="AG21" s="614"/>
      <c r="AH21" s="607"/>
      <c r="AI21" s="607"/>
      <c r="AJ21" s="603" t="s">
        <v>1370</v>
      </c>
      <c r="AK21" s="611"/>
      <c r="AL21" s="610"/>
      <c r="AM21" s="611"/>
      <c r="AN21" s="611"/>
      <c r="AO21" s="612"/>
    </row>
    <row r="22" spans="1:41" s="605" customFormat="1" ht="20.100000000000001" customHeight="1" x14ac:dyDescent="0.3">
      <c r="A22" s="585">
        <v>701944</v>
      </c>
      <c r="B22" s="585" t="s">
        <v>3835</v>
      </c>
      <c r="C22" s="585" t="s">
        <v>99</v>
      </c>
      <c r="E22" s="586" t="s">
        <v>172</v>
      </c>
      <c r="F22" s="615"/>
      <c r="G22" s="607"/>
      <c r="H22" s="608"/>
      <c r="I22" s="607" t="s">
        <v>245</v>
      </c>
      <c r="J22" s="608"/>
      <c r="L22" s="608"/>
      <c r="M22" s="607"/>
      <c r="N22" s="607"/>
      <c r="O22" s="607"/>
      <c r="P22" s="607"/>
      <c r="Q22" s="605">
        <v>0</v>
      </c>
      <c r="R22" s="607"/>
      <c r="S22" s="607"/>
      <c r="T22" s="607"/>
      <c r="U22" s="607"/>
      <c r="V22" s="607"/>
      <c r="W22" s="607"/>
      <c r="X22" s="607"/>
      <c r="Y22" s="607"/>
      <c r="Z22" s="607"/>
      <c r="AA22" s="607"/>
      <c r="AB22" s="607"/>
      <c r="AC22" s="607"/>
      <c r="AD22" s="607" t="s">
        <v>3778</v>
      </c>
      <c r="AE22" s="607" t="s">
        <v>3778</v>
      </c>
      <c r="AF22" s="609"/>
      <c r="AG22" s="607"/>
      <c r="AH22" s="607"/>
      <c r="AI22" s="607"/>
      <c r="AJ22" s="603" t="s">
        <v>1370</v>
      </c>
      <c r="AL22" s="610"/>
      <c r="AM22" s="611"/>
      <c r="AN22" s="611"/>
      <c r="AO22" s="612"/>
    </row>
    <row r="23" spans="1:41" s="605" customFormat="1" ht="20.100000000000001" customHeight="1" x14ac:dyDescent="0.3">
      <c r="A23" s="603">
        <v>702273</v>
      </c>
      <c r="B23" s="604" t="s">
        <v>662</v>
      </c>
      <c r="C23" s="603" t="s">
        <v>140</v>
      </c>
      <c r="D23" s="611" t="s">
        <v>1029</v>
      </c>
      <c r="E23" s="611" t="s">
        <v>173</v>
      </c>
      <c r="F23" s="613">
        <v>26666</v>
      </c>
      <c r="G23" s="603" t="s">
        <v>939</v>
      </c>
      <c r="H23" s="603" t="s">
        <v>907</v>
      </c>
      <c r="I23" s="607" t="s">
        <v>247</v>
      </c>
      <c r="J23" s="603" t="s">
        <v>201</v>
      </c>
      <c r="K23" s="611">
        <v>2012</v>
      </c>
      <c r="L23" s="603" t="s">
        <v>200</v>
      </c>
      <c r="M23" s="614"/>
      <c r="N23" s="603"/>
      <c r="O23" s="607"/>
      <c r="P23" s="603"/>
      <c r="Q23" s="605">
        <v>0</v>
      </c>
      <c r="R23" s="603">
        <v>0</v>
      </c>
      <c r="S23" s="603" t="s">
        <v>2132</v>
      </c>
      <c r="T23" s="603" t="s">
        <v>2133</v>
      </c>
      <c r="U23" s="603" t="s">
        <v>2134</v>
      </c>
      <c r="V23" s="603" t="s">
        <v>1769</v>
      </c>
      <c r="W23" s="603"/>
      <c r="X23" s="603"/>
      <c r="Y23" s="603"/>
      <c r="Z23" s="603"/>
      <c r="AA23" s="603"/>
      <c r="AB23" s="603"/>
      <c r="AC23" s="603"/>
      <c r="AD23" s="603"/>
      <c r="AE23" s="607"/>
      <c r="AF23" s="610"/>
      <c r="AG23" s="614"/>
      <c r="AH23" s="607"/>
      <c r="AI23" s="607"/>
      <c r="AJ23" s="603"/>
      <c r="AK23" s="611"/>
      <c r="AL23" s="610"/>
      <c r="AM23" s="611"/>
      <c r="AN23" s="611"/>
      <c r="AO23" s="612"/>
    </row>
    <row r="24" spans="1:41" s="605" customFormat="1" ht="20.100000000000001" customHeight="1" x14ac:dyDescent="0.3">
      <c r="A24" s="603">
        <v>702303</v>
      </c>
      <c r="B24" s="604" t="s">
        <v>760</v>
      </c>
      <c r="C24" s="603" t="s">
        <v>94</v>
      </c>
      <c r="D24" s="611" t="s">
        <v>941</v>
      </c>
      <c r="E24" s="611" t="s">
        <v>173</v>
      </c>
      <c r="F24" s="613">
        <v>34318</v>
      </c>
      <c r="G24" s="603" t="s">
        <v>198</v>
      </c>
      <c r="H24" s="603" t="s">
        <v>907</v>
      </c>
      <c r="I24" s="607" t="s">
        <v>398</v>
      </c>
      <c r="J24" s="603" t="s">
        <v>201</v>
      </c>
      <c r="K24" s="611">
        <v>2011</v>
      </c>
      <c r="L24" s="603" t="s">
        <v>198</v>
      </c>
      <c r="M24" s="614"/>
      <c r="N24" s="603"/>
      <c r="O24" s="607"/>
      <c r="P24" s="603"/>
      <c r="Q24" s="605">
        <v>0</v>
      </c>
      <c r="R24" s="603">
        <v>0</v>
      </c>
      <c r="S24" s="603" t="s">
        <v>2137</v>
      </c>
      <c r="T24" s="603" t="s">
        <v>2120</v>
      </c>
      <c r="U24" s="603" t="s">
        <v>2138</v>
      </c>
      <c r="V24" s="603" t="s">
        <v>1764</v>
      </c>
      <c r="W24" s="603"/>
      <c r="X24" s="603"/>
      <c r="Y24" s="603"/>
      <c r="Z24" s="603"/>
      <c r="AA24" s="603"/>
      <c r="AB24" s="603"/>
      <c r="AC24" s="603"/>
      <c r="AD24" s="603"/>
      <c r="AE24" s="607"/>
      <c r="AF24" s="610" t="s">
        <v>225</v>
      </c>
      <c r="AG24" s="614"/>
      <c r="AH24" s="607"/>
      <c r="AI24" s="607"/>
      <c r="AJ24" s="603" t="s">
        <v>1370</v>
      </c>
      <c r="AK24" s="611"/>
      <c r="AL24" s="610"/>
      <c r="AM24" s="611"/>
      <c r="AN24" s="611"/>
      <c r="AO24" s="612"/>
    </row>
    <row r="25" spans="1:41" s="605" customFormat="1" ht="20.100000000000001" customHeight="1" x14ac:dyDescent="0.3">
      <c r="A25" s="603">
        <v>702478</v>
      </c>
      <c r="B25" s="604" t="s">
        <v>3577</v>
      </c>
      <c r="C25" s="603" t="s">
        <v>112</v>
      </c>
      <c r="E25" s="587" t="s">
        <v>1687</v>
      </c>
      <c r="F25" s="606"/>
      <c r="G25" s="607"/>
      <c r="H25" s="608"/>
      <c r="I25" s="607" t="s">
        <v>247</v>
      </c>
      <c r="J25" s="608"/>
      <c r="L25" s="608"/>
      <c r="M25" s="607"/>
      <c r="N25" s="607"/>
      <c r="O25" s="607"/>
      <c r="P25" s="607"/>
      <c r="Q25" s="605">
        <v>0</v>
      </c>
      <c r="R25" s="607"/>
      <c r="S25" s="607"/>
      <c r="T25" s="607"/>
      <c r="U25" s="607"/>
      <c r="V25" s="607"/>
      <c r="W25" s="607"/>
      <c r="X25" s="607"/>
      <c r="Y25" s="607"/>
      <c r="Z25" s="607"/>
      <c r="AA25" s="607"/>
      <c r="AB25" s="607"/>
      <c r="AC25" s="607"/>
      <c r="AD25" s="607" t="s">
        <v>3820</v>
      </c>
      <c r="AE25" s="607" t="s">
        <v>3778</v>
      </c>
      <c r="AF25" s="609"/>
      <c r="AG25" s="607"/>
      <c r="AH25" s="607"/>
      <c r="AI25" s="607"/>
      <c r="AJ25" s="603"/>
      <c r="AL25" s="610"/>
      <c r="AM25" s="611"/>
      <c r="AN25" s="611"/>
      <c r="AO25" s="612"/>
    </row>
    <row r="26" spans="1:41" s="605" customFormat="1" ht="20.100000000000001" customHeight="1" x14ac:dyDescent="0.3">
      <c r="A26" s="603">
        <v>702482</v>
      </c>
      <c r="B26" s="604" t="s">
        <v>3551</v>
      </c>
      <c r="C26" s="603" t="s">
        <v>116</v>
      </c>
      <c r="E26" s="605" t="s">
        <v>172</v>
      </c>
      <c r="F26" s="606"/>
      <c r="G26" s="607"/>
      <c r="H26" s="608"/>
      <c r="I26" s="607" t="s">
        <v>246</v>
      </c>
      <c r="J26" s="608"/>
      <c r="L26" s="608"/>
      <c r="M26" s="607"/>
      <c r="N26" s="607"/>
      <c r="O26" s="607"/>
      <c r="P26" s="607"/>
      <c r="Q26" s="605">
        <v>0</v>
      </c>
      <c r="R26" s="607"/>
      <c r="S26" s="607"/>
      <c r="T26" s="607"/>
      <c r="U26" s="607"/>
      <c r="V26" s="607"/>
      <c r="W26" s="607"/>
      <c r="X26" s="607"/>
      <c r="Y26" s="607"/>
      <c r="Z26" s="607"/>
      <c r="AA26" s="607"/>
      <c r="AB26" s="607"/>
      <c r="AC26" s="607"/>
      <c r="AD26" s="607"/>
      <c r="AE26" s="607"/>
      <c r="AF26" s="609"/>
      <c r="AG26" s="607"/>
      <c r="AH26" s="607" t="s">
        <v>1370</v>
      </c>
      <c r="AI26" s="607" t="s">
        <v>1370</v>
      </c>
      <c r="AJ26" s="603" t="s">
        <v>1370</v>
      </c>
      <c r="AL26" s="610"/>
      <c r="AM26" s="611"/>
      <c r="AN26" s="611"/>
      <c r="AO26" s="612"/>
    </row>
    <row r="27" spans="1:41" s="605" customFormat="1" ht="20.100000000000001" customHeight="1" x14ac:dyDescent="0.3">
      <c r="A27" s="603">
        <v>702483</v>
      </c>
      <c r="B27" s="604" t="s">
        <v>494</v>
      </c>
      <c r="C27" s="603" t="s">
        <v>367</v>
      </c>
      <c r="D27" s="611" t="s">
        <v>932</v>
      </c>
      <c r="E27" s="611" t="s">
        <v>173</v>
      </c>
      <c r="F27" s="613">
        <v>28225</v>
      </c>
      <c r="G27" s="603" t="s">
        <v>207</v>
      </c>
      <c r="H27" s="603" t="s">
        <v>907</v>
      </c>
      <c r="I27" s="607" t="s">
        <v>246</v>
      </c>
      <c r="J27" s="603" t="s">
        <v>201</v>
      </c>
      <c r="K27" s="611">
        <v>1994</v>
      </c>
      <c r="L27" s="603" t="s">
        <v>207</v>
      </c>
      <c r="M27" s="603" t="s">
        <v>225</v>
      </c>
      <c r="N27" s="603"/>
      <c r="O27" s="607"/>
      <c r="P27" s="603"/>
      <c r="Q27" s="605">
        <v>0</v>
      </c>
      <c r="R27" s="603" t="s">
        <v>225</v>
      </c>
      <c r="S27" s="603" t="s">
        <v>225</v>
      </c>
      <c r="T27" s="603" t="s">
        <v>225</v>
      </c>
      <c r="U27" s="603" t="s">
        <v>225</v>
      </c>
      <c r="V27" s="603" t="s">
        <v>225</v>
      </c>
      <c r="W27" s="603"/>
      <c r="X27" s="603"/>
      <c r="Y27" s="603"/>
      <c r="Z27" s="603"/>
      <c r="AA27" s="603"/>
      <c r="AB27" s="603"/>
      <c r="AC27" s="603"/>
      <c r="AD27" s="603" t="s">
        <v>3778</v>
      </c>
      <c r="AE27" s="607" t="s">
        <v>3778</v>
      </c>
      <c r="AF27" s="610"/>
      <c r="AG27" s="603"/>
      <c r="AH27" s="607"/>
      <c r="AI27" s="607"/>
      <c r="AJ27" s="603" t="s">
        <v>1370</v>
      </c>
      <c r="AK27" s="615"/>
      <c r="AL27" s="610"/>
      <c r="AM27" s="611"/>
      <c r="AN27" s="611"/>
      <c r="AO27" s="612"/>
    </row>
    <row r="28" spans="1:41" s="605" customFormat="1" ht="20.100000000000001" customHeight="1" x14ac:dyDescent="0.3">
      <c r="A28" s="603">
        <v>702553</v>
      </c>
      <c r="B28" s="604" t="s">
        <v>1678</v>
      </c>
      <c r="C28" s="603" t="s">
        <v>376</v>
      </c>
      <c r="D28" s="611" t="s">
        <v>945</v>
      </c>
      <c r="E28" s="611" t="s">
        <v>172</v>
      </c>
      <c r="F28" s="613">
        <v>30909</v>
      </c>
      <c r="G28" s="603" t="s">
        <v>2884</v>
      </c>
      <c r="H28" s="603" t="s">
        <v>907</v>
      </c>
      <c r="I28" s="607" t="s">
        <v>398</v>
      </c>
      <c r="J28" s="603" t="s">
        <v>201</v>
      </c>
      <c r="K28" s="611">
        <v>2003</v>
      </c>
      <c r="L28" s="603" t="s">
        <v>212</v>
      </c>
      <c r="M28" s="614"/>
      <c r="N28" s="603"/>
      <c r="O28" s="607"/>
      <c r="P28" s="603"/>
      <c r="Q28" s="605">
        <v>0</v>
      </c>
      <c r="R28" s="603">
        <v>0</v>
      </c>
      <c r="S28" s="603" t="s">
        <v>2141</v>
      </c>
      <c r="T28" s="603" t="s">
        <v>2142</v>
      </c>
      <c r="U28" s="603" t="s">
        <v>1791</v>
      </c>
      <c r="V28" s="603" t="s">
        <v>2143</v>
      </c>
      <c r="W28" s="603"/>
      <c r="X28" s="603"/>
      <c r="Y28" s="603"/>
      <c r="Z28" s="603"/>
      <c r="AA28" s="603"/>
      <c r="AB28" s="603"/>
      <c r="AC28" s="603"/>
      <c r="AD28" s="603" t="s">
        <v>3821</v>
      </c>
      <c r="AE28" s="607" t="s">
        <v>3778</v>
      </c>
      <c r="AF28" s="610"/>
      <c r="AG28" s="614"/>
      <c r="AH28" s="607"/>
      <c r="AI28" s="607"/>
      <c r="AJ28" s="603"/>
      <c r="AK28" s="611"/>
      <c r="AL28" s="610"/>
      <c r="AM28" s="611"/>
      <c r="AN28" s="611"/>
      <c r="AO28" s="612"/>
    </row>
    <row r="29" spans="1:41" s="605" customFormat="1" ht="20.100000000000001" customHeight="1" x14ac:dyDescent="0.3">
      <c r="A29" s="603">
        <v>702561</v>
      </c>
      <c r="B29" s="604" t="s">
        <v>3578</v>
      </c>
      <c r="C29" s="603" t="s">
        <v>110</v>
      </c>
      <c r="E29" s="587" t="s">
        <v>1687</v>
      </c>
      <c r="F29" s="606"/>
      <c r="G29" s="607"/>
      <c r="H29" s="608"/>
      <c r="I29" s="607" t="s">
        <v>398</v>
      </c>
      <c r="J29" s="608"/>
      <c r="L29" s="608"/>
      <c r="M29" s="607"/>
      <c r="N29" s="607"/>
      <c r="O29" s="607"/>
      <c r="P29" s="607"/>
      <c r="Q29" s="605">
        <v>0</v>
      </c>
      <c r="R29" s="607"/>
      <c r="S29" s="607"/>
      <c r="T29" s="607"/>
      <c r="U29" s="607"/>
      <c r="V29" s="607"/>
      <c r="W29" s="607"/>
      <c r="X29" s="607"/>
      <c r="Y29" s="607"/>
      <c r="Z29" s="607"/>
      <c r="AA29" s="607"/>
      <c r="AB29" s="607"/>
      <c r="AC29" s="607"/>
      <c r="AD29" s="607" t="s">
        <v>3842</v>
      </c>
      <c r="AE29" s="607" t="s">
        <v>3778</v>
      </c>
      <c r="AF29" s="609"/>
      <c r="AG29" s="607"/>
      <c r="AH29" s="607"/>
      <c r="AI29" s="607"/>
      <c r="AJ29" s="603" t="s">
        <v>1370</v>
      </c>
      <c r="AL29" s="610"/>
      <c r="AM29" s="611"/>
      <c r="AN29" s="611"/>
      <c r="AO29" s="612"/>
    </row>
    <row r="30" spans="1:41" s="605" customFormat="1" ht="20.100000000000001" customHeight="1" x14ac:dyDescent="0.3">
      <c r="A30" s="603">
        <v>702598</v>
      </c>
      <c r="B30" s="604" t="s">
        <v>578</v>
      </c>
      <c r="C30" s="603" t="s">
        <v>74</v>
      </c>
      <c r="D30" s="611" t="s">
        <v>947</v>
      </c>
      <c r="E30" s="611" t="s">
        <v>172</v>
      </c>
      <c r="F30" s="613">
        <v>28008</v>
      </c>
      <c r="G30" s="603" t="s">
        <v>948</v>
      </c>
      <c r="H30" s="603" t="s">
        <v>907</v>
      </c>
      <c r="I30" s="607" t="s">
        <v>246</v>
      </c>
      <c r="J30" s="603" t="s">
        <v>201</v>
      </c>
      <c r="K30" s="611">
        <v>1995</v>
      </c>
      <c r="L30" s="603" t="s">
        <v>198</v>
      </c>
      <c r="M30" s="614"/>
      <c r="N30" s="603"/>
      <c r="O30" s="607"/>
      <c r="P30" s="603"/>
      <c r="Q30" s="605">
        <v>0</v>
      </c>
      <c r="R30" s="617"/>
      <c r="S30" s="603" t="s">
        <v>2144</v>
      </c>
      <c r="T30" s="603" t="s">
        <v>2145</v>
      </c>
      <c r="U30" s="603" t="s">
        <v>2146</v>
      </c>
      <c r="V30" s="603" t="s">
        <v>2147</v>
      </c>
      <c r="W30" s="603"/>
      <c r="X30" s="603"/>
      <c r="Y30" s="603"/>
      <c r="Z30" s="603"/>
      <c r="AA30" s="603"/>
      <c r="AB30" s="603"/>
      <c r="AC30" s="603"/>
      <c r="AD30" s="603"/>
      <c r="AE30" s="607"/>
      <c r="AF30" s="610" t="s">
        <v>225</v>
      </c>
      <c r="AG30" s="614"/>
      <c r="AH30" s="607"/>
      <c r="AI30" s="607"/>
      <c r="AJ30" s="603" t="s">
        <v>1370</v>
      </c>
      <c r="AK30" s="611"/>
      <c r="AL30" s="610"/>
      <c r="AM30" s="611"/>
      <c r="AN30" s="611"/>
      <c r="AO30" s="612"/>
    </row>
    <row r="31" spans="1:41" s="605" customFormat="1" ht="20.100000000000001" customHeight="1" x14ac:dyDescent="0.3">
      <c r="A31" s="603">
        <v>702599</v>
      </c>
      <c r="B31" s="604" t="s">
        <v>663</v>
      </c>
      <c r="C31" s="603" t="s">
        <v>371</v>
      </c>
      <c r="D31" s="611" t="s">
        <v>949</v>
      </c>
      <c r="E31" s="611" t="s">
        <v>172</v>
      </c>
      <c r="F31" s="613">
        <v>34336</v>
      </c>
      <c r="G31" s="603" t="s">
        <v>916</v>
      </c>
      <c r="H31" s="603" t="s">
        <v>907</v>
      </c>
      <c r="I31" s="607" t="s">
        <v>247</v>
      </c>
      <c r="J31" s="603" t="s">
        <v>201</v>
      </c>
      <c r="K31" s="611">
        <v>2013</v>
      </c>
      <c r="L31" s="603" t="s">
        <v>200</v>
      </c>
      <c r="M31" s="614"/>
      <c r="N31" s="603"/>
      <c r="O31" s="607"/>
      <c r="P31" s="603"/>
      <c r="Q31" s="605">
        <v>0</v>
      </c>
      <c r="R31" s="603">
        <v>0</v>
      </c>
      <c r="S31" s="603" t="s">
        <v>2148</v>
      </c>
      <c r="T31" s="603" t="s">
        <v>2149</v>
      </c>
      <c r="U31" s="603" t="s">
        <v>2150</v>
      </c>
      <c r="V31" s="603" t="s">
        <v>2151</v>
      </c>
      <c r="W31" s="603"/>
      <c r="X31" s="603"/>
      <c r="Y31" s="603"/>
      <c r="Z31" s="603"/>
      <c r="AA31" s="603"/>
      <c r="AB31" s="603"/>
      <c r="AC31" s="603"/>
      <c r="AD31" s="603" t="s">
        <v>3821</v>
      </c>
      <c r="AE31" s="607" t="s">
        <v>3778</v>
      </c>
      <c r="AF31" s="610"/>
      <c r="AG31" s="614"/>
      <c r="AH31" s="607"/>
      <c r="AI31" s="607"/>
      <c r="AJ31" s="603"/>
      <c r="AK31" s="611"/>
      <c r="AL31" s="610"/>
      <c r="AM31" s="611"/>
      <c r="AN31" s="611"/>
      <c r="AO31" s="612"/>
    </row>
    <row r="32" spans="1:41" s="605" customFormat="1" ht="20.100000000000001" customHeight="1" x14ac:dyDescent="0.3">
      <c r="A32" s="603">
        <v>702624</v>
      </c>
      <c r="B32" s="604" t="s">
        <v>761</v>
      </c>
      <c r="C32" s="603" t="s">
        <v>136</v>
      </c>
      <c r="D32" s="611" t="s">
        <v>1109</v>
      </c>
      <c r="E32" s="611" t="s">
        <v>172</v>
      </c>
      <c r="F32" s="613">
        <v>33970</v>
      </c>
      <c r="G32" s="603" t="s">
        <v>922</v>
      </c>
      <c r="H32" s="603" t="s">
        <v>907</v>
      </c>
      <c r="I32" s="607" t="s">
        <v>247</v>
      </c>
      <c r="J32" s="603" t="s">
        <v>201</v>
      </c>
      <c r="K32" s="611">
        <v>2013</v>
      </c>
      <c r="L32" s="603" t="s">
        <v>200</v>
      </c>
      <c r="M32" s="614"/>
      <c r="N32" s="603"/>
      <c r="O32" s="607"/>
      <c r="P32" s="603"/>
      <c r="Q32" s="605">
        <v>0</v>
      </c>
      <c r="R32" s="603">
        <v>0</v>
      </c>
      <c r="S32" s="603" t="s">
        <v>2152</v>
      </c>
      <c r="T32" s="603" t="s">
        <v>2153</v>
      </c>
      <c r="U32" s="603" t="s">
        <v>2154</v>
      </c>
      <c r="V32" s="603" t="s">
        <v>2155</v>
      </c>
      <c r="W32" s="603"/>
      <c r="X32" s="603"/>
      <c r="Y32" s="603"/>
      <c r="Z32" s="603"/>
      <c r="AA32" s="603"/>
      <c r="AB32" s="603"/>
      <c r="AC32" s="603"/>
      <c r="AD32" s="603" t="s">
        <v>3821</v>
      </c>
      <c r="AE32" s="607" t="s">
        <v>3778</v>
      </c>
      <c r="AF32" s="610"/>
      <c r="AG32" s="614"/>
      <c r="AH32" s="607"/>
      <c r="AI32" s="607"/>
      <c r="AJ32" s="603"/>
      <c r="AK32" s="611"/>
      <c r="AL32" s="610"/>
      <c r="AM32" s="611"/>
      <c r="AN32" s="611"/>
      <c r="AO32" s="612"/>
    </row>
    <row r="33" spans="1:41" s="605" customFormat="1" ht="20.100000000000001" customHeight="1" x14ac:dyDescent="0.3">
      <c r="A33" s="585">
        <v>702633</v>
      </c>
      <c r="B33" s="585" t="s">
        <v>3936</v>
      </c>
      <c r="C33" s="585" t="s">
        <v>3720</v>
      </c>
      <c r="D33" s="615"/>
      <c r="E33" s="587" t="s">
        <v>1687</v>
      </c>
      <c r="F33" s="588"/>
      <c r="G33" s="585"/>
      <c r="H33" s="589"/>
      <c r="I33" s="585" t="s">
        <v>246</v>
      </c>
      <c r="J33" s="614"/>
      <c r="K33" s="615"/>
      <c r="L33" s="614"/>
      <c r="M33" s="614"/>
      <c r="N33" s="614"/>
      <c r="O33" s="614"/>
      <c r="P33" s="614"/>
      <c r="Q33" s="605">
        <v>0</v>
      </c>
      <c r="R33" s="614"/>
      <c r="S33" s="614"/>
      <c r="T33" s="614"/>
      <c r="U33" s="614"/>
      <c r="V33" s="614"/>
      <c r="W33" s="614"/>
      <c r="X33" s="614"/>
      <c r="Y33" s="614"/>
      <c r="Z33" s="614"/>
      <c r="AA33" s="614"/>
      <c r="AB33" s="614"/>
      <c r="AC33" s="614"/>
      <c r="AD33" s="614"/>
      <c r="AE33" s="614"/>
      <c r="AF33" s="616"/>
      <c r="AG33" s="614"/>
      <c r="AH33" s="614"/>
      <c r="AI33" s="614"/>
      <c r="AJ33" s="603"/>
      <c r="AK33" s="615"/>
      <c r="AL33" s="610"/>
      <c r="AM33" s="611"/>
      <c r="AN33" s="611"/>
      <c r="AO33" s="612"/>
    </row>
    <row r="34" spans="1:41" s="605" customFormat="1" ht="20.100000000000001" customHeight="1" x14ac:dyDescent="0.3">
      <c r="A34" s="603">
        <v>702656</v>
      </c>
      <c r="B34" s="604" t="s">
        <v>1432</v>
      </c>
      <c r="C34" s="603" t="s">
        <v>121</v>
      </c>
      <c r="D34" s="611" t="s">
        <v>1037</v>
      </c>
      <c r="E34" s="611" t="s">
        <v>172</v>
      </c>
      <c r="F34" s="613">
        <v>29142</v>
      </c>
      <c r="G34" s="603" t="s">
        <v>207</v>
      </c>
      <c r="H34" s="603" t="s">
        <v>907</v>
      </c>
      <c r="I34" s="607" t="s">
        <v>247</v>
      </c>
      <c r="J34" s="603" t="s">
        <v>201</v>
      </c>
      <c r="K34" s="611">
        <v>1998</v>
      </c>
      <c r="L34" s="603" t="s">
        <v>208</v>
      </c>
      <c r="M34" s="614"/>
      <c r="N34" s="603"/>
      <c r="O34" s="607"/>
      <c r="P34" s="603"/>
      <c r="Q34" s="605">
        <v>0</v>
      </c>
      <c r="R34" s="617"/>
      <c r="S34" s="603" t="s">
        <v>2156</v>
      </c>
      <c r="T34" s="603" t="s">
        <v>2157</v>
      </c>
      <c r="U34" s="603" t="s">
        <v>2158</v>
      </c>
      <c r="V34" s="603" t="s">
        <v>1812</v>
      </c>
      <c r="W34" s="603"/>
      <c r="X34" s="603"/>
      <c r="Y34" s="603"/>
      <c r="Z34" s="603"/>
      <c r="AA34" s="603"/>
      <c r="AB34" s="603"/>
      <c r="AC34" s="603"/>
      <c r="AD34" s="603"/>
      <c r="AE34" s="607"/>
      <c r="AF34" s="610"/>
      <c r="AG34" s="614"/>
      <c r="AH34" s="607"/>
      <c r="AI34" s="607"/>
      <c r="AJ34" s="603"/>
      <c r="AK34" s="611"/>
      <c r="AL34" s="610"/>
      <c r="AM34" s="611"/>
      <c r="AN34" s="611"/>
      <c r="AO34" s="612"/>
    </row>
    <row r="35" spans="1:41" s="605" customFormat="1" ht="20.100000000000001" customHeight="1" x14ac:dyDescent="0.3">
      <c r="A35" s="603">
        <v>702660</v>
      </c>
      <c r="B35" s="604" t="s">
        <v>664</v>
      </c>
      <c r="C35" s="603" t="s">
        <v>150</v>
      </c>
      <c r="D35" s="611" t="s">
        <v>1086</v>
      </c>
      <c r="E35" s="611" t="s">
        <v>173</v>
      </c>
      <c r="F35" s="613">
        <v>30142</v>
      </c>
      <c r="G35" s="603" t="s">
        <v>1684</v>
      </c>
      <c r="H35" s="603" t="s">
        <v>907</v>
      </c>
      <c r="I35" s="607" t="s">
        <v>398</v>
      </c>
      <c r="J35" s="603" t="s">
        <v>201</v>
      </c>
      <c r="K35" s="611">
        <v>2004</v>
      </c>
      <c r="L35" s="603" t="s">
        <v>212</v>
      </c>
      <c r="M35" s="614"/>
      <c r="N35" s="603"/>
      <c r="O35" s="607"/>
      <c r="P35" s="603"/>
      <c r="Q35" s="605">
        <v>0</v>
      </c>
      <c r="R35" s="603">
        <v>0</v>
      </c>
      <c r="S35" s="603" t="s">
        <v>1862</v>
      </c>
      <c r="T35" s="603" t="s">
        <v>1863</v>
      </c>
      <c r="U35" s="603" t="s">
        <v>1864</v>
      </c>
      <c r="V35" s="603" t="s">
        <v>1815</v>
      </c>
      <c r="W35" s="603"/>
      <c r="X35" s="603"/>
      <c r="Y35" s="603"/>
      <c r="Z35" s="603"/>
      <c r="AA35" s="603"/>
      <c r="AB35" s="603"/>
      <c r="AC35" s="603"/>
      <c r="AD35" s="603" t="s">
        <v>3778</v>
      </c>
      <c r="AE35" s="607" t="s">
        <v>3778</v>
      </c>
      <c r="AF35" s="610"/>
      <c r="AG35" s="614"/>
      <c r="AH35" s="607"/>
      <c r="AI35" s="607"/>
      <c r="AJ35" s="603"/>
      <c r="AK35" s="611"/>
      <c r="AL35" s="610"/>
      <c r="AM35" s="611"/>
      <c r="AN35" s="611"/>
      <c r="AO35" s="612"/>
    </row>
    <row r="36" spans="1:41" s="605" customFormat="1" ht="20.100000000000001" customHeight="1" x14ac:dyDescent="0.3">
      <c r="A36" s="585">
        <v>702705</v>
      </c>
      <c r="B36" s="585" t="s">
        <v>3836</v>
      </c>
      <c r="C36" s="585" t="s">
        <v>116</v>
      </c>
      <c r="E36" s="586" t="s">
        <v>172</v>
      </c>
      <c r="F36" s="615"/>
      <c r="G36" s="607"/>
      <c r="H36" s="608"/>
      <c r="I36" s="607" t="s">
        <v>245</v>
      </c>
      <c r="J36" s="608"/>
      <c r="L36" s="608"/>
      <c r="M36" s="607"/>
      <c r="N36" s="607"/>
      <c r="O36" s="607"/>
      <c r="P36" s="607"/>
      <c r="Q36" s="605">
        <v>0</v>
      </c>
      <c r="R36" s="607"/>
      <c r="S36" s="607"/>
      <c r="T36" s="607"/>
      <c r="U36" s="607"/>
      <c r="V36" s="607"/>
      <c r="W36" s="607"/>
      <c r="X36" s="607"/>
      <c r="Y36" s="607"/>
      <c r="Z36" s="607"/>
      <c r="AA36" s="607"/>
      <c r="AB36" s="607"/>
      <c r="AC36" s="607"/>
      <c r="AD36" s="607" t="s">
        <v>3778</v>
      </c>
      <c r="AE36" s="607" t="s">
        <v>3778</v>
      </c>
      <c r="AF36" s="609"/>
      <c r="AG36" s="607"/>
      <c r="AH36" s="607"/>
      <c r="AI36" s="607"/>
      <c r="AJ36" s="603" t="s">
        <v>1370</v>
      </c>
      <c r="AL36" s="610"/>
      <c r="AM36" s="611"/>
      <c r="AN36" s="611"/>
      <c r="AO36" s="612"/>
    </row>
    <row r="37" spans="1:41" s="605" customFormat="1" ht="20.100000000000001" customHeight="1" x14ac:dyDescent="0.3">
      <c r="A37" s="603">
        <v>702760</v>
      </c>
      <c r="B37" s="604" t="s">
        <v>3555</v>
      </c>
      <c r="C37" s="603" t="s">
        <v>95</v>
      </c>
      <c r="E37" s="605" t="s">
        <v>172</v>
      </c>
      <c r="F37" s="606"/>
      <c r="G37" s="607"/>
      <c r="H37" s="608"/>
      <c r="I37" s="607" t="s">
        <v>398</v>
      </c>
      <c r="J37" s="608"/>
      <c r="L37" s="608"/>
      <c r="M37" s="607"/>
      <c r="N37" s="607"/>
      <c r="O37" s="607"/>
      <c r="P37" s="607"/>
      <c r="Q37" s="605">
        <v>0</v>
      </c>
      <c r="R37" s="607"/>
      <c r="S37" s="607"/>
      <c r="T37" s="607"/>
      <c r="U37" s="607"/>
      <c r="V37" s="607"/>
      <c r="W37" s="607"/>
      <c r="X37" s="607"/>
      <c r="Y37" s="607"/>
      <c r="Z37" s="607"/>
      <c r="AA37" s="607"/>
      <c r="AB37" s="607"/>
      <c r="AC37" s="607"/>
      <c r="AD37" s="607"/>
      <c r="AE37" s="607"/>
      <c r="AF37" s="609"/>
      <c r="AG37" s="607"/>
      <c r="AH37" s="607"/>
      <c r="AI37" s="607"/>
      <c r="AJ37" s="603"/>
      <c r="AL37" s="610"/>
      <c r="AM37" s="611"/>
      <c r="AN37" s="611"/>
      <c r="AO37" s="612"/>
    </row>
    <row r="38" spans="1:41" s="605" customFormat="1" ht="20.100000000000001" customHeight="1" x14ac:dyDescent="0.3">
      <c r="A38" s="603">
        <v>702798</v>
      </c>
      <c r="B38" s="604" t="s">
        <v>3580</v>
      </c>
      <c r="C38" s="603" t="s">
        <v>3581</v>
      </c>
      <c r="E38" s="587" t="s">
        <v>1687</v>
      </c>
      <c r="F38" s="606"/>
      <c r="G38" s="607"/>
      <c r="H38" s="608"/>
      <c r="I38" s="607" t="s">
        <v>247</v>
      </c>
      <c r="J38" s="608"/>
      <c r="L38" s="608"/>
      <c r="M38" s="607"/>
      <c r="N38" s="607"/>
      <c r="O38" s="607"/>
      <c r="P38" s="607"/>
      <c r="Q38" s="605">
        <v>0</v>
      </c>
      <c r="R38" s="607"/>
      <c r="S38" s="607"/>
      <c r="T38" s="607"/>
      <c r="U38" s="607"/>
      <c r="V38" s="607"/>
      <c r="W38" s="607"/>
      <c r="X38" s="607"/>
      <c r="Y38" s="607"/>
      <c r="Z38" s="607"/>
      <c r="AA38" s="607"/>
      <c r="AB38" s="607"/>
      <c r="AC38" s="607"/>
      <c r="AD38" s="607" t="s">
        <v>3821</v>
      </c>
      <c r="AE38" s="607" t="s">
        <v>3778</v>
      </c>
      <c r="AF38" s="609"/>
      <c r="AG38" s="607"/>
      <c r="AH38" s="607"/>
      <c r="AI38" s="607"/>
      <c r="AJ38" s="603"/>
      <c r="AL38" s="610"/>
      <c r="AM38" s="611"/>
      <c r="AN38" s="611"/>
      <c r="AO38" s="612"/>
    </row>
    <row r="39" spans="1:41" s="605" customFormat="1" ht="20.100000000000001" customHeight="1" x14ac:dyDescent="0.3">
      <c r="A39" s="603">
        <v>702872</v>
      </c>
      <c r="B39" s="604" t="s">
        <v>546</v>
      </c>
      <c r="C39" s="603" t="s">
        <v>77</v>
      </c>
      <c r="D39" s="611" t="s">
        <v>954</v>
      </c>
      <c r="E39" s="611" t="s">
        <v>172</v>
      </c>
      <c r="F39" s="613">
        <v>27771</v>
      </c>
      <c r="G39" s="603" t="s">
        <v>955</v>
      </c>
      <c r="H39" s="603" t="s">
        <v>907</v>
      </c>
      <c r="I39" s="607" t="s">
        <v>246</v>
      </c>
      <c r="J39" s="603" t="s">
        <v>199</v>
      </c>
      <c r="K39" s="611">
        <v>1995</v>
      </c>
      <c r="L39" s="603" t="s">
        <v>210</v>
      </c>
      <c r="M39" s="614"/>
      <c r="N39" s="603"/>
      <c r="O39" s="607"/>
      <c r="P39" s="603"/>
      <c r="Q39" s="605">
        <v>0</v>
      </c>
      <c r="R39" s="617"/>
      <c r="S39" s="603" t="s">
        <v>2159</v>
      </c>
      <c r="T39" s="603" t="s">
        <v>2160</v>
      </c>
      <c r="U39" s="603" t="s">
        <v>2161</v>
      </c>
      <c r="V39" s="603" t="s">
        <v>1903</v>
      </c>
      <c r="W39" s="603"/>
      <c r="X39" s="603"/>
      <c r="Y39" s="603"/>
      <c r="Z39" s="603"/>
      <c r="AA39" s="603"/>
      <c r="AB39" s="603"/>
      <c r="AC39" s="603"/>
      <c r="AD39" s="603" t="s">
        <v>3844</v>
      </c>
      <c r="AE39" s="607" t="s">
        <v>3778</v>
      </c>
      <c r="AF39" s="610" t="s">
        <v>225</v>
      </c>
      <c r="AG39" s="614"/>
      <c r="AH39" s="607"/>
      <c r="AI39" s="607" t="s">
        <v>1370</v>
      </c>
      <c r="AJ39" s="603" t="s">
        <v>1370</v>
      </c>
      <c r="AK39" s="611"/>
      <c r="AL39" s="610"/>
      <c r="AM39" s="611"/>
      <c r="AN39" s="611"/>
      <c r="AO39" s="612"/>
    </row>
    <row r="40" spans="1:41" s="605" customFormat="1" ht="20.100000000000001" customHeight="1" x14ac:dyDescent="0.3">
      <c r="A40" s="603">
        <v>702873</v>
      </c>
      <c r="B40" s="604" t="s">
        <v>1373</v>
      </c>
      <c r="C40" s="603" t="s">
        <v>1374</v>
      </c>
      <c r="D40" s="611" t="s">
        <v>1725</v>
      </c>
      <c r="E40" s="611" t="s">
        <v>172</v>
      </c>
      <c r="F40" s="613">
        <v>32903</v>
      </c>
      <c r="G40" s="603" t="s">
        <v>1685</v>
      </c>
      <c r="H40" s="603" t="s">
        <v>907</v>
      </c>
      <c r="I40" s="607" t="s">
        <v>224</v>
      </c>
      <c r="J40" s="603" t="s">
        <v>201</v>
      </c>
      <c r="K40" s="611">
        <v>2013</v>
      </c>
      <c r="L40" s="603" t="s">
        <v>198</v>
      </c>
      <c r="M40" s="614"/>
      <c r="N40" s="603"/>
      <c r="O40" s="607"/>
      <c r="P40" s="603"/>
      <c r="Q40" s="605">
        <v>0</v>
      </c>
      <c r="R40" s="617"/>
      <c r="S40" s="603" t="s">
        <v>1970</v>
      </c>
      <c r="T40" s="603" t="s">
        <v>1971</v>
      </c>
      <c r="U40" s="603" t="s">
        <v>1972</v>
      </c>
      <c r="V40" s="603" t="s">
        <v>1769</v>
      </c>
      <c r="W40" s="603"/>
      <c r="X40" s="603"/>
      <c r="Y40" s="603"/>
      <c r="Z40" s="603"/>
      <c r="AA40" s="603"/>
      <c r="AB40" s="603"/>
      <c r="AC40" s="603"/>
      <c r="AD40" s="603"/>
      <c r="AE40" s="607"/>
      <c r="AF40" s="610"/>
      <c r="AG40" s="614"/>
      <c r="AH40" s="607"/>
      <c r="AI40" s="607"/>
      <c r="AJ40" s="603"/>
      <c r="AK40" s="611"/>
      <c r="AL40" s="610"/>
      <c r="AM40" s="611"/>
      <c r="AN40" s="611"/>
      <c r="AO40" s="612"/>
    </row>
    <row r="41" spans="1:41" s="605" customFormat="1" ht="20.100000000000001" customHeight="1" x14ac:dyDescent="0.3">
      <c r="A41" s="603">
        <v>702909</v>
      </c>
      <c r="B41" s="604" t="s">
        <v>495</v>
      </c>
      <c r="C41" s="603" t="s">
        <v>89</v>
      </c>
      <c r="D41" s="611" t="s">
        <v>913</v>
      </c>
      <c r="E41" s="611" t="s">
        <v>172</v>
      </c>
      <c r="F41" s="613">
        <v>30852</v>
      </c>
      <c r="G41" s="603" t="s">
        <v>1199</v>
      </c>
      <c r="H41" s="603" t="s">
        <v>907</v>
      </c>
      <c r="I41" s="607" t="s">
        <v>398</v>
      </c>
      <c r="J41" s="603" t="s">
        <v>199</v>
      </c>
      <c r="K41" s="611">
        <v>2004</v>
      </c>
      <c r="L41" s="603" t="s">
        <v>209</v>
      </c>
      <c r="M41" s="603" t="s">
        <v>225</v>
      </c>
      <c r="N41" s="603"/>
      <c r="O41" s="607"/>
      <c r="P41" s="603"/>
      <c r="Q41" s="605">
        <v>100000</v>
      </c>
      <c r="R41" s="603" t="s">
        <v>225</v>
      </c>
      <c r="S41" s="603" t="s">
        <v>2052</v>
      </c>
      <c r="T41" s="603" t="s">
        <v>2053</v>
      </c>
      <c r="U41" s="603" t="s">
        <v>2054</v>
      </c>
      <c r="V41" s="603" t="s">
        <v>2055</v>
      </c>
      <c r="W41" s="603"/>
      <c r="X41" s="603"/>
      <c r="Y41" s="603"/>
      <c r="Z41" s="603"/>
      <c r="AA41" s="603"/>
      <c r="AB41" s="603"/>
      <c r="AC41" s="603"/>
      <c r="AD41" s="603" t="s">
        <v>3843</v>
      </c>
      <c r="AE41" s="607" t="s">
        <v>3778</v>
      </c>
      <c r="AF41" s="610"/>
      <c r="AG41" s="603"/>
      <c r="AH41" s="607"/>
      <c r="AI41" s="607"/>
      <c r="AJ41" s="603"/>
      <c r="AK41" s="615"/>
      <c r="AL41" s="610"/>
      <c r="AM41" s="611"/>
      <c r="AN41" s="611"/>
      <c r="AO41" s="612"/>
    </row>
    <row r="42" spans="1:41" s="605" customFormat="1" ht="20.100000000000001" customHeight="1" x14ac:dyDescent="0.3">
      <c r="A42" s="603">
        <v>702977</v>
      </c>
      <c r="B42" s="604" t="s">
        <v>547</v>
      </c>
      <c r="C42" s="603" t="s">
        <v>69</v>
      </c>
      <c r="D42" s="611" t="s">
        <v>1090</v>
      </c>
      <c r="E42" s="611" t="s">
        <v>173</v>
      </c>
      <c r="F42" s="613">
        <v>32360</v>
      </c>
      <c r="G42" s="603" t="s">
        <v>960</v>
      </c>
      <c r="H42" s="603" t="s">
        <v>907</v>
      </c>
      <c r="I42" s="607" t="s">
        <v>398</v>
      </c>
      <c r="J42" s="603" t="s">
        <v>201</v>
      </c>
      <c r="K42" s="611">
        <v>2015</v>
      </c>
      <c r="L42" s="603" t="s">
        <v>200</v>
      </c>
      <c r="M42" s="614"/>
      <c r="N42" s="603"/>
      <c r="O42" s="607"/>
      <c r="P42" s="603"/>
      <c r="Q42" s="605">
        <v>0</v>
      </c>
      <c r="R42" s="617"/>
      <c r="S42" s="603" t="s">
        <v>2163</v>
      </c>
      <c r="T42" s="603" t="s">
        <v>1814</v>
      </c>
      <c r="U42" s="603" t="s">
        <v>1979</v>
      </c>
      <c r="V42" s="603" t="s">
        <v>1811</v>
      </c>
      <c r="W42" s="603"/>
      <c r="X42" s="603"/>
      <c r="Y42" s="603"/>
      <c r="Z42" s="603"/>
      <c r="AA42" s="603"/>
      <c r="AB42" s="603"/>
      <c r="AC42" s="603"/>
      <c r="AD42" s="603" t="s">
        <v>3843</v>
      </c>
      <c r="AE42" s="607" t="s">
        <v>3778</v>
      </c>
      <c r="AF42" s="610"/>
      <c r="AG42" s="614"/>
      <c r="AH42" s="607"/>
      <c r="AI42" s="607"/>
      <c r="AJ42" s="603"/>
      <c r="AK42" s="611"/>
      <c r="AL42" s="610"/>
      <c r="AM42" s="611"/>
      <c r="AN42" s="611"/>
      <c r="AO42" s="612"/>
    </row>
    <row r="43" spans="1:41" s="605" customFormat="1" ht="20.100000000000001" customHeight="1" x14ac:dyDescent="0.3">
      <c r="A43" s="603">
        <v>703001</v>
      </c>
      <c r="B43" s="604" t="s">
        <v>485</v>
      </c>
      <c r="C43" s="603" t="s">
        <v>84</v>
      </c>
      <c r="D43" s="611" t="s">
        <v>1223</v>
      </c>
      <c r="E43" s="611" t="s">
        <v>172</v>
      </c>
      <c r="F43" s="613">
        <v>33796</v>
      </c>
      <c r="G43" s="603" t="s">
        <v>198</v>
      </c>
      <c r="H43" s="603" t="s">
        <v>907</v>
      </c>
      <c r="I43" s="607" t="s">
        <v>247</v>
      </c>
      <c r="J43" s="603" t="s">
        <v>199</v>
      </c>
      <c r="K43" s="611">
        <v>2011</v>
      </c>
      <c r="L43" s="603" t="s">
        <v>198</v>
      </c>
      <c r="M43" s="614"/>
      <c r="N43" s="603"/>
      <c r="O43" s="607"/>
      <c r="P43" s="603"/>
      <c r="Q43" s="605">
        <v>0</v>
      </c>
      <c r="R43" s="603">
        <v>0</v>
      </c>
      <c r="S43" s="603" t="s">
        <v>2164</v>
      </c>
      <c r="T43" s="603" t="s">
        <v>2008</v>
      </c>
      <c r="U43" s="603" t="s">
        <v>2165</v>
      </c>
      <c r="V43" s="603" t="s">
        <v>1764</v>
      </c>
      <c r="W43" s="603"/>
      <c r="X43" s="603"/>
      <c r="Y43" s="603"/>
      <c r="Z43" s="603"/>
      <c r="AA43" s="603"/>
      <c r="AB43" s="603"/>
      <c r="AC43" s="603"/>
      <c r="AD43" s="603"/>
      <c r="AE43" s="607"/>
      <c r="AF43" s="610" t="s">
        <v>225</v>
      </c>
      <c r="AG43" s="614"/>
      <c r="AH43" s="607"/>
      <c r="AI43" s="607"/>
      <c r="AJ43" s="603" t="s">
        <v>1370</v>
      </c>
      <c r="AK43" s="611"/>
      <c r="AL43" s="610"/>
      <c r="AM43" s="611"/>
      <c r="AN43" s="611"/>
      <c r="AO43" s="612"/>
    </row>
    <row r="44" spans="1:41" s="605" customFormat="1" ht="20.100000000000001" customHeight="1" x14ac:dyDescent="0.3">
      <c r="A44" s="603">
        <v>703083</v>
      </c>
      <c r="B44" s="604" t="s">
        <v>463</v>
      </c>
      <c r="C44" s="603" t="s">
        <v>464</v>
      </c>
      <c r="D44" s="611" t="s">
        <v>967</v>
      </c>
      <c r="E44" s="611" t="s">
        <v>172</v>
      </c>
      <c r="F44" s="613">
        <v>31778</v>
      </c>
      <c r="G44" s="603" t="s">
        <v>206</v>
      </c>
      <c r="H44" s="603" t="s">
        <v>907</v>
      </c>
      <c r="I44" s="607" t="s">
        <v>247</v>
      </c>
      <c r="J44" s="603" t="s">
        <v>201</v>
      </c>
      <c r="K44" s="611">
        <v>2005</v>
      </c>
      <c r="L44" s="603" t="s">
        <v>206</v>
      </c>
      <c r="M44" s="614"/>
      <c r="N44" s="603"/>
      <c r="O44" s="607"/>
      <c r="P44" s="603"/>
      <c r="Q44" s="605">
        <v>0</v>
      </c>
      <c r="R44" s="617"/>
      <c r="S44" s="603" t="s">
        <v>2167</v>
      </c>
      <c r="T44" s="603" t="s">
        <v>2168</v>
      </c>
      <c r="U44" s="603" t="s">
        <v>2169</v>
      </c>
      <c r="V44" s="603" t="s">
        <v>1909</v>
      </c>
      <c r="W44" s="603"/>
      <c r="X44" s="603"/>
      <c r="Y44" s="603"/>
      <c r="Z44" s="603"/>
      <c r="AA44" s="603"/>
      <c r="AB44" s="603"/>
      <c r="AC44" s="603"/>
      <c r="AD44" s="603"/>
      <c r="AE44" s="607"/>
      <c r="AF44" s="610"/>
      <c r="AG44" s="614"/>
      <c r="AH44" s="607"/>
      <c r="AI44" s="607"/>
      <c r="AJ44" s="603"/>
      <c r="AK44" s="611"/>
      <c r="AL44" s="610"/>
      <c r="AM44" s="611"/>
      <c r="AN44" s="611"/>
      <c r="AO44" s="612"/>
    </row>
    <row r="45" spans="1:41" s="605" customFormat="1" ht="20.100000000000001" customHeight="1" x14ac:dyDescent="0.3">
      <c r="A45" s="603">
        <v>703101</v>
      </c>
      <c r="B45" s="604" t="s">
        <v>672</v>
      </c>
      <c r="C45" s="603" t="s">
        <v>342</v>
      </c>
      <c r="D45" s="611" t="s">
        <v>968</v>
      </c>
      <c r="E45" s="611" t="s">
        <v>173</v>
      </c>
      <c r="F45" s="613">
        <v>27973</v>
      </c>
      <c r="G45" s="603" t="s">
        <v>198</v>
      </c>
      <c r="H45" s="603" t="s">
        <v>907</v>
      </c>
      <c r="I45" s="607" t="s">
        <v>398</v>
      </c>
      <c r="J45" s="603" t="s">
        <v>201</v>
      </c>
      <c r="K45" s="611">
        <v>2000</v>
      </c>
      <c r="L45" s="603" t="s">
        <v>198</v>
      </c>
      <c r="M45" s="614"/>
      <c r="N45" s="603"/>
      <c r="O45" s="607"/>
      <c r="P45" s="603"/>
      <c r="Q45" s="605">
        <v>0</v>
      </c>
      <c r="R45" s="603">
        <v>0</v>
      </c>
      <c r="S45" s="603" t="s">
        <v>2170</v>
      </c>
      <c r="T45" s="603" t="s">
        <v>2171</v>
      </c>
      <c r="U45" s="603" t="s">
        <v>2172</v>
      </c>
      <c r="V45" s="603" t="s">
        <v>1764</v>
      </c>
      <c r="W45" s="603"/>
      <c r="X45" s="603"/>
      <c r="Y45" s="603"/>
      <c r="Z45" s="603"/>
      <c r="AA45" s="603"/>
      <c r="AB45" s="603"/>
      <c r="AC45" s="603"/>
      <c r="AD45" s="603" t="s">
        <v>3842</v>
      </c>
      <c r="AE45" s="607" t="s">
        <v>3778</v>
      </c>
      <c r="AF45" s="610"/>
      <c r="AG45" s="614"/>
      <c r="AH45" s="607"/>
      <c r="AI45" s="607"/>
      <c r="AJ45" s="603"/>
      <c r="AK45" s="611"/>
      <c r="AL45" s="610"/>
      <c r="AM45" s="611"/>
      <c r="AN45" s="611"/>
      <c r="AO45" s="612"/>
    </row>
    <row r="46" spans="1:41" s="605" customFormat="1" ht="20.100000000000001" customHeight="1" x14ac:dyDescent="0.3">
      <c r="A46" s="603">
        <v>703112</v>
      </c>
      <c r="B46" s="604" t="s">
        <v>1433</v>
      </c>
      <c r="C46" s="603" t="s">
        <v>66</v>
      </c>
      <c r="D46" s="611" t="s">
        <v>1723</v>
      </c>
      <c r="E46" s="611" t="s">
        <v>173</v>
      </c>
      <c r="F46" s="613">
        <v>35070</v>
      </c>
      <c r="G46" s="603" t="s">
        <v>206</v>
      </c>
      <c r="H46" s="603" t="s">
        <v>907</v>
      </c>
      <c r="I46" s="607" t="s">
        <v>247</v>
      </c>
      <c r="J46" s="603" t="s">
        <v>199</v>
      </c>
      <c r="K46" s="611">
        <v>2014</v>
      </c>
      <c r="L46" s="603" t="s">
        <v>206</v>
      </c>
      <c r="M46" s="614"/>
      <c r="N46" s="603"/>
      <c r="O46" s="607"/>
      <c r="P46" s="603"/>
      <c r="Q46" s="605">
        <v>0</v>
      </c>
      <c r="R46" s="603">
        <v>0</v>
      </c>
      <c r="S46" s="603" t="s">
        <v>2173</v>
      </c>
      <c r="T46" s="603" t="s">
        <v>1797</v>
      </c>
      <c r="U46" s="603" t="s">
        <v>2174</v>
      </c>
      <c r="V46" s="603" t="s">
        <v>1909</v>
      </c>
      <c r="W46" s="603"/>
      <c r="X46" s="603"/>
      <c r="Y46" s="603"/>
      <c r="Z46" s="603"/>
      <c r="AA46" s="603"/>
      <c r="AB46" s="603"/>
      <c r="AC46" s="603"/>
      <c r="AD46" s="603" t="s">
        <v>3820</v>
      </c>
      <c r="AE46" s="607" t="s">
        <v>3778</v>
      </c>
      <c r="AF46" s="610" t="s">
        <v>225</v>
      </c>
      <c r="AG46" s="614"/>
      <c r="AH46" s="607"/>
      <c r="AI46" s="607" t="s">
        <v>1370</v>
      </c>
      <c r="AJ46" s="603" t="s">
        <v>1370</v>
      </c>
      <c r="AK46" s="611"/>
      <c r="AL46" s="610"/>
      <c r="AM46" s="611"/>
      <c r="AN46" s="611"/>
      <c r="AO46" s="612"/>
    </row>
    <row r="47" spans="1:41" s="605" customFormat="1" ht="20.100000000000001" customHeight="1" x14ac:dyDescent="0.3">
      <c r="A47" s="603">
        <v>703164</v>
      </c>
      <c r="B47" s="604" t="s">
        <v>3583</v>
      </c>
      <c r="C47" s="603" t="s">
        <v>74</v>
      </c>
      <c r="E47" s="605" t="s">
        <v>172</v>
      </c>
      <c r="F47" s="606"/>
      <c r="G47" s="607"/>
      <c r="H47" s="608"/>
      <c r="I47" s="607" t="s">
        <v>245</v>
      </c>
      <c r="J47" s="608"/>
      <c r="L47" s="608"/>
      <c r="M47" s="607"/>
      <c r="N47" s="607"/>
      <c r="O47" s="607"/>
      <c r="P47" s="607"/>
      <c r="Q47" s="605">
        <v>0</v>
      </c>
      <c r="R47" s="607"/>
      <c r="S47" s="607"/>
      <c r="T47" s="607"/>
      <c r="U47" s="607"/>
      <c r="V47" s="607"/>
      <c r="W47" s="607"/>
      <c r="X47" s="607"/>
      <c r="Y47" s="607"/>
      <c r="Z47" s="607"/>
      <c r="AA47" s="607"/>
      <c r="AB47" s="607"/>
      <c r="AC47" s="607"/>
      <c r="AD47" s="607" t="s">
        <v>3778</v>
      </c>
      <c r="AE47" s="607" t="s">
        <v>3778</v>
      </c>
      <c r="AF47" s="609"/>
      <c r="AG47" s="607"/>
      <c r="AH47" s="607"/>
      <c r="AI47" s="607"/>
      <c r="AJ47" s="603" t="s">
        <v>1370</v>
      </c>
      <c r="AL47" s="610"/>
      <c r="AM47" s="611"/>
      <c r="AN47" s="611"/>
      <c r="AO47" s="612"/>
    </row>
    <row r="48" spans="1:41" s="605" customFormat="1" ht="20.100000000000001" customHeight="1" x14ac:dyDescent="0.3">
      <c r="A48" s="603">
        <v>703199</v>
      </c>
      <c r="B48" s="604" t="s">
        <v>3584</v>
      </c>
      <c r="C48" s="603" t="s">
        <v>90</v>
      </c>
      <c r="E48" s="587" t="s">
        <v>1687</v>
      </c>
      <c r="F48" s="606"/>
      <c r="G48" s="607"/>
      <c r="H48" s="608"/>
      <c r="I48" s="607" t="s">
        <v>245</v>
      </c>
      <c r="J48" s="608"/>
      <c r="L48" s="608"/>
      <c r="M48" s="607"/>
      <c r="N48" s="607"/>
      <c r="O48" s="607"/>
      <c r="P48" s="607"/>
      <c r="Q48" s="605">
        <v>100000</v>
      </c>
      <c r="R48" s="607"/>
      <c r="S48" s="607"/>
      <c r="T48" s="607"/>
      <c r="U48" s="607"/>
      <c r="V48" s="607"/>
      <c r="W48" s="607"/>
      <c r="X48" s="607"/>
      <c r="Y48" s="607"/>
      <c r="Z48" s="607"/>
      <c r="AA48" s="607"/>
      <c r="AB48" s="607"/>
      <c r="AC48" s="607"/>
      <c r="AD48" s="607" t="s">
        <v>3778</v>
      </c>
      <c r="AE48" s="607" t="s">
        <v>3778</v>
      </c>
      <c r="AF48" s="609"/>
      <c r="AG48" s="607"/>
      <c r="AH48" s="607"/>
      <c r="AI48" s="607"/>
      <c r="AJ48" s="603"/>
      <c r="AL48" s="610"/>
      <c r="AM48" s="611"/>
      <c r="AN48" s="611"/>
      <c r="AO48" s="612"/>
    </row>
    <row r="49" spans="1:41" s="605" customFormat="1" ht="20.100000000000001" customHeight="1" x14ac:dyDescent="0.3">
      <c r="A49" s="603">
        <v>703292</v>
      </c>
      <c r="B49" s="604" t="s">
        <v>1435</v>
      </c>
      <c r="C49" s="603" t="s">
        <v>114</v>
      </c>
      <c r="D49" s="611" t="s">
        <v>2885</v>
      </c>
      <c r="E49" s="611" t="s">
        <v>172</v>
      </c>
      <c r="F49" s="613">
        <v>34536</v>
      </c>
      <c r="G49" s="603" t="s">
        <v>206</v>
      </c>
      <c r="H49" s="603" t="s">
        <v>907</v>
      </c>
      <c r="I49" s="607" t="s">
        <v>246</v>
      </c>
      <c r="J49" s="603" t="s">
        <v>201</v>
      </c>
      <c r="K49" s="611">
        <v>2010</v>
      </c>
      <c r="L49" s="603" t="s">
        <v>206</v>
      </c>
      <c r="M49" s="614"/>
      <c r="N49" s="603"/>
      <c r="O49" s="607"/>
      <c r="P49" s="603"/>
      <c r="Q49" s="605">
        <v>0</v>
      </c>
      <c r="R49" s="603">
        <v>0</v>
      </c>
      <c r="S49" s="603" t="s">
        <v>2176</v>
      </c>
      <c r="T49" s="603" t="s">
        <v>2177</v>
      </c>
      <c r="U49" s="603" t="s">
        <v>2178</v>
      </c>
      <c r="V49" s="603" t="s">
        <v>1909</v>
      </c>
      <c r="W49" s="603"/>
      <c r="X49" s="603"/>
      <c r="Y49" s="603"/>
      <c r="Z49" s="603"/>
      <c r="AA49" s="603"/>
      <c r="AB49" s="603"/>
      <c r="AC49" s="603"/>
      <c r="AD49" s="603"/>
      <c r="AE49" s="607" t="s">
        <v>3778</v>
      </c>
      <c r="AF49" s="610"/>
      <c r="AG49" s="614"/>
      <c r="AH49" s="607"/>
      <c r="AI49" s="607" t="s">
        <v>1370</v>
      </c>
      <c r="AJ49" s="603" t="s">
        <v>1370</v>
      </c>
      <c r="AK49" s="611"/>
      <c r="AL49" s="610"/>
      <c r="AM49" s="611"/>
      <c r="AN49" s="611"/>
      <c r="AO49" s="612"/>
    </row>
    <row r="50" spans="1:41" s="605" customFormat="1" ht="20.100000000000001" customHeight="1" x14ac:dyDescent="0.3">
      <c r="A50" s="603">
        <v>703333</v>
      </c>
      <c r="B50" s="604" t="s">
        <v>675</v>
      </c>
      <c r="C50" s="603" t="s">
        <v>676</v>
      </c>
      <c r="D50" s="611" t="s">
        <v>1221</v>
      </c>
      <c r="E50" s="611" t="s">
        <v>173</v>
      </c>
      <c r="F50" s="613">
        <v>33343</v>
      </c>
      <c r="G50" s="603" t="s">
        <v>198</v>
      </c>
      <c r="H50" s="603" t="s">
        <v>907</v>
      </c>
      <c r="I50" s="607" t="s">
        <v>247</v>
      </c>
      <c r="J50" s="603" t="s">
        <v>201</v>
      </c>
      <c r="K50" s="611">
        <v>2013</v>
      </c>
      <c r="L50" s="603" t="s">
        <v>198</v>
      </c>
      <c r="M50" s="614"/>
      <c r="N50" s="603"/>
      <c r="O50" s="607"/>
      <c r="P50" s="603"/>
      <c r="Q50" s="605">
        <v>0</v>
      </c>
      <c r="R50" s="603">
        <v>0</v>
      </c>
      <c r="S50" s="603" t="s">
        <v>2179</v>
      </c>
      <c r="T50" s="603" t="s">
        <v>2180</v>
      </c>
      <c r="U50" s="603" t="s">
        <v>2181</v>
      </c>
      <c r="V50" s="603" t="s">
        <v>1764</v>
      </c>
      <c r="W50" s="603"/>
      <c r="X50" s="603"/>
      <c r="Y50" s="603"/>
      <c r="Z50" s="603"/>
      <c r="AA50" s="603"/>
      <c r="AB50" s="603"/>
      <c r="AC50" s="603"/>
      <c r="AD50" s="603" t="s">
        <v>3820</v>
      </c>
      <c r="AE50" s="607" t="s">
        <v>3778</v>
      </c>
      <c r="AF50" s="610" t="s">
        <v>225</v>
      </c>
      <c r="AG50" s="614"/>
      <c r="AH50" s="607"/>
      <c r="AI50" s="607"/>
      <c r="AJ50" s="603" t="s">
        <v>1370</v>
      </c>
      <c r="AK50" s="611"/>
      <c r="AL50" s="610"/>
      <c r="AM50" s="611"/>
      <c r="AN50" s="611"/>
      <c r="AO50" s="612"/>
    </row>
    <row r="51" spans="1:41" s="605" customFormat="1" ht="20.100000000000001" customHeight="1" x14ac:dyDescent="0.3">
      <c r="A51" s="603">
        <v>703356</v>
      </c>
      <c r="B51" s="604" t="s">
        <v>468</v>
      </c>
      <c r="C51" s="603" t="s">
        <v>99</v>
      </c>
      <c r="D51" s="611" t="s">
        <v>953</v>
      </c>
      <c r="E51" s="611" t="s">
        <v>172</v>
      </c>
      <c r="F51" s="613">
        <v>34744</v>
      </c>
      <c r="G51" s="603" t="s">
        <v>198</v>
      </c>
      <c r="H51" s="603" t="s">
        <v>907</v>
      </c>
      <c r="I51" s="607" t="s">
        <v>398</v>
      </c>
      <c r="J51" s="603" t="s">
        <v>201</v>
      </c>
      <c r="K51" s="611">
        <v>2014</v>
      </c>
      <c r="L51" s="603" t="s">
        <v>198</v>
      </c>
      <c r="M51" s="614"/>
      <c r="N51" s="603"/>
      <c r="O51" s="607"/>
      <c r="P51" s="603"/>
      <c r="Q51" s="605">
        <v>0</v>
      </c>
      <c r="R51" s="603">
        <v>0</v>
      </c>
      <c r="S51" s="603" t="s">
        <v>2182</v>
      </c>
      <c r="T51" s="603" t="s">
        <v>1810</v>
      </c>
      <c r="U51" s="603" t="s">
        <v>1908</v>
      </c>
      <c r="V51" s="603" t="s">
        <v>1818</v>
      </c>
      <c r="W51" s="603"/>
      <c r="X51" s="603"/>
      <c r="Y51" s="603"/>
      <c r="Z51" s="603"/>
      <c r="AA51" s="603"/>
      <c r="AB51" s="603"/>
      <c r="AC51" s="603"/>
      <c r="AD51" s="603" t="s">
        <v>3821</v>
      </c>
      <c r="AE51" s="607" t="s">
        <v>3778</v>
      </c>
      <c r="AF51" s="610"/>
      <c r="AG51" s="614"/>
      <c r="AH51" s="607"/>
      <c r="AI51" s="607"/>
      <c r="AJ51" s="603"/>
      <c r="AK51" s="611"/>
      <c r="AL51" s="610"/>
      <c r="AM51" s="611"/>
      <c r="AN51" s="611"/>
      <c r="AO51" s="612"/>
    </row>
    <row r="52" spans="1:41" s="605" customFormat="1" ht="20.100000000000001" customHeight="1" x14ac:dyDescent="0.3">
      <c r="A52" s="603">
        <v>703402</v>
      </c>
      <c r="B52" s="604" t="s">
        <v>1429</v>
      </c>
      <c r="C52" s="603" t="s">
        <v>1430</v>
      </c>
      <c r="D52" s="611" t="s">
        <v>925</v>
      </c>
      <c r="E52" s="611" t="s">
        <v>172</v>
      </c>
      <c r="F52" s="613">
        <v>32985</v>
      </c>
      <c r="G52" s="603" t="s">
        <v>198</v>
      </c>
      <c r="H52" s="603" t="s">
        <v>907</v>
      </c>
      <c r="I52" s="607" t="s">
        <v>247</v>
      </c>
      <c r="J52" s="603" t="s">
        <v>201</v>
      </c>
      <c r="K52" s="611">
        <v>2010</v>
      </c>
      <c r="L52" s="603" t="s">
        <v>198</v>
      </c>
      <c r="M52" s="614"/>
      <c r="N52" s="603"/>
      <c r="O52" s="607"/>
      <c r="P52" s="603"/>
      <c r="Q52" s="605">
        <v>0</v>
      </c>
      <c r="R52" s="617"/>
      <c r="S52" s="603" t="s">
        <v>2184</v>
      </c>
      <c r="T52" s="603" t="s">
        <v>2185</v>
      </c>
      <c r="U52" s="603" t="s">
        <v>2186</v>
      </c>
      <c r="V52" s="603" t="s">
        <v>1764</v>
      </c>
      <c r="W52" s="603"/>
      <c r="X52" s="603"/>
      <c r="Y52" s="603"/>
      <c r="Z52" s="603"/>
      <c r="AA52" s="603"/>
      <c r="AB52" s="603"/>
      <c r="AC52" s="603"/>
      <c r="AD52" s="603"/>
      <c r="AE52" s="607"/>
      <c r="AF52" s="610"/>
      <c r="AG52" s="614"/>
      <c r="AH52" s="607"/>
      <c r="AI52" s="607"/>
      <c r="AJ52" s="603"/>
      <c r="AK52" s="611"/>
      <c r="AL52" s="610"/>
      <c r="AM52" s="611"/>
      <c r="AN52" s="611"/>
      <c r="AO52" s="612"/>
    </row>
    <row r="53" spans="1:41" s="605" customFormat="1" ht="20.100000000000001" customHeight="1" x14ac:dyDescent="0.3">
      <c r="A53" s="603">
        <v>703418</v>
      </c>
      <c r="B53" s="604" t="s">
        <v>677</v>
      </c>
      <c r="C53" s="603" t="s">
        <v>66</v>
      </c>
      <c r="D53" s="611" t="s">
        <v>1210</v>
      </c>
      <c r="E53" s="611" t="s">
        <v>173</v>
      </c>
      <c r="F53" s="613">
        <v>32019</v>
      </c>
      <c r="G53" s="603" t="s">
        <v>2886</v>
      </c>
      <c r="H53" s="603" t="s">
        <v>907</v>
      </c>
      <c r="I53" s="607" t="s">
        <v>398</v>
      </c>
      <c r="J53" s="603" t="s">
        <v>201</v>
      </c>
      <c r="K53" s="611">
        <v>2007</v>
      </c>
      <c r="L53" s="603" t="s">
        <v>200</v>
      </c>
      <c r="M53" s="614"/>
      <c r="N53" s="603"/>
      <c r="O53" s="607"/>
      <c r="P53" s="603"/>
      <c r="Q53" s="605">
        <v>0</v>
      </c>
      <c r="R53" s="603">
        <v>0</v>
      </c>
      <c r="S53" s="603" t="s">
        <v>2187</v>
      </c>
      <c r="T53" s="603" t="s">
        <v>1837</v>
      </c>
      <c r="U53" s="603" t="s">
        <v>2188</v>
      </c>
      <c r="V53" s="603" t="s">
        <v>2189</v>
      </c>
      <c r="W53" s="603"/>
      <c r="X53" s="603"/>
      <c r="Y53" s="603"/>
      <c r="Z53" s="603"/>
      <c r="AA53" s="603"/>
      <c r="AB53" s="603"/>
      <c r="AC53" s="603"/>
      <c r="AD53" s="603"/>
      <c r="AE53" s="607" t="s">
        <v>3778</v>
      </c>
      <c r="AF53" s="610"/>
      <c r="AG53" s="614"/>
      <c r="AH53" s="607"/>
      <c r="AI53" s="607"/>
      <c r="AJ53" s="603"/>
      <c r="AK53" s="611"/>
      <c r="AL53" s="610"/>
      <c r="AM53" s="611"/>
      <c r="AN53" s="611"/>
      <c r="AO53" s="612"/>
    </row>
    <row r="54" spans="1:41" s="605" customFormat="1" ht="20.100000000000001" customHeight="1" x14ac:dyDescent="0.3">
      <c r="A54" s="603">
        <v>703419</v>
      </c>
      <c r="B54" s="604" t="s">
        <v>678</v>
      </c>
      <c r="C54" s="603" t="s">
        <v>112</v>
      </c>
      <c r="D54" s="611" t="s">
        <v>953</v>
      </c>
      <c r="E54" s="611" t="s">
        <v>173</v>
      </c>
      <c r="F54" s="613">
        <v>34861</v>
      </c>
      <c r="G54" s="603" t="s">
        <v>976</v>
      </c>
      <c r="H54" s="603" t="s">
        <v>907</v>
      </c>
      <c r="I54" s="607" t="s">
        <v>246</v>
      </c>
      <c r="J54" s="603" t="s">
        <v>201</v>
      </c>
      <c r="K54" s="611">
        <v>2014</v>
      </c>
      <c r="L54" s="603" t="s">
        <v>200</v>
      </c>
      <c r="M54" s="614"/>
      <c r="N54" s="603"/>
      <c r="O54" s="607"/>
      <c r="P54" s="603"/>
      <c r="Q54" s="605">
        <v>150000</v>
      </c>
      <c r="R54" s="603">
        <v>0</v>
      </c>
      <c r="S54" s="603" t="s">
        <v>2190</v>
      </c>
      <c r="T54" s="603" t="s">
        <v>2139</v>
      </c>
      <c r="U54" s="603" t="s">
        <v>2191</v>
      </c>
      <c r="V54" s="603" t="s">
        <v>2192</v>
      </c>
      <c r="W54" s="603"/>
      <c r="X54" s="603"/>
      <c r="Y54" s="603"/>
      <c r="Z54" s="603"/>
      <c r="AA54" s="603"/>
      <c r="AB54" s="603"/>
      <c r="AC54" s="603"/>
      <c r="AD54" s="603" t="s">
        <v>3778</v>
      </c>
      <c r="AE54" s="607" t="s">
        <v>3778</v>
      </c>
      <c r="AF54" s="610"/>
      <c r="AG54" s="614"/>
      <c r="AH54" s="607"/>
      <c r="AI54" s="607"/>
      <c r="AJ54" s="603"/>
      <c r="AK54" s="611"/>
      <c r="AL54" s="610"/>
      <c r="AM54" s="611"/>
      <c r="AN54" s="611"/>
      <c r="AO54" s="612"/>
    </row>
    <row r="55" spans="1:41" s="605" customFormat="1" ht="20.100000000000001" customHeight="1" x14ac:dyDescent="0.3">
      <c r="A55" s="603">
        <v>703437</v>
      </c>
      <c r="B55" s="604" t="s">
        <v>392</v>
      </c>
      <c r="C55" s="603" t="s">
        <v>258</v>
      </c>
      <c r="D55" s="611" t="s">
        <v>1193</v>
      </c>
      <c r="E55" s="611" t="s">
        <v>172</v>
      </c>
      <c r="F55" s="613">
        <v>29767</v>
      </c>
      <c r="G55" s="603" t="s">
        <v>1194</v>
      </c>
      <c r="H55" s="603" t="s">
        <v>907</v>
      </c>
      <c r="I55" s="607" t="s">
        <v>247</v>
      </c>
      <c r="J55" s="603" t="s">
        <v>201</v>
      </c>
      <c r="K55" s="611">
        <v>2000</v>
      </c>
      <c r="L55" s="603" t="s">
        <v>214</v>
      </c>
      <c r="M55" s="614"/>
      <c r="N55" s="603"/>
      <c r="O55" s="607"/>
      <c r="P55" s="603"/>
      <c r="Q55" s="605">
        <v>0</v>
      </c>
      <c r="R55" s="603">
        <v>0</v>
      </c>
      <c r="S55" s="603" t="s">
        <v>2193</v>
      </c>
      <c r="T55" s="603" t="s">
        <v>2194</v>
      </c>
      <c r="U55" s="603" t="s">
        <v>1976</v>
      </c>
      <c r="V55" s="603" t="s">
        <v>1783</v>
      </c>
      <c r="W55" s="603"/>
      <c r="X55" s="603"/>
      <c r="Y55" s="603"/>
      <c r="Z55" s="603"/>
      <c r="AA55" s="603"/>
      <c r="AB55" s="603"/>
      <c r="AC55" s="603"/>
      <c r="AD55" s="603"/>
      <c r="AE55" s="607"/>
      <c r="AF55" s="610" t="s">
        <v>225</v>
      </c>
      <c r="AG55" s="614"/>
      <c r="AH55" s="607"/>
      <c r="AI55" s="607" t="s">
        <v>1370</v>
      </c>
      <c r="AJ55" s="603" t="s">
        <v>1370</v>
      </c>
      <c r="AK55" s="611"/>
      <c r="AL55" s="610"/>
      <c r="AM55" s="611"/>
      <c r="AN55" s="611"/>
      <c r="AO55" s="612"/>
    </row>
    <row r="56" spans="1:41" s="605" customFormat="1" ht="20.100000000000001" customHeight="1" x14ac:dyDescent="0.3">
      <c r="A56" s="603">
        <v>703439</v>
      </c>
      <c r="B56" s="604" t="s">
        <v>679</v>
      </c>
      <c r="C56" s="603" t="s">
        <v>250</v>
      </c>
      <c r="D56" s="611" t="s">
        <v>1238</v>
      </c>
      <c r="E56" s="611" t="s">
        <v>173</v>
      </c>
      <c r="F56" s="613">
        <v>35254</v>
      </c>
      <c r="G56" s="603" t="s">
        <v>198</v>
      </c>
      <c r="H56" s="603" t="s">
        <v>907</v>
      </c>
      <c r="I56" s="607" t="s">
        <v>398</v>
      </c>
      <c r="J56" s="603" t="s">
        <v>201</v>
      </c>
      <c r="K56" s="611">
        <v>2014</v>
      </c>
      <c r="L56" s="603" t="s">
        <v>198</v>
      </c>
      <c r="M56" s="614"/>
      <c r="N56" s="603"/>
      <c r="O56" s="607"/>
      <c r="P56" s="603"/>
      <c r="Q56" s="605">
        <v>0</v>
      </c>
      <c r="R56" s="603">
        <v>0</v>
      </c>
      <c r="S56" s="603" t="s">
        <v>2195</v>
      </c>
      <c r="T56" s="603" t="s">
        <v>2028</v>
      </c>
      <c r="U56" s="603" t="s">
        <v>1921</v>
      </c>
      <c r="V56" s="603" t="s">
        <v>1764</v>
      </c>
      <c r="W56" s="603"/>
      <c r="X56" s="603"/>
      <c r="Y56" s="603"/>
      <c r="Z56" s="603"/>
      <c r="AA56" s="603"/>
      <c r="AB56" s="603"/>
      <c r="AC56" s="603"/>
      <c r="AD56" s="603"/>
      <c r="AE56" s="607"/>
      <c r="AF56" s="610"/>
      <c r="AG56" s="614"/>
      <c r="AH56" s="607"/>
      <c r="AI56" s="607"/>
      <c r="AJ56" s="603"/>
      <c r="AK56" s="611"/>
      <c r="AL56" s="610"/>
      <c r="AM56" s="611"/>
      <c r="AN56" s="611"/>
      <c r="AO56" s="612"/>
    </row>
    <row r="57" spans="1:41" s="605" customFormat="1" ht="20.100000000000001" customHeight="1" x14ac:dyDescent="0.3">
      <c r="A57" s="603">
        <v>703451</v>
      </c>
      <c r="B57" s="604" t="s">
        <v>680</v>
      </c>
      <c r="C57" s="603" t="s">
        <v>71</v>
      </c>
      <c r="D57" s="611" t="s">
        <v>980</v>
      </c>
      <c r="E57" s="611" t="s">
        <v>173</v>
      </c>
      <c r="F57" s="613">
        <v>33970</v>
      </c>
      <c r="G57" s="603" t="s">
        <v>198</v>
      </c>
      <c r="H57" s="603" t="s">
        <v>907</v>
      </c>
      <c r="I57" s="607" t="s">
        <v>247</v>
      </c>
      <c r="J57" s="603" t="s">
        <v>201</v>
      </c>
      <c r="K57" s="611">
        <v>2014</v>
      </c>
      <c r="L57" s="603" t="s">
        <v>198</v>
      </c>
      <c r="M57" s="603" t="s">
        <v>225</v>
      </c>
      <c r="N57" s="603"/>
      <c r="O57" s="607"/>
      <c r="P57" s="603"/>
      <c r="Q57" s="605">
        <v>0</v>
      </c>
      <c r="R57" s="603" t="s">
        <v>225</v>
      </c>
      <c r="S57" s="603" t="s">
        <v>1989</v>
      </c>
      <c r="T57" s="603" t="s">
        <v>1825</v>
      </c>
      <c r="U57" s="603" t="s">
        <v>1990</v>
      </c>
      <c r="V57" s="603" t="s">
        <v>1770</v>
      </c>
      <c r="W57" s="603"/>
      <c r="X57" s="603"/>
      <c r="Y57" s="603"/>
      <c r="Z57" s="603"/>
      <c r="AA57" s="603"/>
      <c r="AB57" s="603"/>
      <c r="AC57" s="603"/>
      <c r="AD57" s="603"/>
      <c r="AE57" s="607" t="s">
        <v>3778</v>
      </c>
      <c r="AF57" s="610"/>
      <c r="AG57" s="603"/>
      <c r="AH57" s="607"/>
      <c r="AI57" s="607"/>
      <c r="AJ57" s="603"/>
      <c r="AK57" s="615"/>
      <c r="AL57" s="610"/>
      <c r="AM57" s="611"/>
      <c r="AN57" s="611"/>
      <c r="AO57" s="612"/>
    </row>
    <row r="58" spans="1:41" s="605" customFormat="1" ht="20.100000000000001" customHeight="1" x14ac:dyDescent="0.3">
      <c r="A58" s="603">
        <v>703482</v>
      </c>
      <c r="B58" s="604" t="s">
        <v>543</v>
      </c>
      <c r="C58" s="603" t="s">
        <v>268</v>
      </c>
      <c r="D58" s="611" t="s">
        <v>1007</v>
      </c>
      <c r="E58" s="611" t="s">
        <v>172</v>
      </c>
      <c r="F58" s="613">
        <v>29143</v>
      </c>
      <c r="G58" s="603" t="s">
        <v>214</v>
      </c>
      <c r="H58" s="603" t="s">
        <v>907</v>
      </c>
      <c r="I58" s="607" t="s">
        <v>247</v>
      </c>
      <c r="J58" s="603" t="s">
        <v>199</v>
      </c>
      <c r="K58" s="611">
        <v>1996</v>
      </c>
      <c r="L58" s="603" t="s">
        <v>214</v>
      </c>
      <c r="M58" s="614"/>
      <c r="N58" s="603"/>
      <c r="O58" s="607"/>
      <c r="P58" s="603"/>
      <c r="Q58" s="605">
        <v>0</v>
      </c>
      <c r="R58" s="617"/>
      <c r="S58" s="603" t="s">
        <v>2196</v>
      </c>
      <c r="T58" s="603" t="s">
        <v>2197</v>
      </c>
      <c r="U58" s="603" t="s">
        <v>2198</v>
      </c>
      <c r="V58" s="603" t="s">
        <v>1783</v>
      </c>
      <c r="W58" s="603"/>
      <c r="X58" s="603"/>
      <c r="Y58" s="603"/>
      <c r="Z58" s="603"/>
      <c r="AA58" s="603"/>
      <c r="AB58" s="603"/>
      <c r="AC58" s="603"/>
      <c r="AD58" s="603"/>
      <c r="AE58" s="607" t="s">
        <v>3778</v>
      </c>
      <c r="AF58" s="610" t="s">
        <v>225</v>
      </c>
      <c r="AG58" s="614"/>
      <c r="AH58" s="607"/>
      <c r="AI58" s="607"/>
      <c r="AJ58" s="603" t="s">
        <v>1370</v>
      </c>
      <c r="AK58" s="611"/>
      <c r="AL58" s="610"/>
      <c r="AM58" s="611"/>
      <c r="AN58" s="611"/>
      <c r="AO58" s="612"/>
    </row>
    <row r="59" spans="1:41" s="605" customFormat="1" ht="20.100000000000001" customHeight="1" x14ac:dyDescent="0.3">
      <c r="A59" s="603">
        <v>703492</v>
      </c>
      <c r="B59" s="604" t="s">
        <v>496</v>
      </c>
      <c r="C59" s="603" t="s">
        <v>109</v>
      </c>
      <c r="D59" s="611" t="s">
        <v>983</v>
      </c>
      <c r="E59" s="611" t="s">
        <v>173</v>
      </c>
      <c r="F59" s="613">
        <v>34335</v>
      </c>
      <c r="G59" s="603" t="s">
        <v>984</v>
      </c>
      <c r="H59" s="603" t="s">
        <v>907</v>
      </c>
      <c r="I59" s="607" t="s">
        <v>398</v>
      </c>
      <c r="J59" s="603" t="s">
        <v>201</v>
      </c>
      <c r="K59" s="611">
        <v>2011</v>
      </c>
      <c r="L59" s="603" t="s">
        <v>207</v>
      </c>
      <c r="M59" s="614"/>
      <c r="N59" s="603"/>
      <c r="O59" s="607"/>
      <c r="P59" s="603"/>
      <c r="Q59" s="605">
        <v>0</v>
      </c>
      <c r="R59" s="617"/>
      <c r="S59" s="603" t="s">
        <v>1942</v>
      </c>
      <c r="T59" s="603" t="s">
        <v>1943</v>
      </c>
      <c r="U59" s="603" t="s">
        <v>1944</v>
      </c>
      <c r="V59" s="603" t="s">
        <v>1945</v>
      </c>
      <c r="W59" s="603"/>
      <c r="X59" s="603"/>
      <c r="Y59" s="603"/>
      <c r="Z59" s="603"/>
      <c r="AA59" s="603"/>
      <c r="AB59" s="603"/>
      <c r="AC59" s="603"/>
      <c r="AD59" s="603"/>
      <c r="AE59" s="607"/>
      <c r="AF59" s="610" t="s">
        <v>225</v>
      </c>
      <c r="AG59" s="614"/>
      <c r="AH59" s="607"/>
      <c r="AI59" s="607"/>
      <c r="AJ59" s="603" t="s">
        <v>1370</v>
      </c>
      <c r="AK59" s="611"/>
      <c r="AL59" s="610"/>
      <c r="AM59" s="611"/>
      <c r="AN59" s="611"/>
      <c r="AO59" s="612"/>
    </row>
    <row r="60" spans="1:41" s="605" customFormat="1" ht="20.100000000000001" customHeight="1" x14ac:dyDescent="0.3">
      <c r="A60" s="603">
        <v>703496</v>
      </c>
      <c r="B60" s="604" t="s">
        <v>480</v>
      </c>
      <c r="C60" s="603" t="s">
        <v>68</v>
      </c>
      <c r="D60" s="611" t="s">
        <v>929</v>
      </c>
      <c r="E60" s="611" t="s">
        <v>172</v>
      </c>
      <c r="F60" s="613">
        <v>29497</v>
      </c>
      <c r="G60" s="603" t="s">
        <v>207</v>
      </c>
      <c r="H60" s="603" t="s">
        <v>907</v>
      </c>
      <c r="I60" s="607" t="s">
        <v>247</v>
      </c>
      <c r="J60" s="603" t="s">
        <v>201</v>
      </c>
      <c r="K60" s="611">
        <v>1998</v>
      </c>
      <c r="L60" s="603" t="s">
        <v>198</v>
      </c>
      <c r="M60" s="614"/>
      <c r="N60" s="603"/>
      <c r="O60" s="607"/>
      <c r="P60" s="603"/>
      <c r="Q60" s="605">
        <v>0</v>
      </c>
      <c r="R60" s="617"/>
      <c r="S60" s="603" t="s">
        <v>2199</v>
      </c>
      <c r="T60" s="603" t="s">
        <v>1807</v>
      </c>
      <c r="U60" s="603" t="s">
        <v>1847</v>
      </c>
      <c r="V60" s="603" t="s">
        <v>1812</v>
      </c>
      <c r="W60" s="603"/>
      <c r="X60" s="603"/>
      <c r="Y60" s="603"/>
      <c r="Z60" s="603"/>
      <c r="AA60" s="603"/>
      <c r="AB60" s="603"/>
      <c r="AC60" s="603"/>
      <c r="AD60" s="603"/>
      <c r="AE60" s="607"/>
      <c r="AF60" s="610"/>
      <c r="AG60" s="614"/>
      <c r="AH60" s="607"/>
      <c r="AI60" s="607"/>
      <c r="AJ60" s="603" t="s">
        <v>1370</v>
      </c>
      <c r="AK60" s="611"/>
      <c r="AL60" s="610"/>
      <c r="AM60" s="611"/>
      <c r="AN60" s="611"/>
      <c r="AO60" s="612"/>
    </row>
    <row r="61" spans="1:41" s="605" customFormat="1" ht="20.100000000000001" customHeight="1" x14ac:dyDescent="0.3">
      <c r="A61" s="603">
        <v>703514</v>
      </c>
      <c r="B61" s="604" t="s">
        <v>3552</v>
      </c>
      <c r="C61" s="603" t="s">
        <v>108</v>
      </c>
      <c r="E61" s="587" t="s">
        <v>1687</v>
      </c>
      <c r="F61" s="606"/>
      <c r="G61" s="607"/>
      <c r="H61" s="608"/>
      <c r="I61" s="607" t="s">
        <v>247</v>
      </c>
      <c r="J61" s="608"/>
      <c r="L61" s="608"/>
      <c r="M61" s="607"/>
      <c r="N61" s="607"/>
      <c r="O61" s="607"/>
      <c r="P61" s="607"/>
      <c r="Q61" s="605">
        <v>0</v>
      </c>
      <c r="R61" s="607"/>
      <c r="S61" s="607"/>
      <c r="T61" s="607"/>
      <c r="U61" s="607"/>
      <c r="V61" s="607"/>
      <c r="W61" s="607"/>
      <c r="X61" s="607"/>
      <c r="Y61" s="607"/>
      <c r="Z61" s="607"/>
      <c r="AA61" s="607"/>
      <c r="AB61" s="607"/>
      <c r="AC61" s="607"/>
      <c r="AD61" s="607" t="s">
        <v>3821</v>
      </c>
      <c r="AE61" s="607" t="s">
        <v>3778</v>
      </c>
      <c r="AF61" s="609"/>
      <c r="AG61" s="607"/>
      <c r="AH61" s="607"/>
      <c r="AI61" s="607"/>
      <c r="AJ61" s="603"/>
      <c r="AL61" s="610"/>
      <c r="AM61" s="611"/>
      <c r="AN61" s="611"/>
      <c r="AO61" s="612"/>
    </row>
    <row r="62" spans="1:41" s="605" customFormat="1" ht="20.100000000000001" customHeight="1" x14ac:dyDescent="0.3">
      <c r="A62" s="603">
        <v>703518</v>
      </c>
      <c r="B62" s="604" t="s">
        <v>682</v>
      </c>
      <c r="C62" s="603" t="s">
        <v>159</v>
      </c>
      <c r="D62" s="611" t="s">
        <v>1027</v>
      </c>
      <c r="E62" s="611" t="s">
        <v>172</v>
      </c>
      <c r="F62" s="613">
        <v>31892</v>
      </c>
      <c r="G62" s="603" t="s">
        <v>986</v>
      </c>
      <c r="H62" s="603" t="s">
        <v>907</v>
      </c>
      <c r="I62" s="607" t="s">
        <v>247</v>
      </c>
      <c r="J62" s="603" t="s">
        <v>199</v>
      </c>
      <c r="K62" s="611">
        <v>2005</v>
      </c>
      <c r="L62" s="603" t="s">
        <v>210</v>
      </c>
      <c r="M62" s="603" t="s">
        <v>225</v>
      </c>
      <c r="N62" s="603"/>
      <c r="O62" s="607"/>
      <c r="P62" s="603"/>
      <c r="Q62" s="605">
        <v>0</v>
      </c>
      <c r="R62" s="603" t="s">
        <v>225</v>
      </c>
      <c r="S62" s="603" t="s">
        <v>2064</v>
      </c>
      <c r="T62" s="603" t="s">
        <v>2065</v>
      </c>
      <c r="U62" s="603" t="s">
        <v>2066</v>
      </c>
      <c r="V62" s="603" t="s">
        <v>2067</v>
      </c>
      <c r="W62" s="603" t="s">
        <v>225</v>
      </c>
      <c r="X62" s="603" t="s">
        <v>225</v>
      </c>
      <c r="Y62" s="603" t="s">
        <v>225</v>
      </c>
      <c r="Z62" s="603" t="s">
        <v>225</v>
      </c>
      <c r="AA62" s="603" t="s">
        <v>225</v>
      </c>
      <c r="AB62" s="603" t="s">
        <v>225</v>
      </c>
      <c r="AC62" s="603" t="s">
        <v>225</v>
      </c>
      <c r="AD62" s="603"/>
      <c r="AE62" s="607" t="s">
        <v>3778</v>
      </c>
      <c r="AF62" s="610" t="s">
        <v>1370</v>
      </c>
      <c r="AG62" s="603" t="s">
        <v>1370</v>
      </c>
      <c r="AH62" s="607" t="s">
        <v>1370</v>
      </c>
      <c r="AI62" s="607" t="s">
        <v>1370</v>
      </c>
      <c r="AJ62" s="603" t="s">
        <v>1370</v>
      </c>
      <c r="AK62" s="615"/>
      <c r="AL62" s="610"/>
      <c r="AM62" s="611"/>
      <c r="AN62" s="611"/>
      <c r="AO62" s="612"/>
    </row>
    <row r="63" spans="1:41" s="605" customFormat="1" ht="20.100000000000001" customHeight="1" x14ac:dyDescent="0.3">
      <c r="A63" s="603">
        <v>703536</v>
      </c>
      <c r="B63" s="604" t="s">
        <v>683</v>
      </c>
      <c r="C63" s="603" t="s">
        <v>253</v>
      </c>
      <c r="D63" s="611" t="s">
        <v>961</v>
      </c>
      <c r="E63" s="611" t="s">
        <v>173</v>
      </c>
      <c r="F63" s="613">
        <v>32952</v>
      </c>
      <c r="G63" s="603" t="s">
        <v>198</v>
      </c>
      <c r="H63" s="603" t="s">
        <v>907</v>
      </c>
      <c r="I63" s="607" t="s">
        <v>398</v>
      </c>
      <c r="J63" s="603" t="s">
        <v>201</v>
      </c>
      <c r="K63" s="611">
        <v>2014</v>
      </c>
      <c r="L63" s="603" t="s">
        <v>198</v>
      </c>
      <c r="M63" s="614"/>
      <c r="N63" s="603"/>
      <c r="O63" s="607"/>
      <c r="P63" s="603"/>
      <c r="Q63" s="605">
        <v>0</v>
      </c>
      <c r="R63" s="603">
        <v>0</v>
      </c>
      <c r="S63" s="603" t="s">
        <v>2200</v>
      </c>
      <c r="T63" s="603" t="s">
        <v>2201</v>
      </c>
      <c r="U63" s="603" t="s">
        <v>2202</v>
      </c>
      <c r="V63" s="603" t="s">
        <v>2189</v>
      </c>
      <c r="W63" s="603"/>
      <c r="X63" s="603"/>
      <c r="Y63" s="603"/>
      <c r="Z63" s="603"/>
      <c r="AA63" s="603"/>
      <c r="AB63" s="603"/>
      <c r="AC63" s="603"/>
      <c r="AD63" s="603" t="s">
        <v>3842</v>
      </c>
      <c r="AE63" s="607" t="s">
        <v>3778</v>
      </c>
      <c r="AF63" s="610"/>
      <c r="AG63" s="614"/>
      <c r="AH63" s="607"/>
      <c r="AI63" s="607"/>
      <c r="AJ63" s="603"/>
      <c r="AK63" s="611"/>
      <c r="AL63" s="610"/>
      <c r="AM63" s="611"/>
      <c r="AN63" s="611"/>
      <c r="AO63" s="612"/>
    </row>
    <row r="64" spans="1:41" s="605" customFormat="1" ht="20.100000000000001" customHeight="1" x14ac:dyDescent="0.3">
      <c r="A64" s="603">
        <v>703583</v>
      </c>
      <c r="B64" s="604" t="s">
        <v>684</v>
      </c>
      <c r="C64" s="603" t="s">
        <v>309</v>
      </c>
      <c r="D64" s="611" t="s">
        <v>1244</v>
      </c>
      <c r="E64" s="611" t="s">
        <v>173</v>
      </c>
      <c r="F64" s="613">
        <v>35692</v>
      </c>
      <c r="G64" s="603" t="s">
        <v>198</v>
      </c>
      <c r="H64" s="603" t="s">
        <v>907</v>
      </c>
      <c r="I64" s="607" t="s">
        <v>398</v>
      </c>
      <c r="J64" s="603" t="s">
        <v>201</v>
      </c>
      <c r="K64" s="611">
        <v>2015</v>
      </c>
      <c r="L64" s="603" t="s">
        <v>198</v>
      </c>
      <c r="M64" s="614"/>
      <c r="N64" s="603"/>
      <c r="O64" s="607"/>
      <c r="P64" s="603"/>
      <c r="Q64" s="605">
        <v>0</v>
      </c>
      <c r="R64" s="603">
        <v>0</v>
      </c>
      <c r="S64" s="603" t="s">
        <v>2203</v>
      </c>
      <c r="T64" s="603" t="s">
        <v>2204</v>
      </c>
      <c r="U64" s="603" t="s">
        <v>2205</v>
      </c>
      <c r="V64" s="603" t="s">
        <v>1764</v>
      </c>
      <c r="W64" s="603"/>
      <c r="X64" s="603"/>
      <c r="Y64" s="603"/>
      <c r="Z64" s="603"/>
      <c r="AA64" s="603"/>
      <c r="AB64" s="603"/>
      <c r="AC64" s="603"/>
      <c r="AD64" s="603"/>
      <c r="AE64" s="607"/>
      <c r="AF64" s="610"/>
      <c r="AG64" s="614"/>
      <c r="AH64" s="607"/>
      <c r="AI64" s="607"/>
      <c r="AJ64" s="603"/>
      <c r="AK64" s="611"/>
      <c r="AL64" s="610"/>
      <c r="AM64" s="611"/>
      <c r="AN64" s="611"/>
      <c r="AO64" s="612"/>
    </row>
    <row r="65" spans="1:41" s="605" customFormat="1" ht="20.100000000000001" customHeight="1" x14ac:dyDescent="0.3">
      <c r="A65" s="603">
        <v>703599</v>
      </c>
      <c r="B65" s="604" t="s">
        <v>472</v>
      </c>
      <c r="C65" s="603" t="s">
        <v>311</v>
      </c>
      <c r="D65" s="611" t="s">
        <v>1257</v>
      </c>
      <c r="E65" s="611" t="s">
        <v>173</v>
      </c>
      <c r="F65" s="613">
        <v>35250</v>
      </c>
      <c r="G65" s="603" t="s">
        <v>198</v>
      </c>
      <c r="H65" s="603" t="s">
        <v>907</v>
      </c>
      <c r="I65" s="607" t="s">
        <v>398</v>
      </c>
      <c r="J65" s="603" t="s">
        <v>199</v>
      </c>
      <c r="K65" s="611">
        <v>2014</v>
      </c>
      <c r="L65" s="603" t="s">
        <v>209</v>
      </c>
      <c r="M65" s="614"/>
      <c r="N65" s="603"/>
      <c r="O65" s="607"/>
      <c r="P65" s="603"/>
      <c r="Q65" s="605">
        <v>0</v>
      </c>
      <c r="R65" s="603">
        <v>0</v>
      </c>
      <c r="S65" s="603" t="s">
        <v>2208</v>
      </c>
      <c r="T65" s="603" t="s">
        <v>2209</v>
      </c>
      <c r="U65" s="603" t="s">
        <v>2210</v>
      </c>
      <c r="V65" s="603" t="s">
        <v>1764</v>
      </c>
      <c r="W65" s="603"/>
      <c r="X65" s="603"/>
      <c r="Y65" s="603"/>
      <c r="Z65" s="603"/>
      <c r="AA65" s="603"/>
      <c r="AB65" s="603"/>
      <c r="AC65" s="603"/>
      <c r="AD65" s="603"/>
      <c r="AE65" s="607"/>
      <c r="AF65" s="610"/>
      <c r="AG65" s="614"/>
      <c r="AH65" s="607"/>
      <c r="AI65" s="607"/>
      <c r="AJ65" s="603"/>
      <c r="AK65" s="611"/>
      <c r="AL65" s="610"/>
      <c r="AM65" s="611"/>
      <c r="AN65" s="611"/>
      <c r="AO65" s="612"/>
    </row>
    <row r="66" spans="1:41" s="605" customFormat="1" ht="20.100000000000001" customHeight="1" x14ac:dyDescent="0.3">
      <c r="A66" s="603">
        <v>703620</v>
      </c>
      <c r="B66" s="604" t="s">
        <v>576</v>
      </c>
      <c r="C66" s="603" t="s">
        <v>64</v>
      </c>
      <c r="D66" s="611" t="s">
        <v>990</v>
      </c>
      <c r="E66" s="611" t="s">
        <v>173</v>
      </c>
      <c r="F66" s="613">
        <v>26531</v>
      </c>
      <c r="G66" s="603" t="s">
        <v>198</v>
      </c>
      <c r="H66" s="603" t="s">
        <v>907</v>
      </c>
      <c r="I66" s="607" t="s">
        <v>398</v>
      </c>
      <c r="J66" s="603" t="s">
        <v>201</v>
      </c>
      <c r="K66" s="611">
        <v>2008</v>
      </c>
      <c r="L66" s="603" t="s">
        <v>200</v>
      </c>
      <c r="M66" s="614"/>
      <c r="N66" s="603"/>
      <c r="O66" s="607"/>
      <c r="P66" s="603"/>
      <c r="Q66" s="605">
        <v>0</v>
      </c>
      <c r="R66" s="603">
        <v>0</v>
      </c>
      <c r="S66" s="603" t="s">
        <v>2211</v>
      </c>
      <c r="T66" s="603" t="s">
        <v>2212</v>
      </c>
      <c r="U66" s="603" t="s">
        <v>2213</v>
      </c>
      <c r="V66" s="603" t="s">
        <v>1764</v>
      </c>
      <c r="W66" s="603"/>
      <c r="X66" s="603"/>
      <c r="Y66" s="603"/>
      <c r="Z66" s="603"/>
      <c r="AA66" s="603"/>
      <c r="AB66" s="603"/>
      <c r="AC66" s="603"/>
      <c r="AD66" s="603"/>
      <c r="AE66" s="607"/>
      <c r="AF66" s="610"/>
      <c r="AG66" s="614"/>
      <c r="AH66" s="607"/>
      <c r="AI66" s="607"/>
      <c r="AJ66" s="603"/>
      <c r="AK66" s="611"/>
      <c r="AL66" s="610"/>
      <c r="AM66" s="611"/>
      <c r="AN66" s="611"/>
      <c r="AO66" s="612"/>
    </row>
    <row r="67" spans="1:41" s="605" customFormat="1" ht="20.100000000000001" customHeight="1" x14ac:dyDescent="0.3">
      <c r="A67" s="603">
        <v>703627</v>
      </c>
      <c r="B67" s="604" t="s">
        <v>456</v>
      </c>
      <c r="C67" s="603" t="s">
        <v>61</v>
      </c>
      <c r="D67" s="611" t="s">
        <v>1090</v>
      </c>
      <c r="E67" s="611" t="s">
        <v>173</v>
      </c>
      <c r="F67" s="613">
        <v>34179</v>
      </c>
      <c r="G67" s="603" t="s">
        <v>198</v>
      </c>
      <c r="H67" s="603" t="s">
        <v>907</v>
      </c>
      <c r="I67" s="607" t="s">
        <v>246</v>
      </c>
      <c r="J67" s="603" t="s">
        <v>201</v>
      </c>
      <c r="K67" s="611">
        <v>2013</v>
      </c>
      <c r="L67" s="603" t="s">
        <v>200</v>
      </c>
      <c r="M67" s="614"/>
      <c r="N67" s="603"/>
      <c r="O67" s="607"/>
      <c r="P67" s="603"/>
      <c r="Q67" s="605">
        <v>0</v>
      </c>
      <c r="R67" s="603">
        <v>0</v>
      </c>
      <c r="S67" s="603" t="s">
        <v>1977</v>
      </c>
      <c r="T67" s="603" t="s">
        <v>1978</v>
      </c>
      <c r="U67" s="603" t="s">
        <v>1979</v>
      </c>
      <c r="V67" s="603" t="s">
        <v>1764</v>
      </c>
      <c r="W67" s="603"/>
      <c r="X67" s="603"/>
      <c r="Y67" s="603"/>
      <c r="Z67" s="603"/>
      <c r="AA67" s="603"/>
      <c r="AB67" s="603"/>
      <c r="AC67" s="603"/>
      <c r="AD67" s="603"/>
      <c r="AE67" s="607"/>
      <c r="AF67" s="610"/>
      <c r="AG67" s="614"/>
      <c r="AH67" s="607"/>
      <c r="AI67" s="607"/>
      <c r="AJ67" s="603"/>
      <c r="AK67" s="611"/>
      <c r="AL67" s="610"/>
      <c r="AM67" s="611"/>
      <c r="AN67" s="611"/>
      <c r="AO67" s="612"/>
    </row>
    <row r="68" spans="1:41" s="605" customFormat="1" ht="20.100000000000001" customHeight="1" x14ac:dyDescent="0.3">
      <c r="A68" s="603">
        <v>703663</v>
      </c>
      <c r="B68" s="604" t="s">
        <v>686</v>
      </c>
      <c r="C68" s="603" t="s">
        <v>63</v>
      </c>
      <c r="D68" s="611" t="s">
        <v>992</v>
      </c>
      <c r="E68" s="611" t="s">
        <v>173</v>
      </c>
      <c r="F68" s="613">
        <v>35065</v>
      </c>
      <c r="G68" s="603" t="s">
        <v>1686</v>
      </c>
      <c r="H68" s="603" t="s">
        <v>907</v>
      </c>
      <c r="I68" s="607" t="s">
        <v>398</v>
      </c>
      <c r="J68" s="603" t="s">
        <v>201</v>
      </c>
      <c r="K68" s="611">
        <v>2015</v>
      </c>
      <c r="L68" s="603" t="s">
        <v>198</v>
      </c>
      <c r="M68" s="614"/>
      <c r="N68" s="603"/>
      <c r="O68" s="607"/>
      <c r="P68" s="603"/>
      <c r="Q68" s="605">
        <v>0</v>
      </c>
      <c r="R68" s="603">
        <v>0</v>
      </c>
      <c r="S68" s="603" t="s">
        <v>2214</v>
      </c>
      <c r="T68" s="603" t="s">
        <v>1848</v>
      </c>
      <c r="U68" s="603" t="s">
        <v>1997</v>
      </c>
      <c r="V68" s="603" t="s">
        <v>2215</v>
      </c>
      <c r="W68" s="603"/>
      <c r="X68" s="603"/>
      <c r="Y68" s="603"/>
      <c r="Z68" s="603"/>
      <c r="AA68" s="603"/>
      <c r="AB68" s="603"/>
      <c r="AC68" s="603"/>
      <c r="AD68" s="603"/>
      <c r="AE68" s="607"/>
      <c r="AF68" s="610"/>
      <c r="AG68" s="614"/>
      <c r="AH68" s="607"/>
      <c r="AI68" s="607"/>
      <c r="AJ68" s="603"/>
      <c r="AK68" s="611"/>
      <c r="AL68" s="610"/>
      <c r="AM68" s="611"/>
      <c r="AN68" s="611"/>
      <c r="AO68" s="612"/>
    </row>
    <row r="69" spans="1:41" s="605" customFormat="1" ht="20.100000000000001" customHeight="1" x14ac:dyDescent="0.3">
      <c r="A69" s="603">
        <v>703669</v>
      </c>
      <c r="B69" s="604" t="s">
        <v>687</v>
      </c>
      <c r="C69" s="603" t="s">
        <v>68</v>
      </c>
      <c r="D69" s="611" t="s">
        <v>1206</v>
      </c>
      <c r="E69" s="611" t="s">
        <v>172</v>
      </c>
      <c r="F69" s="613">
        <v>31792</v>
      </c>
      <c r="G69" s="603" t="s">
        <v>214</v>
      </c>
      <c r="H69" s="603" t="s">
        <v>907</v>
      </c>
      <c r="I69" s="607" t="s">
        <v>398</v>
      </c>
      <c r="J69" s="603" t="s">
        <v>201</v>
      </c>
      <c r="K69" s="611">
        <v>2009</v>
      </c>
      <c r="L69" s="603" t="s">
        <v>198</v>
      </c>
      <c r="M69" s="614"/>
      <c r="N69" s="603"/>
      <c r="O69" s="607"/>
      <c r="P69" s="603"/>
      <c r="Q69" s="605">
        <v>0</v>
      </c>
      <c r="R69" s="603">
        <v>0</v>
      </c>
      <c r="S69" s="603" t="s">
        <v>2216</v>
      </c>
      <c r="T69" s="603" t="s">
        <v>1807</v>
      </c>
      <c r="U69" s="603" t="s">
        <v>1927</v>
      </c>
      <c r="V69" s="603" t="s">
        <v>1783</v>
      </c>
      <c r="W69" s="603"/>
      <c r="X69" s="603"/>
      <c r="Y69" s="603"/>
      <c r="Z69" s="603"/>
      <c r="AA69" s="603"/>
      <c r="AB69" s="603"/>
      <c r="AC69" s="603"/>
      <c r="AD69" s="603"/>
      <c r="AE69" s="607"/>
      <c r="AF69" s="610"/>
      <c r="AG69" s="614"/>
      <c r="AH69" s="607"/>
      <c r="AI69" s="607"/>
      <c r="AJ69" s="603"/>
      <c r="AK69" s="611"/>
      <c r="AL69" s="610"/>
      <c r="AM69" s="611"/>
      <c r="AN69" s="611"/>
      <c r="AO69" s="612"/>
    </row>
    <row r="70" spans="1:41" s="605" customFormat="1" ht="20.100000000000001" customHeight="1" x14ac:dyDescent="0.3">
      <c r="A70" s="603">
        <v>703725</v>
      </c>
      <c r="B70" s="604" t="s">
        <v>548</v>
      </c>
      <c r="C70" s="603" t="s">
        <v>69</v>
      </c>
      <c r="D70" s="611" t="s">
        <v>1182</v>
      </c>
      <c r="E70" s="611" t="s">
        <v>173</v>
      </c>
      <c r="F70" s="613">
        <v>27461</v>
      </c>
      <c r="G70" s="603" t="s">
        <v>995</v>
      </c>
      <c r="H70" s="603" t="s">
        <v>907</v>
      </c>
      <c r="I70" s="607" t="s">
        <v>247</v>
      </c>
      <c r="J70" s="603" t="s">
        <v>201</v>
      </c>
      <c r="K70" s="611">
        <v>1994</v>
      </c>
      <c r="L70" s="603" t="s">
        <v>207</v>
      </c>
      <c r="M70" s="614"/>
      <c r="N70" s="603"/>
      <c r="O70" s="607"/>
      <c r="P70" s="603"/>
      <c r="Q70" s="605">
        <v>0</v>
      </c>
      <c r="R70" s="603">
        <v>0</v>
      </c>
      <c r="S70" s="603" t="s">
        <v>2217</v>
      </c>
      <c r="T70" s="603" t="s">
        <v>1814</v>
      </c>
      <c r="U70" s="603" t="s">
        <v>2218</v>
      </c>
      <c r="V70" s="603" t="s">
        <v>1812</v>
      </c>
      <c r="W70" s="603"/>
      <c r="X70" s="603"/>
      <c r="Y70" s="603"/>
      <c r="Z70" s="603"/>
      <c r="AA70" s="603"/>
      <c r="AB70" s="603"/>
      <c r="AC70" s="603"/>
      <c r="AD70" s="603"/>
      <c r="AE70" s="607"/>
      <c r="AF70" s="610" t="s">
        <v>225</v>
      </c>
      <c r="AG70" s="614"/>
      <c r="AH70" s="607"/>
      <c r="AI70" s="607"/>
      <c r="AJ70" s="603" t="s">
        <v>1370</v>
      </c>
      <c r="AK70" s="611"/>
      <c r="AL70" s="610"/>
      <c r="AM70" s="611"/>
      <c r="AN70" s="611"/>
      <c r="AO70" s="612"/>
    </row>
    <row r="71" spans="1:41" s="605" customFormat="1" ht="20.100000000000001" customHeight="1" x14ac:dyDescent="0.3">
      <c r="A71" s="603">
        <v>703730</v>
      </c>
      <c r="B71" s="604" t="s">
        <v>497</v>
      </c>
      <c r="C71" s="603" t="s">
        <v>135</v>
      </c>
      <c r="D71" s="611" t="s">
        <v>996</v>
      </c>
      <c r="E71" s="611" t="s">
        <v>173</v>
      </c>
      <c r="F71" s="613">
        <v>31839</v>
      </c>
      <c r="G71" s="603" t="s">
        <v>997</v>
      </c>
      <c r="H71" s="603" t="s">
        <v>907</v>
      </c>
      <c r="I71" s="607" t="s">
        <v>398</v>
      </c>
      <c r="J71" s="603" t="s">
        <v>199</v>
      </c>
      <c r="K71" s="611">
        <v>2005</v>
      </c>
      <c r="L71" s="603" t="s">
        <v>209</v>
      </c>
      <c r="M71" s="614"/>
      <c r="N71" s="603"/>
      <c r="O71" s="607"/>
      <c r="P71" s="603"/>
      <c r="Q71" s="605">
        <v>0</v>
      </c>
      <c r="R71" s="603">
        <v>0</v>
      </c>
      <c r="S71" s="603" t="s">
        <v>2219</v>
      </c>
      <c r="T71" s="603" t="s">
        <v>2220</v>
      </c>
      <c r="U71" s="603" t="s">
        <v>2221</v>
      </c>
      <c r="V71" s="603" t="s">
        <v>1930</v>
      </c>
      <c r="W71" s="603"/>
      <c r="X71" s="603"/>
      <c r="Y71" s="603"/>
      <c r="Z71" s="603"/>
      <c r="AA71" s="603"/>
      <c r="AB71" s="603"/>
      <c r="AC71" s="603"/>
      <c r="AD71" s="603" t="s">
        <v>3821</v>
      </c>
      <c r="AE71" s="607" t="s">
        <v>3778</v>
      </c>
      <c r="AF71" s="610"/>
      <c r="AG71" s="614"/>
      <c r="AH71" s="607"/>
      <c r="AI71" s="607"/>
      <c r="AJ71" s="603"/>
      <c r="AK71" s="611"/>
      <c r="AL71" s="610"/>
      <c r="AM71" s="611"/>
      <c r="AN71" s="611"/>
      <c r="AO71" s="612"/>
    </row>
    <row r="72" spans="1:41" s="605" customFormat="1" ht="20.100000000000001" customHeight="1" x14ac:dyDescent="0.3">
      <c r="A72" s="603">
        <v>703831</v>
      </c>
      <c r="B72" s="604" t="s">
        <v>691</v>
      </c>
      <c r="C72" s="603" t="s">
        <v>277</v>
      </c>
      <c r="D72" s="611" t="s">
        <v>975</v>
      </c>
      <c r="E72" s="611" t="s">
        <v>172</v>
      </c>
      <c r="F72" s="613">
        <v>35435</v>
      </c>
      <c r="G72" s="603" t="s">
        <v>198</v>
      </c>
      <c r="H72" s="603" t="s">
        <v>907</v>
      </c>
      <c r="I72" s="607" t="s">
        <v>398</v>
      </c>
      <c r="J72" s="603" t="s">
        <v>201</v>
      </c>
      <c r="K72" s="611">
        <v>2014</v>
      </c>
      <c r="L72" s="603" t="s">
        <v>198</v>
      </c>
      <c r="M72" s="614"/>
      <c r="N72" s="603"/>
      <c r="O72" s="607"/>
      <c r="P72" s="603"/>
      <c r="Q72" s="605">
        <v>0</v>
      </c>
      <c r="R72" s="603">
        <v>0</v>
      </c>
      <c r="S72" s="603" t="s">
        <v>2222</v>
      </c>
      <c r="T72" s="603" t="s">
        <v>2223</v>
      </c>
      <c r="U72" s="603" t="s">
        <v>2002</v>
      </c>
      <c r="V72" s="603" t="s">
        <v>1764</v>
      </c>
      <c r="W72" s="603"/>
      <c r="X72" s="603"/>
      <c r="Y72" s="603"/>
      <c r="Z72" s="603"/>
      <c r="AA72" s="603"/>
      <c r="AB72" s="603"/>
      <c r="AC72" s="603"/>
      <c r="AD72" s="603"/>
      <c r="AE72" s="607" t="s">
        <v>3778</v>
      </c>
      <c r="AF72" s="610" t="s">
        <v>225</v>
      </c>
      <c r="AG72" s="614"/>
      <c r="AH72" s="607"/>
      <c r="AI72" s="607"/>
      <c r="AJ72" s="603" t="s">
        <v>1370</v>
      </c>
      <c r="AK72" s="611"/>
      <c r="AL72" s="610"/>
      <c r="AM72" s="611"/>
      <c r="AN72" s="611"/>
      <c r="AO72" s="612"/>
    </row>
    <row r="73" spans="1:41" s="605" customFormat="1" ht="20.100000000000001" customHeight="1" x14ac:dyDescent="0.3">
      <c r="A73" s="603">
        <v>703845</v>
      </c>
      <c r="B73" s="604" t="s">
        <v>692</v>
      </c>
      <c r="C73" s="603" t="s">
        <v>302</v>
      </c>
      <c r="D73" s="611" t="s">
        <v>972</v>
      </c>
      <c r="E73" s="611" t="s">
        <v>173</v>
      </c>
      <c r="F73" s="613">
        <v>34335</v>
      </c>
      <c r="G73" s="603" t="s">
        <v>198</v>
      </c>
      <c r="H73" s="603" t="s">
        <v>907</v>
      </c>
      <c r="I73" s="607" t="s">
        <v>398</v>
      </c>
      <c r="J73" s="603" t="s">
        <v>201</v>
      </c>
      <c r="K73" s="611">
        <v>2015</v>
      </c>
      <c r="L73" s="603" t="s">
        <v>198</v>
      </c>
      <c r="M73" s="614"/>
      <c r="N73" s="603"/>
      <c r="O73" s="607"/>
      <c r="P73" s="603"/>
      <c r="Q73" s="605">
        <v>0</v>
      </c>
      <c r="R73" s="603">
        <v>0</v>
      </c>
      <c r="S73" s="603" t="s">
        <v>2224</v>
      </c>
      <c r="T73" s="603" t="s">
        <v>1837</v>
      </c>
      <c r="U73" s="603" t="s">
        <v>2225</v>
      </c>
      <c r="V73" s="603" t="s">
        <v>1764</v>
      </c>
      <c r="W73" s="603"/>
      <c r="X73" s="603"/>
      <c r="Y73" s="603"/>
      <c r="Z73" s="603"/>
      <c r="AA73" s="603"/>
      <c r="AB73" s="603"/>
      <c r="AC73" s="603"/>
      <c r="AD73" s="603"/>
      <c r="AE73" s="607"/>
      <c r="AF73" s="610"/>
      <c r="AG73" s="614"/>
      <c r="AH73" s="607"/>
      <c r="AI73" s="607"/>
      <c r="AJ73" s="603"/>
      <c r="AK73" s="611"/>
      <c r="AL73" s="610"/>
      <c r="AM73" s="611"/>
      <c r="AN73" s="611"/>
      <c r="AO73" s="612"/>
    </row>
    <row r="74" spans="1:41" s="605" customFormat="1" ht="20.100000000000001" customHeight="1" x14ac:dyDescent="0.3">
      <c r="A74" s="603">
        <v>703857</v>
      </c>
      <c r="B74" s="604" t="s">
        <v>498</v>
      </c>
      <c r="C74" s="603" t="s">
        <v>499</v>
      </c>
      <c r="D74" s="611" t="s">
        <v>1000</v>
      </c>
      <c r="E74" s="611" t="s">
        <v>172</v>
      </c>
      <c r="F74" s="613">
        <v>31177</v>
      </c>
      <c r="G74" s="603" t="s">
        <v>1757</v>
      </c>
      <c r="H74" s="603" t="s">
        <v>907</v>
      </c>
      <c r="I74" s="607" t="s">
        <v>247</v>
      </c>
      <c r="J74" s="603" t="s">
        <v>199</v>
      </c>
      <c r="K74" s="611">
        <v>2004</v>
      </c>
      <c r="L74" s="603" t="s">
        <v>208</v>
      </c>
      <c r="M74" s="614"/>
      <c r="N74" s="603"/>
      <c r="O74" s="607"/>
      <c r="P74" s="603"/>
      <c r="Q74" s="605">
        <v>0</v>
      </c>
      <c r="R74" s="603">
        <v>0</v>
      </c>
      <c r="S74" s="603" t="s">
        <v>2226</v>
      </c>
      <c r="T74" s="603" t="s">
        <v>2227</v>
      </c>
      <c r="U74" s="603" t="s">
        <v>2228</v>
      </c>
      <c r="V74" s="603" t="s">
        <v>1769</v>
      </c>
      <c r="W74" s="603"/>
      <c r="X74" s="603"/>
      <c r="Y74" s="603"/>
      <c r="Z74" s="603"/>
      <c r="AA74" s="603"/>
      <c r="AB74" s="603"/>
      <c r="AC74" s="603"/>
      <c r="AD74" s="603" t="s">
        <v>3821</v>
      </c>
      <c r="AE74" s="607" t="s">
        <v>3778</v>
      </c>
      <c r="AF74" s="610" t="s">
        <v>225</v>
      </c>
      <c r="AG74" s="614"/>
      <c r="AH74" s="607"/>
      <c r="AI74" s="607"/>
      <c r="AJ74" s="603" t="s">
        <v>1370</v>
      </c>
      <c r="AK74" s="611"/>
      <c r="AL74" s="609"/>
      <c r="AO74" s="612"/>
    </row>
    <row r="75" spans="1:41" s="605" customFormat="1" ht="20.100000000000001" customHeight="1" x14ac:dyDescent="0.3">
      <c r="A75" s="603">
        <v>703860</v>
      </c>
      <c r="B75" s="604" t="s">
        <v>568</v>
      </c>
      <c r="C75" s="603" t="s">
        <v>325</v>
      </c>
      <c r="D75" s="611" t="s">
        <v>1009</v>
      </c>
      <c r="E75" s="611" t="s">
        <v>172</v>
      </c>
      <c r="F75" s="613">
        <v>31929</v>
      </c>
      <c r="G75" s="603" t="s">
        <v>2888</v>
      </c>
      <c r="H75" s="603" t="s">
        <v>907</v>
      </c>
      <c r="I75" s="607" t="s">
        <v>246</v>
      </c>
      <c r="J75" s="603" t="s">
        <v>201</v>
      </c>
      <c r="K75" s="611">
        <v>2007</v>
      </c>
      <c r="L75" s="603" t="s">
        <v>198</v>
      </c>
      <c r="M75" s="614"/>
      <c r="N75" s="603"/>
      <c r="O75" s="607"/>
      <c r="P75" s="603"/>
      <c r="Q75" s="605">
        <v>90000</v>
      </c>
      <c r="R75" s="617"/>
      <c r="S75" s="603" t="s">
        <v>2229</v>
      </c>
      <c r="T75" s="603" t="s">
        <v>2230</v>
      </c>
      <c r="U75" s="603" t="s">
        <v>2231</v>
      </c>
      <c r="V75" s="603" t="s">
        <v>1789</v>
      </c>
      <c r="W75" s="603"/>
      <c r="X75" s="603"/>
      <c r="Y75" s="603"/>
      <c r="Z75" s="603"/>
      <c r="AA75" s="603"/>
      <c r="AB75" s="603"/>
      <c r="AC75" s="603"/>
      <c r="AD75" s="603"/>
      <c r="AE75" s="607"/>
      <c r="AF75" s="610"/>
      <c r="AG75" s="614"/>
      <c r="AH75" s="607"/>
      <c r="AI75" s="607"/>
      <c r="AJ75" s="603"/>
      <c r="AK75" s="611"/>
      <c r="AL75" s="610"/>
      <c r="AM75" s="611"/>
      <c r="AN75" s="611"/>
      <c r="AO75" s="612"/>
    </row>
    <row r="76" spans="1:41" s="605" customFormat="1" ht="20.100000000000001" customHeight="1" x14ac:dyDescent="0.3">
      <c r="A76" s="603">
        <v>703871</v>
      </c>
      <c r="B76" s="604" t="s">
        <v>693</v>
      </c>
      <c r="C76" s="603" t="s">
        <v>363</v>
      </c>
      <c r="D76" s="611" t="s">
        <v>1188</v>
      </c>
      <c r="E76" s="611" t="s">
        <v>173</v>
      </c>
      <c r="F76" s="613">
        <v>29353</v>
      </c>
      <c r="G76" s="603" t="s">
        <v>198</v>
      </c>
      <c r="H76" s="603" t="s">
        <v>907</v>
      </c>
      <c r="I76" s="607" t="s">
        <v>398</v>
      </c>
      <c r="J76" s="603" t="s">
        <v>201</v>
      </c>
      <c r="K76" s="611">
        <v>2015</v>
      </c>
      <c r="L76" s="603" t="s">
        <v>200</v>
      </c>
      <c r="M76" s="614"/>
      <c r="N76" s="603"/>
      <c r="O76" s="607"/>
      <c r="P76" s="603"/>
      <c r="Q76" s="605">
        <v>0</v>
      </c>
      <c r="R76" s="603">
        <v>0</v>
      </c>
      <c r="S76" s="603" t="s">
        <v>2003</v>
      </c>
      <c r="T76" s="603" t="s">
        <v>2004</v>
      </c>
      <c r="U76" s="603" t="s">
        <v>2005</v>
      </c>
      <c r="V76" s="603" t="s">
        <v>1764</v>
      </c>
      <c r="W76" s="603"/>
      <c r="X76" s="603"/>
      <c r="Y76" s="603"/>
      <c r="Z76" s="603"/>
      <c r="AA76" s="603"/>
      <c r="AB76" s="603"/>
      <c r="AC76" s="603"/>
      <c r="AD76" s="603"/>
      <c r="AE76" s="607"/>
      <c r="AF76" s="610"/>
      <c r="AG76" s="614"/>
      <c r="AH76" s="607"/>
      <c r="AI76" s="607"/>
      <c r="AJ76" s="603"/>
      <c r="AK76" s="611"/>
      <c r="AL76" s="610"/>
      <c r="AM76" s="611"/>
      <c r="AN76" s="611"/>
      <c r="AO76" s="612"/>
    </row>
    <row r="77" spans="1:41" s="605" customFormat="1" ht="20.100000000000001" customHeight="1" x14ac:dyDescent="0.3">
      <c r="A77" s="603">
        <v>703910</v>
      </c>
      <c r="B77" s="604" t="s">
        <v>695</v>
      </c>
      <c r="C77" s="603" t="s">
        <v>92</v>
      </c>
      <c r="D77" s="611" t="s">
        <v>1001</v>
      </c>
      <c r="E77" s="611" t="s">
        <v>173</v>
      </c>
      <c r="F77" s="613">
        <v>33664</v>
      </c>
      <c r="G77" s="603" t="s">
        <v>198</v>
      </c>
      <c r="H77" s="603" t="s">
        <v>907</v>
      </c>
      <c r="I77" s="607" t="s">
        <v>247</v>
      </c>
      <c r="J77" s="603" t="s">
        <v>201</v>
      </c>
      <c r="K77" s="611">
        <v>2012</v>
      </c>
      <c r="L77" s="603" t="s">
        <v>200</v>
      </c>
      <c r="M77" s="614"/>
      <c r="N77" s="603"/>
      <c r="O77" s="607"/>
      <c r="P77" s="603"/>
      <c r="Q77" s="605">
        <v>0</v>
      </c>
      <c r="R77" s="603">
        <v>0</v>
      </c>
      <c r="S77" s="603" t="s">
        <v>2232</v>
      </c>
      <c r="T77" s="603" t="s">
        <v>2233</v>
      </c>
      <c r="U77" s="603" t="s">
        <v>2234</v>
      </c>
      <c r="V77" s="603" t="s">
        <v>2235</v>
      </c>
      <c r="W77" s="603"/>
      <c r="X77" s="603"/>
      <c r="Y77" s="603"/>
      <c r="Z77" s="603"/>
      <c r="AA77" s="603"/>
      <c r="AB77" s="603"/>
      <c r="AC77" s="603"/>
      <c r="AD77" s="603"/>
      <c r="AE77" s="607" t="s">
        <v>3778</v>
      </c>
      <c r="AF77" s="610" t="s">
        <v>225</v>
      </c>
      <c r="AG77" s="614"/>
      <c r="AH77" s="607"/>
      <c r="AI77" s="607"/>
      <c r="AJ77" s="603" t="s">
        <v>1370</v>
      </c>
      <c r="AK77" s="611"/>
      <c r="AL77" s="610"/>
      <c r="AM77" s="611"/>
      <c r="AN77" s="611"/>
      <c r="AO77" s="612"/>
    </row>
    <row r="78" spans="1:41" s="605" customFormat="1" ht="20.100000000000001" customHeight="1" x14ac:dyDescent="0.3">
      <c r="A78" s="603">
        <v>703943</v>
      </c>
      <c r="B78" s="604" t="s">
        <v>481</v>
      </c>
      <c r="C78" s="603" t="s">
        <v>359</v>
      </c>
      <c r="D78" s="611" t="s">
        <v>929</v>
      </c>
      <c r="E78" s="611" t="s">
        <v>173</v>
      </c>
      <c r="F78" s="613">
        <v>34354</v>
      </c>
      <c r="G78" s="603" t="s">
        <v>1686</v>
      </c>
      <c r="H78" s="603" t="s">
        <v>907</v>
      </c>
      <c r="I78" s="607" t="s">
        <v>247</v>
      </c>
      <c r="J78" s="603" t="s">
        <v>201</v>
      </c>
      <c r="K78" s="611">
        <v>2012</v>
      </c>
      <c r="L78" s="603" t="s">
        <v>200</v>
      </c>
      <c r="M78" s="614"/>
      <c r="N78" s="603"/>
      <c r="O78" s="607"/>
      <c r="P78" s="603"/>
      <c r="Q78" s="605">
        <v>0</v>
      </c>
      <c r="R78" s="603">
        <v>0</v>
      </c>
      <c r="S78" s="603" t="s">
        <v>2236</v>
      </c>
      <c r="T78" s="603" t="s">
        <v>2237</v>
      </c>
      <c r="U78" s="603" t="s">
        <v>1836</v>
      </c>
      <c r="V78" s="603" t="s">
        <v>2238</v>
      </c>
      <c r="W78" s="603"/>
      <c r="X78" s="603"/>
      <c r="Y78" s="603"/>
      <c r="Z78" s="603"/>
      <c r="AA78" s="603"/>
      <c r="AB78" s="603"/>
      <c r="AC78" s="603"/>
      <c r="AD78" s="603"/>
      <c r="AE78" s="607"/>
      <c r="AF78" s="610"/>
      <c r="AG78" s="614"/>
      <c r="AH78" s="607"/>
      <c r="AI78" s="607"/>
      <c r="AJ78" s="603"/>
      <c r="AK78" s="611"/>
      <c r="AL78" s="610"/>
      <c r="AM78" s="611"/>
      <c r="AN78" s="611"/>
      <c r="AO78" s="612"/>
    </row>
    <row r="79" spans="1:41" s="605" customFormat="1" ht="20.100000000000001" customHeight="1" x14ac:dyDescent="0.3">
      <c r="A79" s="603">
        <v>703967</v>
      </c>
      <c r="B79" s="604" t="s">
        <v>544</v>
      </c>
      <c r="C79" s="603" t="s">
        <v>68</v>
      </c>
      <c r="D79" s="611" t="s">
        <v>1178</v>
      </c>
      <c r="E79" s="611" t="s">
        <v>173</v>
      </c>
      <c r="F79" s="613">
        <v>25861</v>
      </c>
      <c r="G79" s="603" t="s">
        <v>1003</v>
      </c>
      <c r="H79" s="603" t="s">
        <v>907</v>
      </c>
      <c r="I79" s="607" t="s">
        <v>398</v>
      </c>
      <c r="J79" s="603" t="s">
        <v>201</v>
      </c>
      <c r="K79" s="611">
        <v>1996</v>
      </c>
      <c r="L79" s="603" t="s">
        <v>209</v>
      </c>
      <c r="M79" s="603" t="s">
        <v>225</v>
      </c>
      <c r="N79" s="603"/>
      <c r="O79" s="607"/>
      <c r="P79" s="603"/>
      <c r="Q79" s="605">
        <v>56000</v>
      </c>
      <c r="R79" s="603" t="s">
        <v>225</v>
      </c>
      <c r="S79" s="603" t="s">
        <v>1827</v>
      </c>
      <c r="T79" s="603" t="s">
        <v>1803</v>
      </c>
      <c r="U79" s="603" t="s">
        <v>1828</v>
      </c>
      <c r="V79" s="603" t="s">
        <v>1829</v>
      </c>
      <c r="W79" s="603"/>
      <c r="X79" s="603"/>
      <c r="Y79" s="603"/>
      <c r="Z79" s="603"/>
      <c r="AA79" s="603"/>
      <c r="AB79" s="603"/>
      <c r="AC79" s="603"/>
      <c r="AD79" s="603"/>
      <c r="AE79" s="607"/>
      <c r="AF79" s="610"/>
      <c r="AG79" s="603"/>
      <c r="AH79" s="607"/>
      <c r="AI79" s="607"/>
      <c r="AJ79" s="603"/>
      <c r="AK79" s="615"/>
      <c r="AL79" s="610"/>
      <c r="AM79" s="611"/>
      <c r="AN79" s="611"/>
      <c r="AO79" s="612"/>
    </row>
    <row r="80" spans="1:41" s="605" customFormat="1" ht="20.100000000000001" customHeight="1" x14ac:dyDescent="0.3">
      <c r="A80" s="603">
        <v>703976</v>
      </c>
      <c r="B80" s="604" t="s">
        <v>697</v>
      </c>
      <c r="C80" s="603" t="s">
        <v>698</v>
      </c>
      <c r="D80" s="611" t="s">
        <v>1004</v>
      </c>
      <c r="E80" s="611" t="s">
        <v>173</v>
      </c>
      <c r="F80" s="613">
        <v>36161</v>
      </c>
      <c r="G80" s="603" t="s">
        <v>198</v>
      </c>
      <c r="H80" s="603" t="s">
        <v>907</v>
      </c>
      <c r="I80" s="607" t="s">
        <v>398</v>
      </c>
      <c r="J80" s="603" t="s">
        <v>201</v>
      </c>
      <c r="K80" s="611">
        <v>2015</v>
      </c>
      <c r="L80" s="603" t="s">
        <v>198</v>
      </c>
      <c r="M80" s="614"/>
      <c r="N80" s="603"/>
      <c r="O80" s="607"/>
      <c r="P80" s="603"/>
      <c r="Q80" s="605">
        <v>0</v>
      </c>
      <c r="R80" s="603">
        <v>0</v>
      </c>
      <c r="S80" s="603" t="s">
        <v>2239</v>
      </c>
      <c r="T80" s="603" t="s">
        <v>2240</v>
      </c>
      <c r="U80" s="603" t="s">
        <v>2241</v>
      </c>
      <c r="V80" s="603" t="s">
        <v>1764</v>
      </c>
      <c r="W80" s="603"/>
      <c r="X80" s="603"/>
      <c r="Y80" s="603"/>
      <c r="Z80" s="603"/>
      <c r="AA80" s="603"/>
      <c r="AB80" s="603"/>
      <c r="AC80" s="603"/>
      <c r="AD80" s="603"/>
      <c r="AE80" s="607"/>
      <c r="AF80" s="610"/>
      <c r="AG80" s="614"/>
      <c r="AH80" s="607"/>
      <c r="AI80" s="607"/>
      <c r="AJ80" s="603"/>
      <c r="AK80" s="611"/>
      <c r="AL80" s="610"/>
      <c r="AM80" s="611"/>
      <c r="AN80" s="611"/>
      <c r="AO80" s="612"/>
    </row>
    <row r="81" spans="1:41" s="605" customFormat="1" ht="20.100000000000001" customHeight="1" x14ac:dyDescent="0.3">
      <c r="A81" s="603">
        <v>704039</v>
      </c>
      <c r="B81" s="604" t="s">
        <v>699</v>
      </c>
      <c r="C81" s="603" t="s">
        <v>105</v>
      </c>
      <c r="D81" s="611" t="s">
        <v>225</v>
      </c>
      <c r="E81" s="611" t="s">
        <v>172</v>
      </c>
      <c r="F81" s="618"/>
      <c r="G81" s="603" t="s">
        <v>225</v>
      </c>
      <c r="H81" s="603" t="s">
        <v>225</v>
      </c>
      <c r="I81" s="607" t="s">
        <v>247</v>
      </c>
      <c r="J81" s="603" t="s">
        <v>225</v>
      </c>
      <c r="K81" s="618"/>
      <c r="L81" s="603" t="s">
        <v>225</v>
      </c>
      <c r="M81" s="614"/>
      <c r="N81" s="603"/>
      <c r="O81" s="607"/>
      <c r="P81" s="603"/>
      <c r="Q81" s="605">
        <v>85000</v>
      </c>
      <c r="R81" s="617"/>
      <c r="S81" s="603" t="s">
        <v>225</v>
      </c>
      <c r="T81" s="603" t="s">
        <v>225</v>
      </c>
      <c r="U81" s="603" t="s">
        <v>225</v>
      </c>
      <c r="V81" s="603" t="s">
        <v>225</v>
      </c>
      <c r="W81" s="617"/>
      <c r="X81" s="603"/>
      <c r="Y81" s="617"/>
      <c r="Z81" s="617"/>
      <c r="AA81" s="617"/>
      <c r="AB81" s="617"/>
      <c r="AC81" s="617"/>
      <c r="AD81" s="603"/>
      <c r="AE81" s="607"/>
      <c r="AF81" s="610"/>
      <c r="AG81" s="614"/>
      <c r="AH81" s="607"/>
      <c r="AI81" s="607"/>
      <c r="AJ81" s="603"/>
      <c r="AK81" s="611"/>
      <c r="AL81" s="610"/>
      <c r="AM81" s="611"/>
      <c r="AN81" s="611"/>
      <c r="AO81" s="612"/>
    </row>
    <row r="82" spans="1:41" s="605" customFormat="1" ht="20.100000000000001" customHeight="1" x14ac:dyDescent="0.3">
      <c r="A82" s="603">
        <v>704050</v>
      </c>
      <c r="B82" s="604" t="s">
        <v>700</v>
      </c>
      <c r="C82" s="603" t="s">
        <v>68</v>
      </c>
      <c r="D82" s="611" t="s">
        <v>933</v>
      </c>
      <c r="E82" s="611" t="s">
        <v>172</v>
      </c>
      <c r="F82" s="613">
        <v>35796</v>
      </c>
      <c r="G82" s="603" t="s">
        <v>1245</v>
      </c>
      <c r="H82" s="603" t="s">
        <v>907</v>
      </c>
      <c r="I82" s="607" t="s">
        <v>398</v>
      </c>
      <c r="J82" s="603" t="s">
        <v>201</v>
      </c>
      <c r="K82" s="611">
        <v>2016</v>
      </c>
      <c r="L82" s="603" t="s">
        <v>212</v>
      </c>
      <c r="M82" s="614"/>
      <c r="N82" s="603"/>
      <c r="O82" s="607"/>
      <c r="P82" s="603"/>
      <c r="Q82" s="605">
        <v>0</v>
      </c>
      <c r="R82" s="603">
        <v>0</v>
      </c>
      <c r="S82" s="603" t="s">
        <v>2242</v>
      </c>
      <c r="T82" s="603" t="s">
        <v>1807</v>
      </c>
      <c r="U82" s="603" t="s">
        <v>1858</v>
      </c>
      <c r="V82" s="603" t="s">
        <v>1764</v>
      </c>
      <c r="W82" s="603"/>
      <c r="X82" s="603"/>
      <c r="Y82" s="603"/>
      <c r="Z82" s="603"/>
      <c r="AA82" s="603"/>
      <c r="AB82" s="603"/>
      <c r="AC82" s="603"/>
      <c r="AD82" s="603"/>
      <c r="AE82" s="607"/>
      <c r="AF82" s="610"/>
      <c r="AG82" s="614"/>
      <c r="AH82" s="607"/>
      <c r="AI82" s="607"/>
      <c r="AJ82" s="603"/>
      <c r="AK82" s="611"/>
      <c r="AL82" s="610"/>
      <c r="AM82" s="611"/>
      <c r="AN82" s="611"/>
      <c r="AO82" s="612"/>
    </row>
    <row r="83" spans="1:41" s="605" customFormat="1" ht="20.100000000000001" customHeight="1" x14ac:dyDescent="0.3">
      <c r="A83" s="603">
        <v>704070</v>
      </c>
      <c r="B83" s="604" t="s">
        <v>1440</v>
      </c>
      <c r="C83" s="603" t="s">
        <v>68</v>
      </c>
      <c r="D83" s="611" t="s">
        <v>1748</v>
      </c>
      <c r="E83" s="611" t="s">
        <v>173</v>
      </c>
      <c r="F83" s="613">
        <v>35431</v>
      </c>
      <c r="G83" s="603" t="s">
        <v>1752</v>
      </c>
      <c r="H83" s="603" t="s">
        <v>907</v>
      </c>
      <c r="I83" s="607" t="s">
        <v>246</v>
      </c>
      <c r="J83" s="603" t="s">
        <v>201</v>
      </c>
      <c r="K83" s="611">
        <v>2016</v>
      </c>
      <c r="L83" s="603" t="s">
        <v>200</v>
      </c>
      <c r="M83" s="614"/>
      <c r="N83" s="603"/>
      <c r="O83" s="607"/>
      <c r="P83" s="603"/>
      <c r="Q83" s="605">
        <v>100000</v>
      </c>
      <c r="R83" s="603">
        <v>0</v>
      </c>
      <c r="S83" s="603" t="s">
        <v>2243</v>
      </c>
      <c r="T83" s="603" t="s">
        <v>1807</v>
      </c>
      <c r="U83" s="603" t="s">
        <v>2162</v>
      </c>
      <c r="V83" s="603" t="s">
        <v>2244</v>
      </c>
      <c r="W83" s="603"/>
      <c r="X83" s="603"/>
      <c r="Y83" s="603"/>
      <c r="Z83" s="603"/>
      <c r="AA83" s="603"/>
      <c r="AB83" s="603"/>
      <c r="AC83" s="603"/>
      <c r="AD83" s="603" t="s">
        <v>3814</v>
      </c>
      <c r="AE83" s="607" t="s">
        <v>3778</v>
      </c>
      <c r="AF83" s="610"/>
      <c r="AG83" s="614"/>
      <c r="AH83" s="607"/>
      <c r="AI83" s="607"/>
      <c r="AJ83" s="603"/>
      <c r="AK83" s="611"/>
      <c r="AL83" s="610"/>
      <c r="AM83" s="611"/>
      <c r="AN83" s="611"/>
      <c r="AO83" s="612"/>
    </row>
    <row r="84" spans="1:41" s="605" customFormat="1" ht="20.100000000000001" customHeight="1" x14ac:dyDescent="0.3">
      <c r="A84" s="603">
        <v>704089</v>
      </c>
      <c r="B84" s="604" t="s">
        <v>701</v>
      </c>
      <c r="C84" s="603" t="s">
        <v>66</v>
      </c>
      <c r="D84" s="611" t="s">
        <v>1234</v>
      </c>
      <c r="E84" s="611" t="s">
        <v>173</v>
      </c>
      <c r="F84" s="613">
        <v>34753</v>
      </c>
      <c r="G84" s="603" t="s">
        <v>1008</v>
      </c>
      <c r="H84" s="603" t="s">
        <v>907</v>
      </c>
      <c r="I84" s="607" t="s">
        <v>224</v>
      </c>
      <c r="J84" s="603" t="s">
        <v>199</v>
      </c>
      <c r="K84" s="611">
        <v>2013</v>
      </c>
      <c r="L84" s="603" t="s">
        <v>198</v>
      </c>
      <c r="M84" s="614"/>
      <c r="N84" s="603"/>
      <c r="O84" s="607"/>
      <c r="P84" s="603"/>
      <c r="Q84" s="605">
        <v>0</v>
      </c>
      <c r="R84" s="603">
        <v>0</v>
      </c>
      <c r="S84" s="603" t="s">
        <v>2245</v>
      </c>
      <c r="T84" s="603" t="s">
        <v>1797</v>
      </c>
      <c r="U84" s="603" t="s">
        <v>2246</v>
      </c>
      <c r="V84" s="603" t="s">
        <v>2207</v>
      </c>
      <c r="W84" s="603"/>
      <c r="X84" s="603"/>
      <c r="Y84" s="603"/>
      <c r="Z84" s="603"/>
      <c r="AA84" s="603"/>
      <c r="AB84" s="603"/>
      <c r="AC84" s="603"/>
      <c r="AD84" s="603"/>
      <c r="AE84" s="607"/>
      <c r="AF84" s="610"/>
      <c r="AG84" s="614"/>
      <c r="AH84" s="607"/>
      <c r="AI84" s="607"/>
      <c r="AJ84" s="603"/>
      <c r="AK84" s="611"/>
      <c r="AL84" s="610"/>
      <c r="AM84" s="611"/>
      <c r="AN84" s="611"/>
      <c r="AO84" s="612"/>
    </row>
    <row r="85" spans="1:41" s="605" customFormat="1" ht="20.100000000000001" customHeight="1" x14ac:dyDescent="0.3">
      <c r="A85" s="603">
        <v>704138</v>
      </c>
      <c r="B85" s="604" t="s">
        <v>3593</v>
      </c>
      <c r="C85" s="603" t="s">
        <v>273</v>
      </c>
      <c r="E85" s="605" t="s">
        <v>172</v>
      </c>
      <c r="F85" s="606"/>
      <c r="G85" s="607"/>
      <c r="H85" s="608"/>
      <c r="I85" s="607" t="s">
        <v>245</v>
      </c>
      <c r="J85" s="608"/>
      <c r="L85" s="608"/>
      <c r="M85" s="607"/>
      <c r="N85" s="607"/>
      <c r="O85" s="607"/>
      <c r="P85" s="607"/>
      <c r="Q85" s="605">
        <v>0</v>
      </c>
      <c r="R85" s="607"/>
      <c r="S85" s="607"/>
      <c r="T85" s="607"/>
      <c r="U85" s="607"/>
      <c r="V85" s="607"/>
      <c r="W85" s="607"/>
      <c r="X85" s="607"/>
      <c r="Y85" s="607"/>
      <c r="Z85" s="607"/>
      <c r="AA85" s="607"/>
      <c r="AB85" s="607"/>
      <c r="AC85" s="607"/>
      <c r="AD85" s="607"/>
      <c r="AE85" s="607"/>
      <c r="AF85" s="609"/>
      <c r="AG85" s="607"/>
      <c r="AH85" s="607"/>
      <c r="AI85" s="607" t="s">
        <v>1370</v>
      </c>
      <c r="AJ85" s="603" t="s">
        <v>1370</v>
      </c>
      <c r="AL85" s="610"/>
      <c r="AM85" s="611"/>
      <c r="AN85" s="611"/>
      <c r="AO85" s="612"/>
    </row>
    <row r="86" spans="1:41" s="605" customFormat="1" ht="20.100000000000001" customHeight="1" x14ac:dyDescent="0.3">
      <c r="A86" s="603">
        <v>704164</v>
      </c>
      <c r="B86" s="604" t="s">
        <v>702</v>
      </c>
      <c r="C86" s="603" t="s">
        <v>84</v>
      </c>
      <c r="D86" s="611" t="s">
        <v>1229</v>
      </c>
      <c r="E86" s="611" t="s">
        <v>173</v>
      </c>
      <c r="F86" s="613">
        <v>35599</v>
      </c>
      <c r="G86" s="603" t="s">
        <v>982</v>
      </c>
      <c r="H86" s="603" t="s">
        <v>907</v>
      </c>
      <c r="I86" s="607" t="s">
        <v>247</v>
      </c>
      <c r="J86" s="603" t="s">
        <v>201</v>
      </c>
      <c r="K86" s="611">
        <v>2016</v>
      </c>
      <c r="L86" s="603" t="s">
        <v>198</v>
      </c>
      <c r="M86" s="614"/>
      <c r="N86" s="603"/>
      <c r="O86" s="607"/>
      <c r="P86" s="603"/>
      <c r="Q86" s="605">
        <v>0</v>
      </c>
      <c r="R86" s="603">
        <v>0</v>
      </c>
      <c r="S86" s="603" t="s">
        <v>2247</v>
      </c>
      <c r="T86" s="603" t="s">
        <v>2008</v>
      </c>
      <c r="U86" s="603" t="s">
        <v>1836</v>
      </c>
      <c r="V86" s="603" t="s">
        <v>1764</v>
      </c>
      <c r="W86" s="603"/>
      <c r="X86" s="603"/>
      <c r="Y86" s="603"/>
      <c r="Z86" s="603"/>
      <c r="AA86" s="603"/>
      <c r="AB86" s="603"/>
      <c r="AC86" s="603"/>
      <c r="AD86" s="603"/>
      <c r="AE86" s="607"/>
      <c r="AF86" s="610"/>
      <c r="AG86" s="614"/>
      <c r="AH86" s="607"/>
      <c r="AI86" s="607"/>
      <c r="AJ86" s="603"/>
      <c r="AK86" s="611"/>
      <c r="AL86" s="610"/>
      <c r="AM86" s="611"/>
      <c r="AN86" s="611"/>
      <c r="AO86" s="612"/>
    </row>
    <row r="87" spans="1:41" s="605" customFormat="1" ht="20.100000000000001" customHeight="1" x14ac:dyDescent="0.3">
      <c r="A87" s="603">
        <v>704174</v>
      </c>
      <c r="B87" s="604" t="s">
        <v>762</v>
      </c>
      <c r="C87" s="603" t="s">
        <v>270</v>
      </c>
      <c r="D87" s="611" t="s">
        <v>1241</v>
      </c>
      <c r="E87" s="611" t="s">
        <v>173</v>
      </c>
      <c r="F87" s="613">
        <v>35442</v>
      </c>
      <c r="G87" s="603" t="s">
        <v>198</v>
      </c>
      <c r="H87" s="603" t="s">
        <v>907</v>
      </c>
      <c r="I87" s="607" t="s">
        <v>246</v>
      </c>
      <c r="J87" s="603" t="s">
        <v>201</v>
      </c>
      <c r="K87" s="611">
        <v>2015</v>
      </c>
      <c r="L87" s="603" t="s">
        <v>213</v>
      </c>
      <c r="M87" s="614"/>
      <c r="N87" s="603"/>
      <c r="O87" s="607"/>
      <c r="P87" s="603"/>
      <c r="Q87" s="605">
        <v>100000</v>
      </c>
      <c r="R87" s="603">
        <v>0</v>
      </c>
      <c r="S87" s="603" t="s">
        <v>1995</v>
      </c>
      <c r="T87" s="603" t="s">
        <v>1996</v>
      </c>
      <c r="U87" s="603" t="s">
        <v>1997</v>
      </c>
      <c r="V87" s="603" t="s">
        <v>1764</v>
      </c>
      <c r="W87" s="603"/>
      <c r="X87" s="603"/>
      <c r="Y87" s="603"/>
      <c r="Z87" s="603"/>
      <c r="AA87" s="603"/>
      <c r="AB87" s="603"/>
      <c r="AC87" s="603"/>
      <c r="AD87" s="603" t="s">
        <v>3778</v>
      </c>
      <c r="AE87" s="607" t="s">
        <v>3778</v>
      </c>
      <c r="AF87" s="610"/>
      <c r="AG87" s="614"/>
      <c r="AH87" s="607"/>
      <c r="AI87" s="607"/>
      <c r="AJ87" s="603"/>
      <c r="AK87" s="611"/>
      <c r="AL87" s="610"/>
      <c r="AM87" s="611"/>
      <c r="AN87" s="611"/>
      <c r="AO87" s="612"/>
    </row>
    <row r="88" spans="1:41" s="605" customFormat="1" ht="20.100000000000001" customHeight="1" x14ac:dyDescent="0.3">
      <c r="A88" s="603">
        <v>704175</v>
      </c>
      <c r="B88" s="604" t="s">
        <v>703</v>
      </c>
      <c r="C88" s="603" t="s">
        <v>258</v>
      </c>
      <c r="D88" s="611" t="s">
        <v>1015</v>
      </c>
      <c r="E88" s="611" t="s">
        <v>173</v>
      </c>
      <c r="F88" s="613">
        <v>36006</v>
      </c>
      <c r="G88" s="603" t="s">
        <v>198</v>
      </c>
      <c r="H88" s="603" t="s">
        <v>907</v>
      </c>
      <c r="I88" s="607" t="s">
        <v>247</v>
      </c>
      <c r="J88" s="603" t="s">
        <v>201</v>
      </c>
      <c r="K88" s="611">
        <v>2016</v>
      </c>
      <c r="L88" s="603" t="s">
        <v>213</v>
      </c>
      <c r="M88" s="614"/>
      <c r="N88" s="603"/>
      <c r="O88" s="607"/>
      <c r="P88" s="603"/>
      <c r="Q88" s="605">
        <v>0</v>
      </c>
      <c r="R88" s="603">
        <v>0</v>
      </c>
      <c r="S88" s="603" t="s">
        <v>2248</v>
      </c>
      <c r="T88" s="603" t="s">
        <v>2249</v>
      </c>
      <c r="U88" s="603" t="s">
        <v>2250</v>
      </c>
      <c r="V88" s="603" t="s">
        <v>1764</v>
      </c>
      <c r="W88" s="603"/>
      <c r="X88" s="603"/>
      <c r="Y88" s="603"/>
      <c r="Z88" s="603"/>
      <c r="AA88" s="603"/>
      <c r="AB88" s="603"/>
      <c r="AC88" s="603"/>
      <c r="AD88" s="603"/>
      <c r="AE88" s="607"/>
      <c r="AF88" s="610"/>
      <c r="AG88" s="614"/>
      <c r="AH88" s="607"/>
      <c r="AI88" s="607"/>
      <c r="AJ88" s="603"/>
      <c r="AK88" s="611"/>
      <c r="AL88" s="610"/>
      <c r="AM88" s="611"/>
      <c r="AN88" s="611"/>
      <c r="AO88" s="612"/>
    </row>
    <row r="89" spans="1:41" s="605" customFormat="1" ht="20.100000000000001" customHeight="1" x14ac:dyDescent="0.3">
      <c r="A89" s="603">
        <v>704188</v>
      </c>
      <c r="B89" s="604" t="s">
        <v>569</v>
      </c>
      <c r="C89" s="603" t="s">
        <v>107</v>
      </c>
      <c r="D89" s="611" t="s">
        <v>1017</v>
      </c>
      <c r="E89" s="611" t="s">
        <v>173</v>
      </c>
      <c r="F89" s="613">
        <v>33924</v>
      </c>
      <c r="G89" s="603" t="s">
        <v>198</v>
      </c>
      <c r="H89" s="603" t="s">
        <v>907</v>
      </c>
      <c r="I89" s="607" t="s">
        <v>246</v>
      </c>
      <c r="J89" s="603" t="s">
        <v>201</v>
      </c>
      <c r="K89" s="611">
        <v>2016</v>
      </c>
      <c r="L89" s="603" t="s">
        <v>198</v>
      </c>
      <c r="M89" s="614"/>
      <c r="N89" s="603"/>
      <c r="O89" s="607"/>
      <c r="P89" s="603"/>
      <c r="Q89" s="605">
        <v>0</v>
      </c>
      <c r="R89" s="603">
        <v>0</v>
      </c>
      <c r="S89" s="603" t="s">
        <v>2251</v>
      </c>
      <c r="T89" s="603" t="s">
        <v>2069</v>
      </c>
      <c r="U89" s="603" t="s">
        <v>2252</v>
      </c>
      <c r="V89" s="603" t="s">
        <v>1764</v>
      </c>
      <c r="W89" s="603"/>
      <c r="X89" s="603"/>
      <c r="Y89" s="603"/>
      <c r="Z89" s="603"/>
      <c r="AA89" s="603"/>
      <c r="AB89" s="603"/>
      <c r="AC89" s="603"/>
      <c r="AD89" s="603"/>
      <c r="AE89" s="607"/>
      <c r="AF89" s="610" t="s">
        <v>225</v>
      </c>
      <c r="AG89" s="614"/>
      <c r="AH89" s="607"/>
      <c r="AI89" s="607"/>
      <c r="AJ89" s="603" t="s">
        <v>1370</v>
      </c>
      <c r="AK89" s="611"/>
      <c r="AL89" s="610"/>
      <c r="AM89" s="611"/>
      <c r="AN89" s="611"/>
      <c r="AO89" s="612"/>
    </row>
    <row r="90" spans="1:41" s="605" customFormat="1" ht="20.100000000000001" customHeight="1" x14ac:dyDescent="0.3">
      <c r="A90" s="603">
        <v>704240</v>
      </c>
      <c r="B90" s="604" t="s">
        <v>706</v>
      </c>
      <c r="C90" s="603" t="s">
        <v>143</v>
      </c>
      <c r="D90" s="611" t="s">
        <v>933</v>
      </c>
      <c r="E90" s="611" t="s">
        <v>173</v>
      </c>
      <c r="F90" s="613">
        <v>35614</v>
      </c>
      <c r="G90" s="603" t="s">
        <v>1688</v>
      </c>
      <c r="H90" s="603" t="s">
        <v>907</v>
      </c>
      <c r="I90" s="607" t="s">
        <v>398</v>
      </c>
      <c r="J90" s="603" t="s">
        <v>201</v>
      </c>
      <c r="K90" s="611">
        <v>2016</v>
      </c>
      <c r="L90" s="603" t="s">
        <v>210</v>
      </c>
      <c r="M90" s="614"/>
      <c r="N90" s="603"/>
      <c r="O90" s="607"/>
      <c r="P90" s="603"/>
      <c r="Q90" s="605">
        <v>0</v>
      </c>
      <c r="R90" s="603">
        <v>0</v>
      </c>
      <c r="S90" s="603" t="s">
        <v>2254</v>
      </c>
      <c r="T90" s="603" t="s">
        <v>2255</v>
      </c>
      <c r="U90" s="603" t="s">
        <v>1858</v>
      </c>
      <c r="V90" s="603" t="s">
        <v>1812</v>
      </c>
      <c r="W90" s="603"/>
      <c r="X90" s="603"/>
      <c r="Y90" s="603"/>
      <c r="Z90" s="603"/>
      <c r="AA90" s="603"/>
      <c r="AB90" s="603"/>
      <c r="AC90" s="603"/>
      <c r="AD90" s="603"/>
      <c r="AE90" s="607"/>
      <c r="AF90" s="610"/>
      <c r="AG90" s="614"/>
      <c r="AH90" s="607"/>
      <c r="AI90" s="607"/>
      <c r="AJ90" s="603"/>
      <c r="AK90" s="611"/>
      <c r="AL90" s="610"/>
      <c r="AM90" s="611"/>
      <c r="AN90" s="611"/>
      <c r="AO90" s="612"/>
    </row>
    <row r="91" spans="1:41" s="605" customFormat="1" ht="20.100000000000001" customHeight="1" x14ac:dyDescent="0.3">
      <c r="A91" s="603">
        <v>704272</v>
      </c>
      <c r="B91" s="604" t="s">
        <v>3595</v>
      </c>
      <c r="C91" s="603" t="s">
        <v>68</v>
      </c>
      <c r="E91" s="587" t="s">
        <v>1687</v>
      </c>
      <c r="F91" s="606"/>
      <c r="G91" s="607"/>
      <c r="H91" s="608"/>
      <c r="I91" s="607" t="s">
        <v>246</v>
      </c>
      <c r="J91" s="608"/>
      <c r="L91" s="608"/>
      <c r="M91" s="607"/>
      <c r="N91" s="607"/>
      <c r="O91" s="607"/>
      <c r="P91" s="607"/>
      <c r="Q91" s="605">
        <v>0</v>
      </c>
      <c r="R91" s="607"/>
      <c r="S91" s="607"/>
      <c r="T91" s="607"/>
      <c r="U91" s="607"/>
      <c r="V91" s="607"/>
      <c r="W91" s="607"/>
      <c r="X91" s="607"/>
      <c r="Y91" s="607"/>
      <c r="Z91" s="607"/>
      <c r="AA91" s="607"/>
      <c r="AB91" s="607"/>
      <c r="AC91" s="607"/>
      <c r="AD91" s="607" t="s">
        <v>3814</v>
      </c>
      <c r="AE91" s="607" t="s">
        <v>3778</v>
      </c>
      <c r="AF91" s="609"/>
      <c r="AG91" s="607"/>
      <c r="AH91" s="607"/>
      <c r="AI91" s="607"/>
      <c r="AJ91" s="603"/>
      <c r="AL91" s="610"/>
      <c r="AM91" s="611"/>
      <c r="AN91" s="611"/>
      <c r="AO91" s="612"/>
    </row>
    <row r="92" spans="1:41" s="605" customFormat="1" ht="20.100000000000001" customHeight="1" x14ac:dyDescent="0.3">
      <c r="A92" s="603">
        <v>704313</v>
      </c>
      <c r="B92" s="604" t="s">
        <v>1448</v>
      </c>
      <c r="C92" s="603" t="s">
        <v>262</v>
      </c>
      <c r="D92" s="611" t="s">
        <v>1726</v>
      </c>
      <c r="E92" s="611" t="s">
        <v>172</v>
      </c>
      <c r="F92" s="613">
        <v>34274</v>
      </c>
      <c r="G92" s="603" t="s">
        <v>1689</v>
      </c>
      <c r="H92" s="603" t="s">
        <v>907</v>
      </c>
      <c r="I92" s="607" t="s">
        <v>245</v>
      </c>
      <c r="J92" s="603" t="s">
        <v>1683</v>
      </c>
      <c r="K92" s="611">
        <v>2013</v>
      </c>
      <c r="L92" s="603" t="s">
        <v>206</v>
      </c>
      <c r="M92" s="614"/>
      <c r="N92" s="603"/>
      <c r="O92" s="607"/>
      <c r="P92" s="603"/>
      <c r="Q92" s="605">
        <v>0</v>
      </c>
      <c r="R92" s="603">
        <v>0</v>
      </c>
      <c r="S92" s="603" t="s">
        <v>2258</v>
      </c>
      <c r="T92" s="603" t="s">
        <v>2259</v>
      </c>
      <c r="U92" s="603" t="s">
        <v>2260</v>
      </c>
      <c r="V92" s="603" t="s">
        <v>1909</v>
      </c>
      <c r="W92" s="603"/>
      <c r="X92" s="603"/>
      <c r="Y92" s="603"/>
      <c r="Z92" s="603"/>
      <c r="AA92" s="603"/>
      <c r="AB92" s="603"/>
      <c r="AC92" s="603"/>
      <c r="AD92" s="603"/>
      <c r="AE92" s="607" t="s">
        <v>3778</v>
      </c>
      <c r="AF92" s="610" t="s">
        <v>225</v>
      </c>
      <c r="AG92" s="614"/>
      <c r="AH92" s="607" t="s">
        <v>1370</v>
      </c>
      <c r="AI92" s="607" t="s">
        <v>1370</v>
      </c>
      <c r="AJ92" s="603" t="s">
        <v>1370</v>
      </c>
      <c r="AK92" s="611"/>
      <c r="AL92" s="610"/>
      <c r="AM92" s="611"/>
      <c r="AN92" s="611"/>
      <c r="AO92" s="612"/>
    </row>
    <row r="93" spans="1:41" s="605" customFormat="1" ht="20.100000000000001" customHeight="1" x14ac:dyDescent="0.3">
      <c r="A93" s="603">
        <v>704332</v>
      </c>
      <c r="B93" s="604" t="s">
        <v>577</v>
      </c>
      <c r="C93" s="603" t="s">
        <v>111</v>
      </c>
      <c r="D93" s="611" t="s">
        <v>1020</v>
      </c>
      <c r="E93" s="611" t="s">
        <v>173</v>
      </c>
      <c r="F93" s="613">
        <v>35101</v>
      </c>
      <c r="G93" s="603" t="s">
        <v>198</v>
      </c>
      <c r="H93" s="603" t="s">
        <v>907</v>
      </c>
      <c r="I93" s="607" t="s">
        <v>247</v>
      </c>
      <c r="J93" s="603" t="s">
        <v>201</v>
      </c>
      <c r="K93" s="611">
        <v>2015</v>
      </c>
      <c r="L93" s="603" t="s">
        <v>200</v>
      </c>
      <c r="M93" s="614"/>
      <c r="N93" s="603"/>
      <c r="O93" s="607"/>
      <c r="P93" s="603"/>
      <c r="Q93" s="605">
        <v>50000</v>
      </c>
      <c r="R93" s="603">
        <v>0</v>
      </c>
      <c r="S93" s="603" t="s">
        <v>2261</v>
      </c>
      <c r="T93" s="603" t="s">
        <v>2262</v>
      </c>
      <c r="U93" s="603" t="s">
        <v>2175</v>
      </c>
      <c r="V93" s="603" t="s">
        <v>1818</v>
      </c>
      <c r="W93" s="603"/>
      <c r="X93" s="603"/>
      <c r="Y93" s="603"/>
      <c r="Z93" s="603"/>
      <c r="AA93" s="603"/>
      <c r="AB93" s="603"/>
      <c r="AC93" s="603"/>
      <c r="AD93" s="603"/>
      <c r="AE93" s="607"/>
      <c r="AF93" s="610"/>
      <c r="AG93" s="614"/>
      <c r="AH93" s="607"/>
      <c r="AI93" s="607"/>
      <c r="AJ93" s="603"/>
      <c r="AK93" s="611"/>
      <c r="AL93" s="610"/>
      <c r="AM93" s="611"/>
      <c r="AN93" s="611"/>
      <c r="AO93" s="612"/>
    </row>
    <row r="94" spans="1:41" s="605" customFormat="1" ht="20.100000000000001" customHeight="1" x14ac:dyDescent="0.3">
      <c r="A94" s="603">
        <v>704346</v>
      </c>
      <c r="B94" s="604" t="s">
        <v>295</v>
      </c>
      <c r="C94" s="603" t="s">
        <v>313</v>
      </c>
      <c r="D94" s="611" t="s">
        <v>908</v>
      </c>
      <c r="E94" s="611" t="s">
        <v>173</v>
      </c>
      <c r="F94" s="613">
        <v>30645</v>
      </c>
      <c r="G94" s="603" t="s">
        <v>198</v>
      </c>
      <c r="H94" s="603" t="s">
        <v>907</v>
      </c>
      <c r="I94" s="607" t="s">
        <v>398</v>
      </c>
      <c r="J94" s="603" t="s">
        <v>201</v>
      </c>
      <c r="K94" s="611">
        <v>2000</v>
      </c>
      <c r="L94" s="603" t="s">
        <v>200</v>
      </c>
      <c r="M94" s="614"/>
      <c r="N94" s="603"/>
      <c r="O94" s="607"/>
      <c r="P94" s="603"/>
      <c r="Q94" s="605">
        <v>0</v>
      </c>
      <c r="R94" s="603">
        <v>0</v>
      </c>
      <c r="S94" s="603" t="s">
        <v>2263</v>
      </c>
      <c r="T94" s="603" t="s">
        <v>2264</v>
      </c>
      <c r="U94" s="603" t="s">
        <v>1944</v>
      </c>
      <c r="V94" s="603" t="s">
        <v>1764</v>
      </c>
      <c r="W94" s="603"/>
      <c r="X94" s="603"/>
      <c r="Y94" s="603"/>
      <c r="Z94" s="603"/>
      <c r="AA94" s="603"/>
      <c r="AB94" s="603"/>
      <c r="AC94" s="603"/>
      <c r="AD94" s="603"/>
      <c r="AE94" s="607"/>
      <c r="AF94" s="610"/>
      <c r="AG94" s="614"/>
      <c r="AH94" s="607"/>
      <c r="AI94" s="607"/>
      <c r="AJ94" s="603"/>
      <c r="AK94" s="611"/>
      <c r="AL94" s="610"/>
      <c r="AM94" s="611"/>
      <c r="AN94" s="611"/>
      <c r="AO94" s="612"/>
    </row>
    <row r="95" spans="1:41" s="605" customFormat="1" ht="20.100000000000001" customHeight="1" x14ac:dyDescent="0.3">
      <c r="A95" s="603">
        <v>704359</v>
      </c>
      <c r="B95" s="604" t="s">
        <v>3597</v>
      </c>
      <c r="C95" s="603" t="s">
        <v>3598</v>
      </c>
      <c r="E95" s="605" t="s">
        <v>172</v>
      </c>
      <c r="F95" s="606"/>
      <c r="G95" s="607"/>
      <c r="H95" s="608"/>
      <c r="I95" s="607" t="s">
        <v>247</v>
      </c>
      <c r="J95" s="608"/>
      <c r="L95" s="608"/>
      <c r="M95" s="607"/>
      <c r="N95" s="607"/>
      <c r="O95" s="607"/>
      <c r="P95" s="607"/>
      <c r="Q95" s="605">
        <v>0</v>
      </c>
      <c r="R95" s="607"/>
      <c r="S95" s="607"/>
      <c r="T95" s="607"/>
      <c r="U95" s="607"/>
      <c r="V95" s="607"/>
      <c r="W95" s="607"/>
      <c r="X95" s="607"/>
      <c r="Y95" s="607"/>
      <c r="Z95" s="607"/>
      <c r="AA95" s="607"/>
      <c r="AB95" s="607"/>
      <c r="AC95" s="607"/>
      <c r="AD95" s="607" t="s">
        <v>3820</v>
      </c>
      <c r="AE95" s="607" t="s">
        <v>3778</v>
      </c>
      <c r="AF95" s="609"/>
      <c r="AG95" s="607"/>
      <c r="AH95" s="607"/>
      <c r="AI95" s="607"/>
      <c r="AJ95" s="603"/>
      <c r="AL95" s="610"/>
      <c r="AM95" s="611"/>
      <c r="AN95" s="611"/>
      <c r="AO95" s="612"/>
    </row>
    <row r="96" spans="1:41" s="605" customFormat="1" ht="20.100000000000001" customHeight="1" x14ac:dyDescent="0.3">
      <c r="A96" s="590">
        <v>704373</v>
      </c>
      <c r="B96" s="590" t="s">
        <v>3935</v>
      </c>
      <c r="C96" s="590" t="s">
        <v>90</v>
      </c>
      <c r="D96" s="615" t="s">
        <v>951</v>
      </c>
      <c r="E96" s="587" t="s">
        <v>172</v>
      </c>
      <c r="F96" s="588">
        <v>35972</v>
      </c>
      <c r="G96" s="585" t="s">
        <v>198</v>
      </c>
      <c r="H96" s="589" t="s">
        <v>907</v>
      </c>
      <c r="I96" s="590" t="s">
        <v>245</v>
      </c>
      <c r="J96" s="614" t="s">
        <v>201</v>
      </c>
      <c r="K96" s="615">
        <v>2016</v>
      </c>
      <c r="L96" s="614" t="s">
        <v>215</v>
      </c>
      <c r="M96" s="614"/>
      <c r="N96" s="614"/>
      <c r="O96" s="614"/>
      <c r="P96" s="614"/>
      <c r="Q96" s="605">
        <v>0</v>
      </c>
      <c r="R96" s="614"/>
      <c r="S96" s="614"/>
      <c r="T96" s="614"/>
      <c r="U96" s="614"/>
      <c r="V96" s="614"/>
      <c r="W96" s="614"/>
      <c r="X96" s="614"/>
      <c r="Y96" s="614"/>
      <c r="Z96" s="614"/>
      <c r="AA96" s="614"/>
      <c r="AB96" s="614"/>
      <c r="AC96" s="614"/>
      <c r="AD96" s="614"/>
      <c r="AE96" s="614"/>
      <c r="AF96" s="616"/>
      <c r="AG96" s="614"/>
      <c r="AH96" s="614"/>
      <c r="AI96" s="614"/>
      <c r="AJ96" s="603"/>
      <c r="AK96" s="615"/>
      <c r="AL96" s="610"/>
      <c r="AM96" s="611"/>
      <c r="AN96" s="611"/>
      <c r="AO96" s="612"/>
    </row>
    <row r="97" spans="1:41" s="605" customFormat="1" ht="20.100000000000001" customHeight="1" x14ac:dyDescent="0.3">
      <c r="A97" s="603">
        <v>704401</v>
      </c>
      <c r="B97" s="604" t="s">
        <v>709</v>
      </c>
      <c r="C97" s="603" t="s">
        <v>592</v>
      </c>
      <c r="D97" s="611" t="s">
        <v>1177</v>
      </c>
      <c r="E97" s="611" t="s">
        <v>173</v>
      </c>
      <c r="F97" s="613">
        <v>36182</v>
      </c>
      <c r="G97" s="603" t="s">
        <v>198</v>
      </c>
      <c r="H97" s="603" t="s">
        <v>907</v>
      </c>
      <c r="I97" s="607" t="s">
        <v>398</v>
      </c>
      <c r="J97" s="603" t="s">
        <v>201</v>
      </c>
      <c r="K97" s="611">
        <v>2016</v>
      </c>
      <c r="L97" s="603" t="s">
        <v>198</v>
      </c>
      <c r="M97" s="614"/>
      <c r="N97" s="603"/>
      <c r="O97" s="607"/>
      <c r="P97" s="603"/>
      <c r="Q97" s="605">
        <v>0</v>
      </c>
      <c r="R97" s="603">
        <v>0</v>
      </c>
      <c r="S97" s="603" t="s">
        <v>2268</v>
      </c>
      <c r="T97" s="603" t="s">
        <v>2269</v>
      </c>
      <c r="U97" s="603" t="s">
        <v>1823</v>
      </c>
      <c r="V97" s="603" t="s">
        <v>1764</v>
      </c>
      <c r="W97" s="603"/>
      <c r="X97" s="603"/>
      <c r="Y97" s="603"/>
      <c r="Z97" s="603"/>
      <c r="AA97" s="603"/>
      <c r="AB97" s="603"/>
      <c r="AC97" s="603"/>
      <c r="AD97" s="603"/>
      <c r="AE97" s="607"/>
      <c r="AF97" s="610"/>
      <c r="AG97" s="614"/>
      <c r="AH97" s="607"/>
      <c r="AI97" s="607"/>
      <c r="AJ97" s="603"/>
      <c r="AK97" s="611"/>
      <c r="AL97" s="610"/>
      <c r="AM97" s="611"/>
      <c r="AN97" s="611"/>
      <c r="AO97" s="612"/>
    </row>
    <row r="98" spans="1:41" s="605" customFormat="1" ht="20.100000000000001" customHeight="1" x14ac:dyDescent="0.3">
      <c r="A98" s="603">
        <v>704430</v>
      </c>
      <c r="B98" s="604" t="s">
        <v>710</v>
      </c>
      <c r="C98" s="603" t="s">
        <v>141</v>
      </c>
      <c r="D98" s="611" t="s">
        <v>1021</v>
      </c>
      <c r="E98" s="611" t="s">
        <v>172</v>
      </c>
      <c r="F98" s="613">
        <v>33644</v>
      </c>
      <c r="G98" s="603" t="s">
        <v>1022</v>
      </c>
      <c r="H98" s="603" t="s">
        <v>907</v>
      </c>
      <c r="I98" s="607" t="s">
        <v>398</v>
      </c>
      <c r="J98" s="603" t="s">
        <v>201</v>
      </c>
      <c r="K98" s="611">
        <v>2015</v>
      </c>
      <c r="L98" s="603" t="s">
        <v>198</v>
      </c>
      <c r="M98" s="614"/>
      <c r="N98" s="603"/>
      <c r="O98" s="607"/>
      <c r="P98" s="603"/>
      <c r="Q98" s="605">
        <v>0</v>
      </c>
      <c r="R98" s="603">
        <v>0</v>
      </c>
      <c r="S98" s="603" t="s">
        <v>2271</v>
      </c>
      <c r="T98" s="603" t="s">
        <v>2272</v>
      </c>
      <c r="U98" s="603" t="s">
        <v>2273</v>
      </c>
      <c r="V98" s="603" t="s">
        <v>1804</v>
      </c>
      <c r="W98" s="603"/>
      <c r="X98" s="603"/>
      <c r="Y98" s="603"/>
      <c r="Z98" s="603"/>
      <c r="AA98" s="603"/>
      <c r="AB98" s="603"/>
      <c r="AC98" s="603"/>
      <c r="AD98" s="603"/>
      <c r="AE98" s="607"/>
      <c r="AF98" s="610" t="s">
        <v>225</v>
      </c>
      <c r="AG98" s="614"/>
      <c r="AH98" s="607" t="s">
        <v>1370</v>
      </c>
      <c r="AI98" s="607" t="s">
        <v>1370</v>
      </c>
      <c r="AJ98" s="603" t="s">
        <v>1370</v>
      </c>
      <c r="AK98" s="611"/>
      <c r="AL98" s="610"/>
      <c r="AM98" s="611"/>
      <c r="AN98" s="611"/>
      <c r="AO98" s="612"/>
    </row>
    <row r="99" spans="1:41" s="605" customFormat="1" ht="20.100000000000001" customHeight="1" x14ac:dyDescent="0.3">
      <c r="A99" s="619">
        <v>704434</v>
      </c>
      <c r="B99" s="619" t="s">
        <v>3823</v>
      </c>
      <c r="C99" s="619" t="s">
        <v>294</v>
      </c>
      <c r="E99" s="620" t="s">
        <v>172</v>
      </c>
      <c r="F99" s="620" t="s">
        <v>225</v>
      </c>
      <c r="G99" s="619" t="s">
        <v>225</v>
      </c>
      <c r="H99" s="603"/>
      <c r="I99" s="607" t="s">
        <v>398</v>
      </c>
      <c r="J99" s="603"/>
      <c r="K99" s="611"/>
      <c r="L99" s="603"/>
      <c r="M99" s="614"/>
      <c r="N99" s="614"/>
      <c r="O99" s="607"/>
      <c r="P99" s="603"/>
      <c r="Q99" s="605">
        <v>0</v>
      </c>
      <c r="R99" s="603"/>
      <c r="S99" s="603"/>
      <c r="T99" s="603"/>
      <c r="U99" s="603"/>
      <c r="V99" s="603"/>
      <c r="W99" s="603"/>
      <c r="X99" s="603"/>
      <c r="Y99" s="603"/>
      <c r="Z99" s="603"/>
      <c r="AA99" s="603"/>
      <c r="AB99" s="617"/>
      <c r="AC99" s="603"/>
      <c r="AD99" s="603"/>
      <c r="AE99" s="607"/>
      <c r="AF99" s="610"/>
      <c r="AG99" s="614"/>
      <c r="AH99" s="607"/>
      <c r="AI99" s="607"/>
      <c r="AJ99" s="603"/>
      <c r="AK99" s="611"/>
      <c r="AL99" s="610"/>
      <c r="AM99" s="611"/>
      <c r="AN99" s="611"/>
      <c r="AO99" s="612"/>
    </row>
    <row r="100" spans="1:41" s="605" customFormat="1" ht="20.100000000000001" customHeight="1" x14ac:dyDescent="0.3">
      <c r="A100" s="603">
        <v>704443</v>
      </c>
      <c r="B100" s="604" t="s">
        <v>711</v>
      </c>
      <c r="C100" s="603" t="s">
        <v>103</v>
      </c>
      <c r="D100" s="611" t="s">
        <v>1023</v>
      </c>
      <c r="E100" s="611" t="s">
        <v>173</v>
      </c>
      <c r="F100" s="613">
        <v>35132</v>
      </c>
      <c r="G100" s="603" t="s">
        <v>198</v>
      </c>
      <c r="H100" s="603" t="s">
        <v>907</v>
      </c>
      <c r="I100" s="607" t="s">
        <v>398</v>
      </c>
      <c r="J100" s="603" t="s">
        <v>201</v>
      </c>
      <c r="K100" s="611">
        <v>2016</v>
      </c>
      <c r="L100" s="603" t="s">
        <v>200</v>
      </c>
      <c r="M100" s="614"/>
      <c r="N100" s="603"/>
      <c r="O100" s="607"/>
      <c r="P100" s="603"/>
      <c r="Q100" s="605">
        <v>0</v>
      </c>
      <c r="R100" s="603">
        <v>0</v>
      </c>
      <c r="S100" s="603" t="s">
        <v>2274</v>
      </c>
      <c r="T100" s="603" t="s">
        <v>2275</v>
      </c>
      <c r="U100" s="603" t="s">
        <v>2276</v>
      </c>
      <c r="V100" s="603" t="s">
        <v>1818</v>
      </c>
      <c r="W100" s="603"/>
      <c r="X100" s="603"/>
      <c r="Y100" s="603"/>
      <c r="Z100" s="603"/>
      <c r="AA100" s="603"/>
      <c r="AB100" s="603"/>
      <c r="AC100" s="603"/>
      <c r="AD100" s="603"/>
      <c r="AE100" s="607"/>
      <c r="AF100" s="610"/>
      <c r="AG100" s="614"/>
      <c r="AH100" s="607"/>
      <c r="AI100" s="607"/>
      <c r="AJ100" s="603"/>
      <c r="AK100" s="611"/>
      <c r="AL100" s="610"/>
      <c r="AM100" s="611"/>
      <c r="AN100" s="611"/>
      <c r="AO100" s="612"/>
    </row>
    <row r="101" spans="1:41" s="605" customFormat="1" ht="20.100000000000001" customHeight="1" x14ac:dyDescent="0.3">
      <c r="A101" s="603">
        <v>704570</v>
      </c>
      <c r="B101" s="604" t="s">
        <v>712</v>
      </c>
      <c r="C101" s="603" t="s">
        <v>273</v>
      </c>
      <c r="D101" s="611" t="s">
        <v>1024</v>
      </c>
      <c r="E101" s="611" t="s">
        <v>172</v>
      </c>
      <c r="F101" s="613">
        <v>36014</v>
      </c>
      <c r="G101" s="603" t="s">
        <v>198</v>
      </c>
      <c r="H101" s="603" t="s">
        <v>907</v>
      </c>
      <c r="I101" s="607" t="s">
        <v>398</v>
      </c>
      <c r="J101" s="603" t="s">
        <v>201</v>
      </c>
      <c r="K101" s="611">
        <v>2016</v>
      </c>
      <c r="L101" s="603" t="s">
        <v>198</v>
      </c>
      <c r="M101" s="614"/>
      <c r="N101" s="603"/>
      <c r="O101" s="607"/>
      <c r="P101" s="603"/>
      <c r="Q101" s="605">
        <v>0</v>
      </c>
      <c r="R101" s="603">
        <v>0</v>
      </c>
      <c r="S101" s="603" t="s">
        <v>2277</v>
      </c>
      <c r="T101" s="603" t="s">
        <v>2278</v>
      </c>
      <c r="U101" s="603" t="s">
        <v>2279</v>
      </c>
      <c r="V101" s="603" t="s">
        <v>1764</v>
      </c>
      <c r="W101" s="603"/>
      <c r="X101" s="603"/>
      <c r="Y101" s="603"/>
      <c r="Z101" s="603"/>
      <c r="AA101" s="603"/>
      <c r="AB101" s="603"/>
      <c r="AC101" s="603"/>
      <c r="AD101" s="603" t="s">
        <v>3821</v>
      </c>
      <c r="AE101" s="607" t="s">
        <v>3778</v>
      </c>
      <c r="AF101" s="610"/>
      <c r="AG101" s="614"/>
      <c r="AH101" s="607"/>
      <c r="AI101" s="607"/>
      <c r="AJ101" s="603"/>
      <c r="AK101" s="611"/>
      <c r="AL101" s="610"/>
      <c r="AM101" s="611"/>
      <c r="AN101" s="611"/>
      <c r="AO101" s="612"/>
    </row>
    <row r="102" spans="1:41" s="605" customFormat="1" ht="20.100000000000001" customHeight="1" x14ac:dyDescent="0.3">
      <c r="A102" s="603">
        <v>704599</v>
      </c>
      <c r="B102" s="604" t="s">
        <v>713</v>
      </c>
      <c r="C102" s="603" t="s">
        <v>66</v>
      </c>
      <c r="D102" s="611" t="s">
        <v>1249</v>
      </c>
      <c r="E102" s="611" t="s">
        <v>172</v>
      </c>
      <c r="F102" s="613">
        <v>35918</v>
      </c>
      <c r="G102" s="603" t="s">
        <v>956</v>
      </c>
      <c r="H102" s="603" t="s">
        <v>907</v>
      </c>
      <c r="I102" s="607" t="s">
        <v>398</v>
      </c>
      <c r="J102" s="603" t="s">
        <v>201</v>
      </c>
      <c r="K102" s="611">
        <v>2016</v>
      </c>
      <c r="L102" s="603" t="s">
        <v>198</v>
      </c>
      <c r="M102" s="614"/>
      <c r="N102" s="603"/>
      <c r="O102" s="607"/>
      <c r="P102" s="603"/>
      <c r="Q102" s="605">
        <v>0</v>
      </c>
      <c r="R102" s="603">
        <v>0</v>
      </c>
      <c r="S102" s="603" t="s">
        <v>2011</v>
      </c>
      <c r="T102" s="603" t="s">
        <v>1797</v>
      </c>
      <c r="U102" s="603" t="s">
        <v>2012</v>
      </c>
      <c r="V102" s="603" t="s">
        <v>1967</v>
      </c>
      <c r="W102" s="603"/>
      <c r="X102" s="603"/>
      <c r="Y102" s="603"/>
      <c r="Z102" s="603"/>
      <c r="AA102" s="603"/>
      <c r="AB102" s="603"/>
      <c r="AC102" s="603"/>
      <c r="AD102" s="603"/>
      <c r="AE102" s="607" t="s">
        <v>3778</v>
      </c>
      <c r="AF102" s="610"/>
      <c r="AG102" s="614"/>
      <c r="AH102" s="607"/>
      <c r="AI102" s="607"/>
      <c r="AJ102" s="603"/>
      <c r="AK102" s="611"/>
      <c r="AL102" s="610"/>
      <c r="AM102" s="611"/>
      <c r="AN102" s="611"/>
      <c r="AO102" s="612"/>
    </row>
    <row r="103" spans="1:41" s="605" customFormat="1" ht="20.100000000000001" customHeight="1" x14ac:dyDescent="0.3">
      <c r="A103" s="603">
        <v>704625</v>
      </c>
      <c r="B103" s="604" t="s">
        <v>467</v>
      </c>
      <c r="C103" s="603" t="s">
        <v>264</v>
      </c>
      <c r="D103" s="611" t="s">
        <v>1026</v>
      </c>
      <c r="E103" s="611" t="s">
        <v>172</v>
      </c>
      <c r="F103" s="613">
        <v>30204</v>
      </c>
      <c r="G103" s="603" t="s">
        <v>1036</v>
      </c>
      <c r="H103" s="603" t="s">
        <v>907</v>
      </c>
      <c r="I103" s="607" t="s">
        <v>398</v>
      </c>
      <c r="J103" s="603" t="s">
        <v>201</v>
      </c>
      <c r="K103" s="611">
        <v>2006</v>
      </c>
      <c r="L103" s="603" t="s">
        <v>206</v>
      </c>
      <c r="M103" s="614"/>
      <c r="N103" s="603"/>
      <c r="O103" s="607"/>
      <c r="P103" s="603"/>
      <c r="Q103" s="605">
        <v>0</v>
      </c>
      <c r="R103" s="617"/>
      <c r="S103" s="603" t="s">
        <v>2280</v>
      </c>
      <c r="T103" s="603" t="s">
        <v>2281</v>
      </c>
      <c r="U103" s="603" t="s">
        <v>2282</v>
      </c>
      <c r="V103" s="603" t="s">
        <v>2283</v>
      </c>
      <c r="W103" s="603"/>
      <c r="X103" s="603"/>
      <c r="Y103" s="603"/>
      <c r="Z103" s="603"/>
      <c r="AA103" s="603"/>
      <c r="AB103" s="603"/>
      <c r="AC103" s="603"/>
      <c r="AD103" s="603"/>
      <c r="AE103" s="607" t="s">
        <v>3778</v>
      </c>
      <c r="AF103" s="610" t="s">
        <v>225</v>
      </c>
      <c r="AG103" s="614"/>
      <c r="AH103" s="607"/>
      <c r="AI103" s="607"/>
      <c r="AJ103" s="603" t="s">
        <v>1370</v>
      </c>
      <c r="AK103" s="611"/>
      <c r="AL103" s="610"/>
      <c r="AM103" s="611"/>
      <c r="AN103" s="611"/>
      <c r="AO103" s="612"/>
    </row>
    <row r="104" spans="1:41" s="605" customFormat="1" ht="20.100000000000001" customHeight="1" x14ac:dyDescent="0.3">
      <c r="A104" s="603">
        <v>704626</v>
      </c>
      <c r="B104" s="604" t="s">
        <v>570</v>
      </c>
      <c r="C104" s="603" t="s">
        <v>145</v>
      </c>
      <c r="D104" s="611" t="s">
        <v>1027</v>
      </c>
      <c r="E104" s="611" t="s">
        <v>172</v>
      </c>
      <c r="F104" s="613">
        <v>29351</v>
      </c>
      <c r="G104" s="603" t="s">
        <v>1028</v>
      </c>
      <c r="H104" s="603" t="s">
        <v>907</v>
      </c>
      <c r="I104" s="607" t="s">
        <v>247</v>
      </c>
      <c r="J104" s="603" t="s">
        <v>199</v>
      </c>
      <c r="K104" s="611">
        <v>2000</v>
      </c>
      <c r="L104" s="603" t="s">
        <v>198</v>
      </c>
      <c r="M104" s="614"/>
      <c r="N104" s="603"/>
      <c r="O104" s="607"/>
      <c r="P104" s="603"/>
      <c r="Q104" s="605">
        <v>0</v>
      </c>
      <c r="R104" s="603">
        <v>0</v>
      </c>
      <c r="S104" s="603" t="s">
        <v>2284</v>
      </c>
      <c r="T104" s="603" t="s">
        <v>2285</v>
      </c>
      <c r="U104" s="603" t="s">
        <v>2286</v>
      </c>
      <c r="V104" s="603" t="s">
        <v>1769</v>
      </c>
      <c r="W104" s="603"/>
      <c r="X104" s="603"/>
      <c r="Y104" s="603"/>
      <c r="Z104" s="603"/>
      <c r="AA104" s="603"/>
      <c r="AB104" s="603"/>
      <c r="AC104" s="603"/>
      <c r="AD104" s="603"/>
      <c r="AE104" s="607"/>
      <c r="AF104" s="610" t="s">
        <v>225</v>
      </c>
      <c r="AG104" s="614"/>
      <c r="AH104" s="607"/>
      <c r="AI104" s="607"/>
      <c r="AJ104" s="603" t="s">
        <v>1370</v>
      </c>
      <c r="AK104" s="611"/>
      <c r="AL104" s="610"/>
      <c r="AM104" s="611"/>
      <c r="AN104" s="611"/>
      <c r="AO104" s="612"/>
    </row>
    <row r="105" spans="1:41" s="605" customFormat="1" ht="20.100000000000001" customHeight="1" x14ac:dyDescent="0.3">
      <c r="A105" s="603">
        <v>704646</v>
      </c>
      <c r="B105" s="604" t="s">
        <v>715</v>
      </c>
      <c r="C105" s="603" t="s">
        <v>269</v>
      </c>
      <c r="D105" s="611" t="s">
        <v>1160</v>
      </c>
      <c r="E105" s="611" t="s">
        <v>173</v>
      </c>
      <c r="F105" s="613">
        <v>27878</v>
      </c>
      <c r="G105" s="603" t="s">
        <v>198</v>
      </c>
      <c r="H105" s="603" t="s">
        <v>907</v>
      </c>
      <c r="I105" s="607" t="s">
        <v>398</v>
      </c>
      <c r="J105" s="603" t="s">
        <v>199</v>
      </c>
      <c r="K105" s="611">
        <v>1993</v>
      </c>
      <c r="L105" s="603" t="s">
        <v>198</v>
      </c>
      <c r="M105" s="614"/>
      <c r="N105" s="603"/>
      <c r="O105" s="607"/>
      <c r="P105" s="603"/>
      <c r="Q105" s="605">
        <v>0</v>
      </c>
      <c r="R105" s="603">
        <v>0</v>
      </c>
      <c r="S105" s="603" t="s">
        <v>2287</v>
      </c>
      <c r="T105" s="603" t="s">
        <v>2288</v>
      </c>
      <c r="U105" s="603" t="s">
        <v>2289</v>
      </c>
      <c r="V105" s="603" t="s">
        <v>1898</v>
      </c>
      <c r="W105" s="603"/>
      <c r="X105" s="603"/>
      <c r="Y105" s="603"/>
      <c r="Z105" s="603"/>
      <c r="AA105" s="603"/>
      <c r="AB105" s="603"/>
      <c r="AC105" s="603"/>
      <c r="AD105" s="603"/>
      <c r="AE105" s="607"/>
      <c r="AF105" s="610"/>
      <c r="AG105" s="614"/>
      <c r="AH105" s="607"/>
      <c r="AI105" s="607"/>
      <c r="AJ105" s="603"/>
      <c r="AK105" s="611"/>
      <c r="AL105" s="610"/>
      <c r="AM105" s="611"/>
      <c r="AN105" s="611"/>
      <c r="AO105" s="612"/>
    </row>
    <row r="106" spans="1:41" s="605" customFormat="1" ht="20.100000000000001" customHeight="1" x14ac:dyDescent="0.3">
      <c r="A106" s="603">
        <v>704683</v>
      </c>
      <c r="B106" s="604" t="s">
        <v>716</v>
      </c>
      <c r="C106" s="603" t="s">
        <v>120</v>
      </c>
      <c r="D106" s="611" t="s">
        <v>961</v>
      </c>
      <c r="E106" s="611" t="s">
        <v>173</v>
      </c>
      <c r="F106" s="613">
        <v>36312</v>
      </c>
      <c r="G106" s="603" t="s">
        <v>1032</v>
      </c>
      <c r="H106" s="603" t="s">
        <v>1033</v>
      </c>
      <c r="I106" s="607" t="s">
        <v>247</v>
      </c>
      <c r="J106" s="603" t="s">
        <v>199</v>
      </c>
      <c r="K106" s="611">
        <v>2016</v>
      </c>
      <c r="L106" s="603" t="s">
        <v>198</v>
      </c>
      <c r="M106" s="614"/>
      <c r="N106" s="603"/>
      <c r="O106" s="607"/>
      <c r="P106" s="603"/>
      <c r="Q106" s="605">
        <v>0</v>
      </c>
      <c r="R106" s="603">
        <v>0</v>
      </c>
      <c r="S106" s="603" t="s">
        <v>2290</v>
      </c>
      <c r="T106" s="603" t="s">
        <v>2291</v>
      </c>
      <c r="U106" s="603" t="s">
        <v>2202</v>
      </c>
      <c r="V106" s="603" t="s">
        <v>2292</v>
      </c>
      <c r="W106" s="603"/>
      <c r="X106" s="603"/>
      <c r="Y106" s="603"/>
      <c r="Z106" s="603"/>
      <c r="AA106" s="603"/>
      <c r="AB106" s="603"/>
      <c r="AC106" s="603"/>
      <c r="AD106" s="603"/>
      <c r="AE106" s="607"/>
      <c r="AF106" s="610"/>
      <c r="AG106" s="614"/>
      <c r="AH106" s="607"/>
      <c r="AI106" s="607"/>
      <c r="AJ106" s="603"/>
      <c r="AK106" s="611"/>
      <c r="AL106" s="610"/>
      <c r="AM106" s="611"/>
      <c r="AN106" s="611"/>
      <c r="AO106" s="612"/>
    </row>
    <row r="107" spans="1:41" s="605" customFormat="1" ht="20.100000000000001" customHeight="1" x14ac:dyDescent="0.3">
      <c r="A107" s="590">
        <v>704691</v>
      </c>
      <c r="B107" s="590" t="s">
        <v>3934</v>
      </c>
      <c r="C107" s="590" t="s">
        <v>99</v>
      </c>
      <c r="D107" s="615"/>
      <c r="E107" s="587" t="s">
        <v>172</v>
      </c>
      <c r="F107" s="588"/>
      <c r="G107" s="585"/>
      <c r="H107" s="589"/>
      <c r="I107" s="590" t="s">
        <v>245</v>
      </c>
      <c r="J107" s="614"/>
      <c r="K107" s="615"/>
      <c r="L107" s="614"/>
      <c r="M107" s="614"/>
      <c r="N107" s="614"/>
      <c r="O107" s="614"/>
      <c r="P107" s="614"/>
      <c r="Q107" s="605">
        <v>0</v>
      </c>
      <c r="R107" s="614"/>
      <c r="S107" s="614"/>
      <c r="T107" s="614"/>
      <c r="U107" s="614"/>
      <c r="V107" s="614"/>
      <c r="W107" s="614"/>
      <c r="X107" s="614"/>
      <c r="Y107" s="614"/>
      <c r="Z107" s="614"/>
      <c r="AA107" s="614"/>
      <c r="AB107" s="614"/>
      <c r="AC107" s="614"/>
      <c r="AD107" s="614"/>
      <c r="AE107" s="614"/>
      <c r="AF107" s="616"/>
      <c r="AG107" s="614"/>
      <c r="AH107" s="614"/>
      <c r="AI107" s="614"/>
      <c r="AJ107" s="603"/>
      <c r="AK107" s="615"/>
      <c r="AL107" s="610"/>
      <c r="AM107" s="611"/>
      <c r="AN107" s="611"/>
      <c r="AO107" s="612"/>
    </row>
    <row r="108" spans="1:41" s="605" customFormat="1" ht="20.100000000000001" customHeight="1" x14ac:dyDescent="0.3">
      <c r="A108" s="603">
        <v>704705</v>
      </c>
      <c r="B108" s="604" t="s">
        <v>717</v>
      </c>
      <c r="C108" s="603" t="s">
        <v>61</v>
      </c>
      <c r="D108" s="611" t="s">
        <v>945</v>
      </c>
      <c r="E108" s="611" t="s">
        <v>173</v>
      </c>
      <c r="F108" s="613">
        <v>33979</v>
      </c>
      <c r="G108" s="603" t="s">
        <v>1035</v>
      </c>
      <c r="H108" s="603" t="s">
        <v>907</v>
      </c>
      <c r="I108" s="607" t="s">
        <v>247</v>
      </c>
      <c r="J108" s="603" t="s">
        <v>201</v>
      </c>
      <c r="K108" s="611">
        <v>2011</v>
      </c>
      <c r="L108" s="603" t="s">
        <v>200</v>
      </c>
      <c r="M108" s="614"/>
      <c r="N108" s="603"/>
      <c r="O108" s="607"/>
      <c r="P108" s="603"/>
      <c r="Q108" s="605">
        <v>0</v>
      </c>
      <c r="R108" s="603">
        <v>0</v>
      </c>
      <c r="S108" s="603" t="s">
        <v>1950</v>
      </c>
      <c r="T108" s="603" t="s">
        <v>1951</v>
      </c>
      <c r="U108" s="603" t="s">
        <v>1791</v>
      </c>
      <c r="V108" s="603" t="s">
        <v>1952</v>
      </c>
      <c r="W108" s="603"/>
      <c r="X108" s="603"/>
      <c r="Y108" s="603"/>
      <c r="Z108" s="603"/>
      <c r="AA108" s="603"/>
      <c r="AB108" s="603"/>
      <c r="AC108" s="603"/>
      <c r="AD108" s="603"/>
      <c r="AE108" s="607" t="s">
        <v>3778</v>
      </c>
      <c r="AF108" s="610" t="s">
        <v>225</v>
      </c>
      <c r="AG108" s="614"/>
      <c r="AH108" s="607"/>
      <c r="AI108" s="607"/>
      <c r="AJ108" s="603" t="s">
        <v>1370</v>
      </c>
      <c r="AK108" s="611"/>
      <c r="AL108" s="610"/>
      <c r="AM108" s="611"/>
      <c r="AN108" s="611"/>
      <c r="AO108" s="612"/>
    </row>
    <row r="109" spans="1:41" s="605" customFormat="1" ht="20.100000000000001" customHeight="1" x14ac:dyDescent="0.3">
      <c r="A109" s="585">
        <v>704783</v>
      </c>
      <c r="B109" s="585" t="s">
        <v>3933</v>
      </c>
      <c r="C109" s="585" t="s">
        <v>3906</v>
      </c>
      <c r="D109" s="615" t="s">
        <v>932</v>
      </c>
      <c r="E109" s="587" t="s">
        <v>172</v>
      </c>
      <c r="F109" s="588">
        <v>35800</v>
      </c>
      <c r="G109" s="585" t="s">
        <v>3944</v>
      </c>
      <c r="H109" s="589" t="s">
        <v>907</v>
      </c>
      <c r="I109" s="585" t="s">
        <v>246</v>
      </c>
      <c r="J109" s="614" t="s">
        <v>201</v>
      </c>
      <c r="K109" s="615">
        <v>2015</v>
      </c>
      <c r="L109" s="614" t="s">
        <v>198</v>
      </c>
      <c r="M109" s="614"/>
      <c r="N109" s="614"/>
      <c r="O109" s="614"/>
      <c r="P109" s="614"/>
      <c r="Q109" s="605">
        <v>0</v>
      </c>
      <c r="R109" s="614"/>
      <c r="S109" s="614"/>
      <c r="T109" s="614"/>
      <c r="U109" s="614"/>
      <c r="V109" s="614"/>
      <c r="W109" s="614"/>
      <c r="X109" s="614"/>
      <c r="Y109" s="614"/>
      <c r="Z109" s="614"/>
      <c r="AA109" s="614"/>
      <c r="AB109" s="614"/>
      <c r="AC109" s="614"/>
      <c r="AD109" s="614"/>
      <c r="AE109" s="614"/>
      <c r="AF109" s="616"/>
      <c r="AG109" s="614"/>
      <c r="AH109" s="614"/>
      <c r="AI109" s="614"/>
      <c r="AJ109" s="603"/>
      <c r="AK109" s="615"/>
      <c r="AL109" s="610"/>
      <c r="AM109" s="611"/>
      <c r="AN109" s="611"/>
      <c r="AO109" s="612"/>
    </row>
    <row r="110" spans="1:41" s="605" customFormat="1" ht="20.100000000000001" customHeight="1" x14ac:dyDescent="0.3">
      <c r="A110" s="603">
        <v>704795</v>
      </c>
      <c r="B110" s="604" t="s">
        <v>718</v>
      </c>
      <c r="C110" s="603" t="s">
        <v>117</v>
      </c>
      <c r="D110" s="611" t="s">
        <v>1209</v>
      </c>
      <c r="E110" s="611" t="s">
        <v>172</v>
      </c>
      <c r="F110" s="613">
        <v>31874</v>
      </c>
      <c r="G110" s="603" t="s">
        <v>937</v>
      </c>
      <c r="H110" s="603" t="s">
        <v>931</v>
      </c>
      <c r="I110" s="607" t="s">
        <v>246</v>
      </c>
      <c r="J110" s="603" t="s">
        <v>201</v>
      </c>
      <c r="K110" s="611">
        <v>2007</v>
      </c>
      <c r="L110" s="603" t="s">
        <v>198</v>
      </c>
      <c r="M110" s="614"/>
      <c r="N110" s="603"/>
      <c r="O110" s="607"/>
      <c r="P110" s="603"/>
      <c r="Q110" s="605">
        <v>0</v>
      </c>
      <c r="R110" s="603">
        <v>0</v>
      </c>
      <c r="S110" s="603" t="s">
        <v>1889</v>
      </c>
      <c r="T110" s="603" t="s">
        <v>1890</v>
      </c>
      <c r="U110" s="603" t="s">
        <v>1891</v>
      </c>
      <c r="V110" s="603" t="s">
        <v>1892</v>
      </c>
      <c r="W110" s="603"/>
      <c r="X110" s="603"/>
      <c r="Y110" s="603"/>
      <c r="Z110" s="603"/>
      <c r="AA110" s="603"/>
      <c r="AB110" s="603"/>
      <c r="AC110" s="603"/>
      <c r="AD110" s="603"/>
      <c r="AE110" s="607"/>
      <c r="AF110" s="610" t="s">
        <v>225</v>
      </c>
      <c r="AG110" s="614"/>
      <c r="AH110" s="607" t="s">
        <v>1370</v>
      </c>
      <c r="AI110" s="607" t="s">
        <v>1370</v>
      </c>
      <c r="AJ110" s="603" t="s">
        <v>1370</v>
      </c>
      <c r="AK110" s="611"/>
      <c r="AL110" s="610"/>
      <c r="AM110" s="611"/>
      <c r="AN110" s="611"/>
      <c r="AO110" s="612"/>
    </row>
    <row r="111" spans="1:41" s="605" customFormat="1" ht="20.100000000000001" customHeight="1" x14ac:dyDescent="0.3">
      <c r="A111" s="603">
        <v>704828</v>
      </c>
      <c r="B111" s="604" t="s">
        <v>545</v>
      </c>
      <c r="C111" s="603" t="s">
        <v>66</v>
      </c>
      <c r="D111" s="611" t="s">
        <v>909</v>
      </c>
      <c r="E111" s="611" t="s">
        <v>173</v>
      </c>
      <c r="F111" s="613">
        <v>33016</v>
      </c>
      <c r="G111" s="603" t="s">
        <v>1038</v>
      </c>
      <c r="H111" s="603" t="s">
        <v>907</v>
      </c>
      <c r="I111" s="607" t="s">
        <v>398</v>
      </c>
      <c r="J111" s="603" t="s">
        <v>201</v>
      </c>
      <c r="K111" s="611">
        <v>2008</v>
      </c>
      <c r="L111" s="603" t="s">
        <v>213</v>
      </c>
      <c r="M111" s="614"/>
      <c r="N111" s="603"/>
      <c r="O111" s="607"/>
      <c r="P111" s="603"/>
      <c r="Q111" s="605">
        <v>0</v>
      </c>
      <c r="R111" s="617"/>
      <c r="S111" s="603" t="s">
        <v>2295</v>
      </c>
      <c r="T111" s="603" t="s">
        <v>1837</v>
      </c>
      <c r="U111" s="603" t="s">
        <v>1912</v>
      </c>
      <c r="V111" s="603" t="s">
        <v>1811</v>
      </c>
      <c r="W111" s="603"/>
      <c r="X111" s="603"/>
      <c r="Y111" s="603"/>
      <c r="Z111" s="603"/>
      <c r="AA111" s="603"/>
      <c r="AB111" s="603"/>
      <c r="AC111" s="603"/>
      <c r="AD111" s="603"/>
      <c r="AE111" s="607"/>
      <c r="AF111" s="610"/>
      <c r="AG111" s="614"/>
      <c r="AH111" s="607"/>
      <c r="AI111" s="607"/>
      <c r="AJ111" s="603"/>
      <c r="AK111" s="611"/>
      <c r="AL111" s="610"/>
      <c r="AM111" s="611"/>
      <c r="AN111" s="611"/>
      <c r="AO111" s="612"/>
    </row>
    <row r="112" spans="1:41" s="605" customFormat="1" ht="20.100000000000001" customHeight="1" x14ac:dyDescent="0.3">
      <c r="A112" s="603">
        <v>704829</v>
      </c>
      <c r="B112" s="604" t="s">
        <v>719</v>
      </c>
      <c r="C112" s="603" t="s">
        <v>64</v>
      </c>
      <c r="D112" s="611" t="s">
        <v>1039</v>
      </c>
      <c r="E112" s="611" t="s">
        <v>173</v>
      </c>
      <c r="F112" s="613">
        <v>36526</v>
      </c>
      <c r="G112" s="603" t="s">
        <v>956</v>
      </c>
      <c r="H112" s="603" t="s">
        <v>931</v>
      </c>
      <c r="I112" s="607" t="s">
        <v>247</v>
      </c>
      <c r="J112" s="603" t="s">
        <v>201</v>
      </c>
      <c r="K112" s="611">
        <v>2017</v>
      </c>
      <c r="L112" s="603" t="s">
        <v>200</v>
      </c>
      <c r="M112" s="614"/>
      <c r="N112" s="603"/>
      <c r="O112" s="607"/>
      <c r="P112" s="603"/>
      <c r="Q112" s="605">
        <v>0</v>
      </c>
      <c r="R112" s="603">
        <v>0</v>
      </c>
      <c r="S112" s="603" t="s">
        <v>2296</v>
      </c>
      <c r="T112" s="603" t="s">
        <v>2297</v>
      </c>
      <c r="U112" s="603" t="s">
        <v>2298</v>
      </c>
      <c r="V112" s="603" t="s">
        <v>2189</v>
      </c>
      <c r="W112" s="603"/>
      <c r="X112" s="603"/>
      <c r="Y112" s="603"/>
      <c r="Z112" s="603"/>
      <c r="AA112" s="603"/>
      <c r="AB112" s="603"/>
      <c r="AC112" s="603"/>
      <c r="AD112" s="603"/>
      <c r="AE112" s="607"/>
      <c r="AF112" s="610" t="s">
        <v>225</v>
      </c>
      <c r="AG112" s="614"/>
      <c r="AH112" s="607"/>
      <c r="AI112" s="607"/>
      <c r="AJ112" s="603" t="s">
        <v>1370</v>
      </c>
      <c r="AK112" s="611"/>
      <c r="AL112" s="610"/>
      <c r="AM112" s="611"/>
      <c r="AN112" s="611"/>
      <c r="AO112" s="612"/>
    </row>
    <row r="113" spans="1:41" s="605" customFormat="1" ht="20.100000000000001" customHeight="1" x14ac:dyDescent="0.3">
      <c r="A113" s="603">
        <v>704870</v>
      </c>
      <c r="B113" s="604" t="s">
        <v>763</v>
      </c>
      <c r="C113" s="603" t="s">
        <v>62</v>
      </c>
      <c r="D113" s="611" t="s">
        <v>1213</v>
      </c>
      <c r="E113" s="611" t="s">
        <v>172</v>
      </c>
      <c r="F113" s="613">
        <v>36162</v>
      </c>
      <c r="G113" s="603" t="s">
        <v>1041</v>
      </c>
      <c r="H113" s="603" t="s">
        <v>907</v>
      </c>
      <c r="I113" s="607" t="s">
        <v>247</v>
      </c>
      <c r="J113" s="603" t="s">
        <v>201</v>
      </c>
      <c r="K113" s="611">
        <v>2017</v>
      </c>
      <c r="L113" s="603" t="s">
        <v>198</v>
      </c>
      <c r="M113" s="614"/>
      <c r="N113" s="603"/>
      <c r="O113" s="607"/>
      <c r="P113" s="603"/>
      <c r="Q113" s="605">
        <v>0</v>
      </c>
      <c r="R113" s="603">
        <v>0</v>
      </c>
      <c r="S113" s="603" t="s">
        <v>2299</v>
      </c>
      <c r="T113" s="603" t="s">
        <v>2300</v>
      </c>
      <c r="U113" s="603" t="s">
        <v>2301</v>
      </c>
      <c r="V113" s="603" t="s">
        <v>1963</v>
      </c>
      <c r="W113" s="603"/>
      <c r="X113" s="603"/>
      <c r="Y113" s="603"/>
      <c r="Z113" s="603"/>
      <c r="AA113" s="603"/>
      <c r="AB113" s="603"/>
      <c r="AC113" s="603"/>
      <c r="AD113" s="603" t="s">
        <v>3778</v>
      </c>
      <c r="AE113" s="607" t="s">
        <v>3778</v>
      </c>
      <c r="AF113" s="610" t="s">
        <v>225</v>
      </c>
      <c r="AG113" s="614"/>
      <c r="AH113" s="607"/>
      <c r="AI113" s="607"/>
      <c r="AJ113" s="603" t="s">
        <v>1370</v>
      </c>
      <c r="AK113" s="611"/>
      <c r="AL113" s="610"/>
      <c r="AM113" s="611"/>
      <c r="AN113" s="611"/>
      <c r="AO113" s="612"/>
    </row>
    <row r="114" spans="1:41" s="605" customFormat="1" ht="20.100000000000001" customHeight="1" x14ac:dyDescent="0.3">
      <c r="A114" s="603">
        <v>704890</v>
      </c>
      <c r="B114" s="604" t="s">
        <v>722</v>
      </c>
      <c r="C114" s="603" t="s">
        <v>143</v>
      </c>
      <c r="D114" s="611" t="s">
        <v>1014</v>
      </c>
      <c r="E114" s="611" t="s">
        <v>172</v>
      </c>
      <c r="F114" s="613">
        <v>34429</v>
      </c>
      <c r="G114" s="603" t="s">
        <v>1042</v>
      </c>
      <c r="H114" s="603" t="s">
        <v>907</v>
      </c>
      <c r="I114" s="607" t="s">
        <v>398</v>
      </c>
      <c r="J114" s="603" t="s">
        <v>201</v>
      </c>
      <c r="K114" s="611">
        <v>2014</v>
      </c>
      <c r="L114" s="603" t="s">
        <v>200</v>
      </c>
      <c r="M114" s="614"/>
      <c r="N114" s="603"/>
      <c r="O114" s="607"/>
      <c r="P114" s="603"/>
      <c r="Q114" s="605">
        <v>0</v>
      </c>
      <c r="R114" s="603">
        <v>0</v>
      </c>
      <c r="S114" s="603" t="s">
        <v>1991</v>
      </c>
      <c r="T114" s="603" t="s">
        <v>1992</v>
      </c>
      <c r="U114" s="603" t="s">
        <v>1993</v>
      </c>
      <c r="V114" s="603" t="s">
        <v>1994</v>
      </c>
      <c r="W114" s="603"/>
      <c r="X114" s="603"/>
      <c r="Y114" s="603"/>
      <c r="Z114" s="603"/>
      <c r="AA114" s="603"/>
      <c r="AB114" s="603"/>
      <c r="AC114" s="603"/>
      <c r="AD114" s="603"/>
      <c r="AE114" s="607"/>
      <c r="AF114" s="610"/>
      <c r="AG114" s="614"/>
      <c r="AH114" s="607"/>
      <c r="AI114" s="607"/>
      <c r="AJ114" s="603"/>
      <c r="AK114" s="611"/>
      <c r="AL114" s="610"/>
      <c r="AM114" s="611"/>
      <c r="AN114" s="611"/>
      <c r="AO114" s="612"/>
    </row>
    <row r="115" spans="1:41" s="605" customFormat="1" ht="20.100000000000001" customHeight="1" x14ac:dyDescent="0.3">
      <c r="A115" s="603">
        <v>704896</v>
      </c>
      <c r="B115" s="604" t="s">
        <v>723</v>
      </c>
      <c r="C115" s="603" t="s">
        <v>85</v>
      </c>
      <c r="D115" s="611" t="s">
        <v>1043</v>
      </c>
      <c r="E115" s="611" t="s">
        <v>173</v>
      </c>
      <c r="F115" s="613">
        <v>34441</v>
      </c>
      <c r="G115" s="603" t="s">
        <v>198</v>
      </c>
      <c r="H115" s="603" t="s">
        <v>907</v>
      </c>
      <c r="I115" s="607" t="s">
        <v>398</v>
      </c>
      <c r="J115" s="603" t="s">
        <v>201</v>
      </c>
      <c r="K115" s="611">
        <v>2013</v>
      </c>
      <c r="L115" s="603" t="s">
        <v>198</v>
      </c>
      <c r="M115" s="614"/>
      <c r="N115" s="603"/>
      <c r="O115" s="607"/>
      <c r="P115" s="603"/>
      <c r="Q115" s="605">
        <v>0</v>
      </c>
      <c r="R115" s="603">
        <v>0</v>
      </c>
      <c r="S115" s="603" t="s">
        <v>2302</v>
      </c>
      <c r="T115" s="603" t="s">
        <v>2303</v>
      </c>
      <c r="U115" s="603" t="s">
        <v>2304</v>
      </c>
      <c r="V115" s="603" t="s">
        <v>1764</v>
      </c>
      <c r="W115" s="603"/>
      <c r="X115" s="603"/>
      <c r="Y115" s="603"/>
      <c r="Z115" s="603"/>
      <c r="AA115" s="603"/>
      <c r="AB115" s="603"/>
      <c r="AC115" s="603"/>
      <c r="AD115" s="603"/>
      <c r="AE115" s="607"/>
      <c r="AF115" s="610"/>
      <c r="AG115" s="614"/>
      <c r="AH115" s="607"/>
      <c r="AI115" s="607"/>
      <c r="AJ115" s="603"/>
      <c r="AK115" s="611"/>
      <c r="AL115" s="610"/>
      <c r="AM115" s="611"/>
      <c r="AN115" s="611"/>
      <c r="AO115" s="612"/>
    </row>
    <row r="116" spans="1:41" s="605" customFormat="1" ht="20.100000000000001" customHeight="1" x14ac:dyDescent="0.3">
      <c r="A116" s="603">
        <v>704897</v>
      </c>
      <c r="B116" s="604" t="s">
        <v>724</v>
      </c>
      <c r="C116" s="603" t="s">
        <v>67</v>
      </c>
      <c r="D116" s="611" t="s">
        <v>1014</v>
      </c>
      <c r="E116" s="611" t="s">
        <v>173</v>
      </c>
      <c r="F116" s="613">
        <v>34388</v>
      </c>
      <c r="G116" s="603" t="s">
        <v>198</v>
      </c>
      <c r="H116" s="603" t="s">
        <v>907</v>
      </c>
      <c r="I116" s="607" t="s">
        <v>398</v>
      </c>
      <c r="J116" s="603" t="s">
        <v>201</v>
      </c>
      <c r="K116" s="611">
        <v>2012</v>
      </c>
      <c r="L116" s="603" t="s">
        <v>200</v>
      </c>
      <c r="M116" s="614"/>
      <c r="N116" s="603"/>
      <c r="O116" s="607"/>
      <c r="P116" s="603"/>
      <c r="Q116" s="605">
        <v>0</v>
      </c>
      <c r="R116" s="603">
        <v>0</v>
      </c>
      <c r="S116" s="603" t="s">
        <v>2305</v>
      </c>
      <c r="T116" s="603" t="s">
        <v>1787</v>
      </c>
      <c r="U116" s="603" t="s">
        <v>2175</v>
      </c>
      <c r="V116" s="603" t="s">
        <v>2189</v>
      </c>
      <c r="W116" s="603"/>
      <c r="X116" s="603"/>
      <c r="Y116" s="603"/>
      <c r="Z116" s="603"/>
      <c r="AA116" s="603"/>
      <c r="AB116" s="603"/>
      <c r="AC116" s="603"/>
      <c r="AD116" s="603"/>
      <c r="AE116" s="607"/>
      <c r="AF116" s="610"/>
      <c r="AG116" s="614"/>
      <c r="AH116" s="607"/>
      <c r="AI116" s="607"/>
      <c r="AJ116" s="603"/>
      <c r="AK116" s="611"/>
      <c r="AL116" s="610"/>
      <c r="AM116" s="611"/>
      <c r="AN116" s="611"/>
      <c r="AO116" s="612"/>
    </row>
    <row r="117" spans="1:41" s="605" customFormat="1" ht="20.100000000000001" customHeight="1" x14ac:dyDescent="0.3">
      <c r="A117" s="603">
        <v>704913</v>
      </c>
      <c r="B117" s="604" t="s">
        <v>726</v>
      </c>
      <c r="C117" s="603" t="s">
        <v>155</v>
      </c>
      <c r="D117" s="611" t="s">
        <v>1044</v>
      </c>
      <c r="E117" s="611" t="s">
        <v>173</v>
      </c>
      <c r="F117" s="613">
        <v>30298</v>
      </c>
      <c r="G117" s="603" t="s">
        <v>1045</v>
      </c>
      <c r="H117" s="603" t="s">
        <v>907</v>
      </c>
      <c r="I117" s="607" t="s">
        <v>398</v>
      </c>
      <c r="J117" s="603" t="s">
        <v>201</v>
      </c>
      <c r="K117" s="611">
        <v>2003</v>
      </c>
      <c r="L117" s="603" t="s">
        <v>212</v>
      </c>
      <c r="M117" s="614"/>
      <c r="N117" s="603"/>
      <c r="O117" s="607"/>
      <c r="P117" s="603"/>
      <c r="Q117" s="605">
        <v>0</v>
      </c>
      <c r="R117" s="603">
        <v>0</v>
      </c>
      <c r="S117" s="603" t="s">
        <v>2306</v>
      </c>
      <c r="T117" s="603" t="s">
        <v>2307</v>
      </c>
      <c r="U117" s="603" t="s">
        <v>2308</v>
      </c>
      <c r="V117" s="603" t="s">
        <v>2309</v>
      </c>
      <c r="W117" s="603"/>
      <c r="X117" s="603"/>
      <c r="Y117" s="603"/>
      <c r="Z117" s="603"/>
      <c r="AA117" s="603"/>
      <c r="AB117" s="603"/>
      <c r="AC117" s="603"/>
      <c r="AD117" s="603"/>
      <c r="AE117" s="607"/>
      <c r="AF117" s="610"/>
      <c r="AG117" s="614"/>
      <c r="AH117" s="607"/>
      <c r="AI117" s="607"/>
      <c r="AJ117" s="603"/>
      <c r="AK117" s="611"/>
      <c r="AL117" s="610"/>
      <c r="AM117" s="611"/>
      <c r="AN117" s="611"/>
      <c r="AO117" s="612"/>
    </row>
    <row r="118" spans="1:41" s="605" customFormat="1" ht="20.100000000000001" customHeight="1" x14ac:dyDescent="0.3">
      <c r="A118" s="603">
        <v>704925</v>
      </c>
      <c r="B118" s="604" t="s">
        <v>727</v>
      </c>
      <c r="C118" s="603" t="s">
        <v>322</v>
      </c>
      <c r="D118" s="611" t="s">
        <v>1046</v>
      </c>
      <c r="E118" s="611" t="s">
        <v>173</v>
      </c>
      <c r="F118" s="613">
        <v>35880</v>
      </c>
      <c r="G118" s="603" t="s">
        <v>198</v>
      </c>
      <c r="H118" s="603" t="s">
        <v>907</v>
      </c>
      <c r="I118" s="607" t="s">
        <v>398</v>
      </c>
      <c r="J118" s="603" t="s">
        <v>201</v>
      </c>
      <c r="K118" s="611">
        <v>2017</v>
      </c>
      <c r="L118" s="603" t="s">
        <v>198</v>
      </c>
      <c r="M118" s="614"/>
      <c r="N118" s="603"/>
      <c r="O118" s="607"/>
      <c r="P118" s="603"/>
      <c r="Q118" s="605">
        <v>0</v>
      </c>
      <c r="R118" s="603">
        <v>0</v>
      </c>
      <c r="S118" s="603" t="s">
        <v>2310</v>
      </c>
      <c r="T118" s="603" t="s">
        <v>2311</v>
      </c>
      <c r="U118" s="603" t="s">
        <v>2312</v>
      </c>
      <c r="V118" s="603" t="s">
        <v>1764</v>
      </c>
      <c r="W118" s="603"/>
      <c r="X118" s="603"/>
      <c r="Y118" s="603"/>
      <c r="Z118" s="603"/>
      <c r="AA118" s="603"/>
      <c r="AB118" s="603"/>
      <c r="AC118" s="603"/>
      <c r="AD118" s="603"/>
      <c r="AE118" s="607"/>
      <c r="AF118" s="610" t="s">
        <v>225</v>
      </c>
      <c r="AG118" s="614"/>
      <c r="AH118" s="607"/>
      <c r="AI118" s="607"/>
      <c r="AJ118" s="603" t="s">
        <v>1370</v>
      </c>
      <c r="AK118" s="611"/>
      <c r="AL118" s="610"/>
      <c r="AM118" s="611"/>
      <c r="AN118" s="611"/>
      <c r="AO118" s="612"/>
    </row>
    <row r="119" spans="1:41" s="605" customFormat="1" ht="20.100000000000001" customHeight="1" x14ac:dyDescent="0.3">
      <c r="A119" s="603">
        <v>704939</v>
      </c>
      <c r="B119" s="604" t="s">
        <v>1441</v>
      </c>
      <c r="C119" s="603" t="s">
        <v>66</v>
      </c>
      <c r="D119" s="611" t="s">
        <v>1749</v>
      </c>
      <c r="E119" s="611" t="s">
        <v>172</v>
      </c>
      <c r="F119" s="613">
        <v>31223</v>
      </c>
      <c r="G119" s="603" t="s">
        <v>209</v>
      </c>
      <c r="H119" s="603" t="s">
        <v>907</v>
      </c>
      <c r="I119" s="607" t="s">
        <v>224</v>
      </c>
      <c r="J119" s="603" t="s">
        <v>201</v>
      </c>
      <c r="K119" s="611">
        <v>2004</v>
      </c>
      <c r="L119" s="603" t="s">
        <v>209</v>
      </c>
      <c r="M119" s="614"/>
      <c r="N119" s="603"/>
      <c r="O119" s="607"/>
      <c r="P119" s="603"/>
      <c r="Q119" s="605">
        <v>0</v>
      </c>
      <c r="R119" s="603">
        <v>0</v>
      </c>
      <c r="S119" s="603" t="s">
        <v>2313</v>
      </c>
      <c r="T119" s="603" t="s">
        <v>1837</v>
      </c>
      <c r="U119" s="603" t="s">
        <v>2314</v>
      </c>
      <c r="V119" s="603" t="s">
        <v>1930</v>
      </c>
      <c r="W119" s="603"/>
      <c r="X119" s="603"/>
      <c r="Y119" s="603"/>
      <c r="Z119" s="603"/>
      <c r="AA119" s="603"/>
      <c r="AB119" s="603"/>
      <c r="AC119" s="603"/>
      <c r="AD119" s="603" t="s">
        <v>3844</v>
      </c>
      <c r="AE119" s="607" t="s">
        <v>3778</v>
      </c>
      <c r="AF119" s="610"/>
      <c r="AG119" s="614"/>
      <c r="AH119" s="607"/>
      <c r="AI119" s="607"/>
      <c r="AJ119" s="603"/>
      <c r="AK119" s="611"/>
      <c r="AL119" s="610"/>
      <c r="AM119" s="611"/>
      <c r="AN119" s="611"/>
      <c r="AO119" s="612"/>
    </row>
    <row r="120" spans="1:41" s="605" customFormat="1" ht="20.100000000000001" customHeight="1" x14ac:dyDescent="0.3">
      <c r="A120" s="603">
        <v>704955</v>
      </c>
      <c r="B120" s="604" t="s">
        <v>473</v>
      </c>
      <c r="C120" s="603" t="s">
        <v>84</v>
      </c>
      <c r="D120" s="611" t="s">
        <v>909</v>
      </c>
      <c r="E120" s="611" t="s">
        <v>173</v>
      </c>
      <c r="F120" s="613">
        <v>36526</v>
      </c>
      <c r="G120" s="603" t="s">
        <v>198</v>
      </c>
      <c r="H120" s="603" t="s">
        <v>907</v>
      </c>
      <c r="I120" s="607" t="s">
        <v>247</v>
      </c>
      <c r="J120" s="603" t="s">
        <v>201</v>
      </c>
      <c r="K120" s="611">
        <v>2016</v>
      </c>
      <c r="L120" s="603" t="s">
        <v>198</v>
      </c>
      <c r="M120" s="603" t="s">
        <v>225</v>
      </c>
      <c r="N120" s="603"/>
      <c r="O120" s="607"/>
      <c r="P120" s="603"/>
      <c r="Q120" s="605">
        <v>0</v>
      </c>
      <c r="R120" s="603" t="s">
        <v>225</v>
      </c>
      <c r="S120" s="603" t="s">
        <v>2007</v>
      </c>
      <c r="T120" s="603" t="s">
        <v>2008</v>
      </c>
      <c r="U120" s="603" t="s">
        <v>1912</v>
      </c>
      <c r="V120" s="603" t="s">
        <v>1764</v>
      </c>
      <c r="W120" s="603"/>
      <c r="X120" s="603"/>
      <c r="Y120" s="603"/>
      <c r="Z120" s="603"/>
      <c r="AA120" s="603"/>
      <c r="AB120" s="603"/>
      <c r="AC120" s="603"/>
      <c r="AD120" s="603"/>
      <c r="AE120" s="607"/>
      <c r="AF120" s="610" t="s">
        <v>1370</v>
      </c>
      <c r="AG120" s="603"/>
      <c r="AH120" s="607"/>
      <c r="AI120" s="607"/>
      <c r="AJ120" s="603" t="s">
        <v>1370</v>
      </c>
      <c r="AK120" s="615"/>
      <c r="AL120" s="610"/>
      <c r="AM120" s="611"/>
      <c r="AN120" s="611"/>
      <c r="AO120" s="612"/>
    </row>
    <row r="121" spans="1:41" s="605" customFormat="1" ht="20.100000000000001" customHeight="1" x14ac:dyDescent="0.3">
      <c r="A121" s="603">
        <v>704972</v>
      </c>
      <c r="B121" s="604" t="s">
        <v>728</v>
      </c>
      <c r="C121" s="603" t="s">
        <v>99</v>
      </c>
      <c r="D121" s="611" t="s">
        <v>1049</v>
      </c>
      <c r="E121" s="611" t="s">
        <v>172</v>
      </c>
      <c r="F121" s="613">
        <v>33805</v>
      </c>
      <c r="G121" s="603" t="s">
        <v>1224</v>
      </c>
      <c r="H121" s="603" t="s">
        <v>907</v>
      </c>
      <c r="I121" s="607" t="s">
        <v>400</v>
      </c>
      <c r="J121" s="603" t="s">
        <v>201</v>
      </c>
      <c r="K121" s="611">
        <v>2017</v>
      </c>
      <c r="L121" s="603" t="s">
        <v>200</v>
      </c>
      <c r="M121" s="614"/>
      <c r="N121" s="603"/>
      <c r="O121" s="607"/>
      <c r="P121" s="603"/>
      <c r="Q121" s="605">
        <v>0</v>
      </c>
      <c r="R121" s="603">
        <v>0</v>
      </c>
      <c r="S121" s="603" t="s">
        <v>2316</v>
      </c>
      <c r="T121" s="603" t="s">
        <v>1810</v>
      </c>
      <c r="U121" s="603" t="s">
        <v>2317</v>
      </c>
      <c r="V121" s="603" t="s">
        <v>2318</v>
      </c>
      <c r="W121" s="603"/>
      <c r="X121" s="603"/>
      <c r="Y121" s="603"/>
      <c r="Z121" s="603"/>
      <c r="AA121" s="603"/>
      <c r="AB121" s="603"/>
      <c r="AC121" s="603"/>
      <c r="AD121" s="603" t="s">
        <v>3778</v>
      </c>
      <c r="AE121" s="607" t="s">
        <v>3778</v>
      </c>
      <c r="AF121" s="610"/>
      <c r="AG121" s="614"/>
      <c r="AH121" s="607"/>
      <c r="AI121" s="607"/>
      <c r="AJ121" s="603"/>
      <c r="AK121" s="611"/>
      <c r="AL121" s="610"/>
      <c r="AM121" s="611"/>
      <c r="AN121" s="611"/>
      <c r="AO121" s="612"/>
    </row>
    <row r="122" spans="1:41" s="605" customFormat="1" ht="20.100000000000001" customHeight="1" x14ac:dyDescent="0.3">
      <c r="A122" s="603">
        <v>704978</v>
      </c>
      <c r="B122" s="604" t="s">
        <v>729</v>
      </c>
      <c r="C122" s="603" t="s">
        <v>66</v>
      </c>
      <c r="D122" s="611" t="s">
        <v>985</v>
      </c>
      <c r="E122" s="611" t="s">
        <v>173</v>
      </c>
      <c r="F122" s="613">
        <v>30027</v>
      </c>
      <c r="G122" s="603" t="s">
        <v>916</v>
      </c>
      <c r="H122" s="603" t="s">
        <v>931</v>
      </c>
      <c r="I122" s="607" t="s">
        <v>247</v>
      </c>
      <c r="J122" s="603" t="s">
        <v>201</v>
      </c>
      <c r="K122" s="611">
        <v>2012</v>
      </c>
      <c r="L122" s="603" t="s">
        <v>213</v>
      </c>
      <c r="M122" s="614"/>
      <c r="N122" s="603"/>
      <c r="O122" s="607"/>
      <c r="P122" s="603"/>
      <c r="Q122" s="605">
        <v>0</v>
      </c>
      <c r="R122" s="603">
        <v>0</v>
      </c>
      <c r="S122" s="603" t="s">
        <v>1954</v>
      </c>
      <c r="T122" s="603" t="s">
        <v>1837</v>
      </c>
      <c r="U122" s="603" t="s">
        <v>1836</v>
      </c>
      <c r="V122" s="603" t="s">
        <v>1920</v>
      </c>
      <c r="W122" s="603"/>
      <c r="X122" s="603"/>
      <c r="Y122" s="603"/>
      <c r="Z122" s="603"/>
      <c r="AA122" s="603"/>
      <c r="AB122" s="603"/>
      <c r="AC122" s="603"/>
      <c r="AD122" s="603" t="s">
        <v>3821</v>
      </c>
      <c r="AE122" s="607" t="s">
        <v>3778</v>
      </c>
      <c r="AF122" s="610"/>
      <c r="AG122" s="614"/>
      <c r="AH122" s="607"/>
      <c r="AI122" s="607"/>
      <c r="AJ122" s="603"/>
      <c r="AK122" s="611"/>
      <c r="AL122" s="610"/>
      <c r="AM122" s="611"/>
      <c r="AN122" s="611"/>
      <c r="AO122" s="612"/>
    </row>
    <row r="123" spans="1:41" s="605" customFormat="1" ht="20.100000000000001" customHeight="1" x14ac:dyDescent="0.3">
      <c r="A123" s="603">
        <v>705024</v>
      </c>
      <c r="B123" s="604" t="s">
        <v>731</v>
      </c>
      <c r="C123" s="603" t="s">
        <v>732</v>
      </c>
      <c r="D123" s="611" t="s">
        <v>1180</v>
      </c>
      <c r="E123" s="611" t="s">
        <v>173</v>
      </c>
      <c r="F123" s="613">
        <v>26694</v>
      </c>
      <c r="G123" s="603" t="s">
        <v>198</v>
      </c>
      <c r="H123" s="603" t="s">
        <v>907</v>
      </c>
      <c r="I123" s="607" t="s">
        <v>398</v>
      </c>
      <c r="J123" s="603" t="s">
        <v>201</v>
      </c>
      <c r="K123" s="611">
        <v>2006</v>
      </c>
      <c r="L123" s="603" t="s">
        <v>212</v>
      </c>
      <c r="M123" s="614"/>
      <c r="N123" s="603"/>
      <c r="O123" s="607"/>
      <c r="P123" s="603"/>
      <c r="Q123" s="605">
        <v>0</v>
      </c>
      <c r="R123" s="617"/>
      <c r="S123" s="603" t="s">
        <v>2319</v>
      </c>
      <c r="T123" s="603" t="s">
        <v>2320</v>
      </c>
      <c r="U123" s="603" t="s">
        <v>2321</v>
      </c>
      <c r="V123" s="603" t="s">
        <v>1818</v>
      </c>
      <c r="W123" s="603"/>
      <c r="X123" s="603"/>
      <c r="Y123" s="603"/>
      <c r="Z123" s="603"/>
      <c r="AA123" s="603"/>
      <c r="AB123" s="603"/>
      <c r="AC123" s="603"/>
      <c r="AD123" s="603"/>
      <c r="AE123" s="607"/>
      <c r="AF123" s="610"/>
      <c r="AG123" s="614"/>
      <c r="AH123" s="607"/>
      <c r="AI123" s="607"/>
      <c r="AJ123" s="603"/>
      <c r="AK123" s="611"/>
      <c r="AL123" s="610"/>
      <c r="AM123" s="611"/>
      <c r="AN123" s="611"/>
      <c r="AO123" s="612"/>
    </row>
    <row r="124" spans="1:41" s="605" customFormat="1" ht="20.100000000000001" customHeight="1" x14ac:dyDescent="0.3">
      <c r="A124" s="603">
        <v>705034</v>
      </c>
      <c r="B124" s="604" t="s">
        <v>733</v>
      </c>
      <c r="C124" s="603" t="s">
        <v>164</v>
      </c>
      <c r="D124" s="611" t="s">
        <v>225</v>
      </c>
      <c r="E124" s="587" t="s">
        <v>1687</v>
      </c>
      <c r="F124" s="618"/>
      <c r="G124" s="603" t="s">
        <v>225</v>
      </c>
      <c r="H124" s="603" t="s">
        <v>225</v>
      </c>
      <c r="I124" s="607" t="s">
        <v>246</v>
      </c>
      <c r="J124" s="603" t="s">
        <v>225</v>
      </c>
      <c r="K124" s="618"/>
      <c r="L124" s="603" t="s">
        <v>225</v>
      </c>
      <c r="M124" s="614"/>
      <c r="N124" s="603"/>
      <c r="O124" s="607"/>
      <c r="P124" s="603"/>
      <c r="Q124" s="605">
        <v>0</v>
      </c>
      <c r="R124" s="617"/>
      <c r="S124" s="603" t="s">
        <v>225</v>
      </c>
      <c r="T124" s="603" t="s">
        <v>225</v>
      </c>
      <c r="U124" s="603" t="s">
        <v>225</v>
      </c>
      <c r="V124" s="603" t="s">
        <v>225</v>
      </c>
      <c r="W124" s="617"/>
      <c r="X124" s="603"/>
      <c r="Y124" s="617"/>
      <c r="Z124" s="617"/>
      <c r="AA124" s="617"/>
      <c r="AB124" s="617"/>
      <c r="AC124" s="617"/>
      <c r="AD124" s="603"/>
      <c r="AE124" s="607" t="s">
        <v>3778</v>
      </c>
      <c r="AF124" s="610" t="s">
        <v>225</v>
      </c>
      <c r="AG124" s="614"/>
      <c r="AH124" s="607" t="s">
        <v>1370</v>
      </c>
      <c r="AI124" s="607" t="s">
        <v>1370</v>
      </c>
      <c r="AJ124" s="603" t="s">
        <v>1370</v>
      </c>
      <c r="AK124" s="611"/>
      <c r="AL124" s="610"/>
      <c r="AM124" s="611"/>
      <c r="AN124" s="611"/>
      <c r="AO124" s="612"/>
    </row>
    <row r="125" spans="1:41" s="605" customFormat="1" ht="20.100000000000001" customHeight="1" x14ac:dyDescent="0.3">
      <c r="A125" s="603">
        <v>705053</v>
      </c>
      <c r="B125" s="604" t="s">
        <v>764</v>
      </c>
      <c r="C125" s="603" t="s">
        <v>66</v>
      </c>
      <c r="D125" s="611" t="s">
        <v>1172</v>
      </c>
      <c r="E125" s="611" t="s">
        <v>173</v>
      </c>
      <c r="F125" s="613">
        <v>34363</v>
      </c>
      <c r="G125" s="603" t="s">
        <v>1038</v>
      </c>
      <c r="H125" s="603" t="s">
        <v>907</v>
      </c>
      <c r="I125" s="607" t="s">
        <v>246</v>
      </c>
      <c r="J125" s="603" t="s">
        <v>201</v>
      </c>
      <c r="K125" s="611">
        <v>2011</v>
      </c>
      <c r="L125" s="603" t="s">
        <v>213</v>
      </c>
      <c r="M125" s="614"/>
      <c r="N125" s="603"/>
      <c r="O125" s="607"/>
      <c r="P125" s="603"/>
      <c r="Q125" s="605">
        <v>80000</v>
      </c>
      <c r="R125" s="603">
        <v>0</v>
      </c>
      <c r="S125" s="603" t="s">
        <v>2322</v>
      </c>
      <c r="T125" s="603" t="s">
        <v>2323</v>
      </c>
      <c r="U125" s="603" t="s">
        <v>2324</v>
      </c>
      <c r="V125" s="603" t="s">
        <v>2325</v>
      </c>
      <c r="W125" s="603"/>
      <c r="X125" s="603"/>
      <c r="Y125" s="603"/>
      <c r="Z125" s="603"/>
      <c r="AA125" s="603"/>
      <c r="AB125" s="603"/>
      <c r="AC125" s="603"/>
      <c r="AD125" s="603"/>
      <c r="AE125" s="607"/>
      <c r="AF125" s="610"/>
      <c r="AG125" s="614"/>
      <c r="AH125" s="607"/>
      <c r="AI125" s="607"/>
      <c r="AJ125" s="603"/>
      <c r="AK125" s="611"/>
      <c r="AL125" s="610"/>
      <c r="AM125" s="611"/>
      <c r="AN125" s="611"/>
      <c r="AO125" s="612"/>
    </row>
    <row r="126" spans="1:41" s="605" customFormat="1" ht="20.100000000000001" customHeight="1" x14ac:dyDescent="0.3">
      <c r="A126" s="585">
        <v>705057</v>
      </c>
      <c r="B126" s="585" t="s">
        <v>3837</v>
      </c>
      <c r="C126" s="585" t="s">
        <v>68</v>
      </c>
      <c r="E126" s="587" t="s">
        <v>1687</v>
      </c>
      <c r="F126" s="615"/>
      <c r="G126" s="607"/>
      <c r="H126" s="608"/>
      <c r="I126" s="607" t="s">
        <v>247</v>
      </c>
      <c r="J126" s="608"/>
      <c r="L126" s="608"/>
      <c r="M126" s="607"/>
      <c r="N126" s="607"/>
      <c r="O126" s="607"/>
      <c r="P126" s="607"/>
      <c r="Q126" s="605">
        <v>0</v>
      </c>
      <c r="R126" s="607"/>
      <c r="S126" s="607"/>
      <c r="T126" s="607"/>
      <c r="U126" s="607"/>
      <c r="V126" s="607"/>
      <c r="W126" s="607"/>
      <c r="X126" s="607"/>
      <c r="Y126" s="607"/>
      <c r="Z126" s="607"/>
      <c r="AA126" s="607"/>
      <c r="AB126" s="607"/>
      <c r="AC126" s="607"/>
      <c r="AD126" s="607" t="s">
        <v>3821</v>
      </c>
      <c r="AE126" s="607" t="s">
        <v>3778</v>
      </c>
      <c r="AF126" s="609"/>
      <c r="AG126" s="607"/>
      <c r="AH126" s="607"/>
      <c r="AI126" s="607"/>
      <c r="AJ126" s="603" t="s">
        <v>1370</v>
      </c>
      <c r="AL126" s="610"/>
      <c r="AM126" s="611"/>
      <c r="AN126" s="611"/>
      <c r="AO126" s="612"/>
    </row>
    <row r="127" spans="1:41" s="605" customFormat="1" ht="20.100000000000001" customHeight="1" x14ac:dyDescent="0.3">
      <c r="A127" s="603">
        <v>705065</v>
      </c>
      <c r="B127" s="604" t="s">
        <v>734</v>
      </c>
      <c r="C127" s="603" t="s">
        <v>119</v>
      </c>
      <c r="D127" s="611" t="s">
        <v>1052</v>
      </c>
      <c r="E127" s="611" t="s">
        <v>173</v>
      </c>
      <c r="F127" s="613">
        <v>33781</v>
      </c>
      <c r="G127" s="603" t="s">
        <v>916</v>
      </c>
      <c r="H127" s="603" t="s">
        <v>907</v>
      </c>
      <c r="I127" s="607" t="s">
        <v>398</v>
      </c>
      <c r="J127" s="603" t="s">
        <v>201</v>
      </c>
      <c r="K127" s="611">
        <v>2012</v>
      </c>
      <c r="L127" s="603" t="s">
        <v>200</v>
      </c>
      <c r="M127" s="614"/>
      <c r="N127" s="603"/>
      <c r="O127" s="607"/>
      <c r="P127" s="603"/>
      <c r="Q127" s="605">
        <v>0</v>
      </c>
      <c r="R127" s="603">
        <v>0</v>
      </c>
      <c r="S127" s="603" t="s">
        <v>2326</v>
      </c>
      <c r="T127" s="603" t="s">
        <v>2327</v>
      </c>
      <c r="U127" s="603" t="s">
        <v>2328</v>
      </c>
      <c r="V127" s="603" t="s">
        <v>2329</v>
      </c>
      <c r="W127" s="603"/>
      <c r="X127" s="603"/>
      <c r="Y127" s="603"/>
      <c r="Z127" s="603"/>
      <c r="AA127" s="603"/>
      <c r="AB127" s="603"/>
      <c r="AC127" s="603"/>
      <c r="AD127" s="603"/>
      <c r="AE127" s="607"/>
      <c r="AF127" s="610"/>
      <c r="AG127" s="614"/>
      <c r="AH127" s="607"/>
      <c r="AI127" s="607"/>
      <c r="AJ127" s="603"/>
      <c r="AK127" s="611"/>
      <c r="AL127" s="610"/>
      <c r="AM127" s="611"/>
      <c r="AN127" s="611"/>
      <c r="AO127" s="612"/>
    </row>
    <row r="128" spans="1:41" s="605" customFormat="1" ht="20.100000000000001" customHeight="1" x14ac:dyDescent="0.3">
      <c r="A128" s="603">
        <v>705071</v>
      </c>
      <c r="B128" s="604" t="s">
        <v>735</v>
      </c>
      <c r="C128" s="603" t="s">
        <v>148</v>
      </c>
      <c r="D128" s="611" t="s">
        <v>1053</v>
      </c>
      <c r="E128" s="611" t="s">
        <v>173</v>
      </c>
      <c r="F128" s="613">
        <v>34578</v>
      </c>
      <c r="G128" s="603" t="s">
        <v>1690</v>
      </c>
      <c r="H128" s="603" t="s">
        <v>907</v>
      </c>
      <c r="I128" s="607" t="s">
        <v>398</v>
      </c>
      <c r="J128" s="603" t="s">
        <v>201</v>
      </c>
      <c r="K128" s="611">
        <v>2013</v>
      </c>
      <c r="L128" s="603" t="s">
        <v>200</v>
      </c>
      <c r="M128" s="614"/>
      <c r="N128" s="603"/>
      <c r="O128" s="607"/>
      <c r="P128" s="603"/>
      <c r="Q128" s="605">
        <v>0</v>
      </c>
      <c r="R128" s="603">
        <v>0</v>
      </c>
      <c r="S128" s="603" t="s">
        <v>2330</v>
      </c>
      <c r="T128" s="603" t="s">
        <v>2331</v>
      </c>
      <c r="U128" s="603" t="s">
        <v>2332</v>
      </c>
      <c r="V128" s="603" t="s">
        <v>2333</v>
      </c>
      <c r="W128" s="603"/>
      <c r="X128" s="603"/>
      <c r="Y128" s="603"/>
      <c r="Z128" s="603"/>
      <c r="AA128" s="603"/>
      <c r="AB128" s="603"/>
      <c r="AC128" s="603"/>
      <c r="AD128" s="603"/>
      <c r="AE128" s="607"/>
      <c r="AF128" s="610"/>
      <c r="AG128" s="614"/>
      <c r="AH128" s="607"/>
      <c r="AI128" s="607"/>
      <c r="AJ128" s="603"/>
      <c r="AK128" s="611"/>
      <c r="AL128" s="610"/>
      <c r="AM128" s="611"/>
      <c r="AN128" s="611"/>
      <c r="AO128" s="612"/>
    </row>
    <row r="129" spans="1:41" s="605" customFormat="1" ht="20.100000000000001" customHeight="1" x14ac:dyDescent="0.3">
      <c r="A129" s="603">
        <v>705072</v>
      </c>
      <c r="B129" s="604" t="s">
        <v>736</v>
      </c>
      <c r="C129" s="603" t="s">
        <v>67</v>
      </c>
      <c r="D129" s="611" t="s">
        <v>1054</v>
      </c>
      <c r="E129" s="611" t="s">
        <v>173</v>
      </c>
      <c r="F129" s="613">
        <v>34900</v>
      </c>
      <c r="G129" s="603" t="s">
        <v>198</v>
      </c>
      <c r="H129" s="603" t="s">
        <v>907</v>
      </c>
      <c r="I129" s="607" t="s">
        <v>247</v>
      </c>
      <c r="J129" s="603" t="s">
        <v>201</v>
      </c>
      <c r="K129" s="611">
        <v>2013</v>
      </c>
      <c r="L129" s="603" t="s">
        <v>213</v>
      </c>
      <c r="M129" s="614"/>
      <c r="N129" s="603"/>
      <c r="O129" s="607"/>
      <c r="P129" s="603"/>
      <c r="Q129" s="605">
        <v>60000</v>
      </c>
      <c r="R129" s="603">
        <v>0</v>
      </c>
      <c r="S129" s="603" t="s">
        <v>2334</v>
      </c>
      <c r="T129" s="603" t="s">
        <v>1787</v>
      </c>
      <c r="U129" s="603" t="s">
        <v>2335</v>
      </c>
      <c r="V129" s="603" t="s">
        <v>1818</v>
      </c>
      <c r="W129" s="603"/>
      <c r="X129" s="603"/>
      <c r="Y129" s="603"/>
      <c r="Z129" s="603"/>
      <c r="AA129" s="603"/>
      <c r="AB129" s="603"/>
      <c r="AC129" s="603"/>
      <c r="AD129" s="603"/>
      <c r="AE129" s="607"/>
      <c r="AF129" s="610"/>
      <c r="AG129" s="614"/>
      <c r="AH129" s="607"/>
      <c r="AI129" s="607"/>
      <c r="AJ129" s="603"/>
      <c r="AK129" s="611"/>
      <c r="AL129" s="610"/>
      <c r="AM129" s="611"/>
      <c r="AN129" s="611"/>
      <c r="AO129" s="612"/>
    </row>
    <row r="130" spans="1:41" s="605" customFormat="1" ht="20.100000000000001" customHeight="1" x14ac:dyDescent="0.3">
      <c r="A130" s="603">
        <v>705078</v>
      </c>
      <c r="B130" s="604" t="s">
        <v>1442</v>
      </c>
      <c r="C130" s="603" t="s">
        <v>243</v>
      </c>
      <c r="D130" s="611" t="s">
        <v>961</v>
      </c>
      <c r="E130" s="611" t="s">
        <v>173</v>
      </c>
      <c r="F130" s="613">
        <v>35805</v>
      </c>
      <c r="G130" s="603" t="s">
        <v>1753</v>
      </c>
      <c r="H130" s="603" t="s">
        <v>907</v>
      </c>
      <c r="I130" s="607" t="s">
        <v>247</v>
      </c>
      <c r="J130" s="603" t="s">
        <v>201</v>
      </c>
      <c r="K130" s="611">
        <v>2017</v>
      </c>
      <c r="L130" s="603" t="s">
        <v>198</v>
      </c>
      <c r="M130" s="614"/>
      <c r="N130" s="603"/>
      <c r="O130" s="607"/>
      <c r="P130" s="603"/>
      <c r="Q130" s="605">
        <v>0</v>
      </c>
      <c r="R130" s="603">
        <v>0</v>
      </c>
      <c r="S130" s="603" t="s">
        <v>2336</v>
      </c>
      <c r="T130" s="603" t="s">
        <v>2337</v>
      </c>
      <c r="U130" s="603" t="s">
        <v>2202</v>
      </c>
      <c r="V130" s="603" t="s">
        <v>1789</v>
      </c>
      <c r="W130" s="603"/>
      <c r="X130" s="603"/>
      <c r="Y130" s="603"/>
      <c r="Z130" s="603"/>
      <c r="AA130" s="603"/>
      <c r="AB130" s="603"/>
      <c r="AC130" s="603"/>
      <c r="AD130" s="603" t="s">
        <v>3844</v>
      </c>
      <c r="AE130" s="607" t="s">
        <v>3778</v>
      </c>
      <c r="AF130" s="610"/>
      <c r="AG130" s="614"/>
      <c r="AH130" s="607"/>
      <c r="AI130" s="607"/>
      <c r="AJ130" s="603"/>
      <c r="AK130" s="611"/>
      <c r="AL130" s="609"/>
      <c r="AO130" s="612"/>
    </row>
    <row r="131" spans="1:41" s="605" customFormat="1" ht="20.100000000000001" customHeight="1" x14ac:dyDescent="0.3">
      <c r="A131" s="603">
        <v>705099</v>
      </c>
      <c r="B131" s="604" t="s">
        <v>3557</v>
      </c>
      <c r="C131" s="603" t="s">
        <v>124</v>
      </c>
      <c r="E131" s="587" t="s">
        <v>1687</v>
      </c>
      <c r="F131" s="606"/>
      <c r="G131" s="607"/>
      <c r="H131" s="608"/>
      <c r="I131" s="607" t="s">
        <v>247</v>
      </c>
      <c r="J131" s="608"/>
      <c r="L131" s="608"/>
      <c r="M131" s="607"/>
      <c r="N131" s="607"/>
      <c r="O131" s="607"/>
      <c r="P131" s="607"/>
      <c r="Q131" s="605">
        <v>0</v>
      </c>
      <c r="R131" s="607"/>
      <c r="S131" s="607"/>
      <c r="T131" s="607"/>
      <c r="U131" s="607"/>
      <c r="V131" s="607"/>
      <c r="W131" s="607"/>
      <c r="X131" s="607"/>
      <c r="Y131" s="607"/>
      <c r="Z131" s="607"/>
      <c r="AA131" s="607"/>
      <c r="AB131" s="607"/>
      <c r="AC131" s="607"/>
      <c r="AD131" s="607"/>
      <c r="AE131" s="607"/>
      <c r="AF131" s="609"/>
      <c r="AG131" s="607"/>
      <c r="AH131" s="607" t="s">
        <v>1370</v>
      </c>
      <c r="AI131" s="607" t="s">
        <v>1370</v>
      </c>
      <c r="AJ131" s="603" t="s">
        <v>1370</v>
      </c>
      <c r="AL131" s="610"/>
      <c r="AM131" s="615"/>
      <c r="AN131" s="615"/>
      <c r="AO131" s="612"/>
    </row>
    <row r="132" spans="1:41" s="605" customFormat="1" ht="20.100000000000001" customHeight="1" x14ac:dyDescent="0.3">
      <c r="A132" s="603">
        <v>705103</v>
      </c>
      <c r="B132" s="604" t="s">
        <v>737</v>
      </c>
      <c r="C132" s="603" t="s">
        <v>96</v>
      </c>
      <c r="D132" s="611" t="s">
        <v>1055</v>
      </c>
      <c r="E132" s="611" t="s">
        <v>173</v>
      </c>
      <c r="F132" s="613">
        <v>36176</v>
      </c>
      <c r="G132" s="603" t="s">
        <v>198</v>
      </c>
      <c r="H132" s="603" t="s">
        <v>931</v>
      </c>
      <c r="I132" s="607" t="s">
        <v>398</v>
      </c>
      <c r="J132" s="603" t="s">
        <v>201</v>
      </c>
      <c r="K132" s="611">
        <v>2017</v>
      </c>
      <c r="L132" s="603" t="s">
        <v>198</v>
      </c>
      <c r="M132" s="614"/>
      <c r="N132" s="603"/>
      <c r="O132" s="607"/>
      <c r="P132" s="603"/>
      <c r="Q132" s="605">
        <v>0</v>
      </c>
      <c r="R132" s="603">
        <v>0</v>
      </c>
      <c r="S132" s="603" t="s">
        <v>2338</v>
      </c>
      <c r="T132" s="603" t="s">
        <v>2339</v>
      </c>
      <c r="U132" s="603" t="s">
        <v>2340</v>
      </c>
      <c r="V132" s="603" t="s">
        <v>1764</v>
      </c>
      <c r="W132" s="603"/>
      <c r="X132" s="603"/>
      <c r="Y132" s="603"/>
      <c r="Z132" s="603"/>
      <c r="AA132" s="603"/>
      <c r="AB132" s="603"/>
      <c r="AC132" s="603"/>
      <c r="AD132" s="603"/>
      <c r="AE132" s="607" t="s">
        <v>3778</v>
      </c>
      <c r="AF132" s="610" t="s">
        <v>225</v>
      </c>
      <c r="AG132" s="614"/>
      <c r="AH132" s="607"/>
      <c r="AI132" s="607"/>
      <c r="AJ132" s="603" t="s">
        <v>1370</v>
      </c>
      <c r="AK132" s="611"/>
      <c r="AL132" s="610"/>
      <c r="AM132" s="615"/>
      <c r="AN132" s="615"/>
      <c r="AO132" s="612"/>
    </row>
    <row r="133" spans="1:41" s="605" customFormat="1" ht="20.100000000000001" customHeight="1" x14ac:dyDescent="0.3">
      <c r="A133" s="603">
        <v>705105</v>
      </c>
      <c r="B133" s="604" t="s">
        <v>528</v>
      </c>
      <c r="C133" s="603" t="s">
        <v>88</v>
      </c>
      <c r="D133" s="611" t="s">
        <v>1219</v>
      </c>
      <c r="E133" s="611" t="s">
        <v>172</v>
      </c>
      <c r="F133" s="613">
        <v>33086</v>
      </c>
      <c r="G133" s="603" t="s">
        <v>217</v>
      </c>
      <c r="H133" s="603" t="s">
        <v>907</v>
      </c>
      <c r="I133" s="607" t="s">
        <v>247</v>
      </c>
      <c r="J133" s="603" t="s">
        <v>201</v>
      </c>
      <c r="K133" s="611">
        <v>2010</v>
      </c>
      <c r="L133" s="603" t="s">
        <v>206</v>
      </c>
      <c r="M133" s="614"/>
      <c r="N133" s="603"/>
      <c r="O133" s="607"/>
      <c r="P133" s="603"/>
      <c r="Q133" s="605">
        <v>0</v>
      </c>
      <c r="R133" s="617"/>
      <c r="S133" s="603" t="s">
        <v>2341</v>
      </c>
      <c r="T133" s="603" t="s">
        <v>2342</v>
      </c>
      <c r="U133" s="603" t="s">
        <v>2343</v>
      </c>
      <c r="V133" s="603" t="s">
        <v>2126</v>
      </c>
      <c r="W133" s="603"/>
      <c r="X133" s="603"/>
      <c r="Y133" s="603"/>
      <c r="Z133" s="603"/>
      <c r="AA133" s="603"/>
      <c r="AB133" s="603"/>
      <c r="AC133" s="603"/>
      <c r="AD133" s="603"/>
      <c r="AE133" s="607" t="s">
        <v>3778</v>
      </c>
      <c r="AF133" s="610"/>
      <c r="AG133" s="614"/>
      <c r="AH133" s="607"/>
      <c r="AI133" s="607"/>
      <c r="AJ133" s="603"/>
      <c r="AK133" s="611"/>
      <c r="AL133" s="610"/>
      <c r="AM133" s="611"/>
      <c r="AN133" s="611"/>
      <c r="AO133" s="612"/>
    </row>
    <row r="134" spans="1:41" s="605" customFormat="1" ht="20.100000000000001" customHeight="1" x14ac:dyDescent="0.3">
      <c r="A134" s="603">
        <v>705112</v>
      </c>
      <c r="B134" s="604" t="s">
        <v>738</v>
      </c>
      <c r="C134" s="603" t="s">
        <v>364</v>
      </c>
      <c r="D134" s="611" t="s">
        <v>1056</v>
      </c>
      <c r="E134" s="611" t="s">
        <v>173</v>
      </c>
      <c r="F134" s="613">
        <v>32471</v>
      </c>
      <c r="G134" s="603" t="s">
        <v>1057</v>
      </c>
      <c r="H134" s="603" t="s">
        <v>907</v>
      </c>
      <c r="I134" s="607" t="s">
        <v>247</v>
      </c>
      <c r="J134" s="603" t="s">
        <v>199</v>
      </c>
      <c r="K134" s="611">
        <v>2006</v>
      </c>
      <c r="L134" s="603" t="s">
        <v>200</v>
      </c>
      <c r="M134" s="614"/>
      <c r="N134" s="603"/>
      <c r="O134" s="607"/>
      <c r="P134" s="603"/>
      <c r="Q134" s="605">
        <v>0</v>
      </c>
      <c r="R134" s="603">
        <v>0</v>
      </c>
      <c r="S134" s="603" t="s">
        <v>2344</v>
      </c>
      <c r="T134" s="603" t="s">
        <v>2345</v>
      </c>
      <c r="U134" s="603" t="s">
        <v>2346</v>
      </c>
      <c r="V134" s="603" t="s">
        <v>2347</v>
      </c>
      <c r="W134" s="603"/>
      <c r="X134" s="603"/>
      <c r="Y134" s="603"/>
      <c r="Z134" s="603"/>
      <c r="AA134" s="603"/>
      <c r="AB134" s="603"/>
      <c r="AC134" s="603"/>
      <c r="AD134" s="603"/>
      <c r="AE134" s="607"/>
      <c r="AF134" s="610" t="s">
        <v>225</v>
      </c>
      <c r="AG134" s="614"/>
      <c r="AH134" s="607"/>
      <c r="AI134" s="607"/>
      <c r="AJ134" s="603" t="s">
        <v>1370</v>
      </c>
      <c r="AK134" s="611"/>
      <c r="AL134" s="610"/>
      <c r="AM134" s="611"/>
      <c r="AN134" s="611"/>
      <c r="AO134" s="612"/>
    </row>
    <row r="135" spans="1:41" s="605" customFormat="1" ht="20.100000000000001" customHeight="1" x14ac:dyDescent="0.3">
      <c r="A135" s="603">
        <v>705133</v>
      </c>
      <c r="B135" s="604" t="s">
        <v>622</v>
      </c>
      <c r="C135" s="603" t="s">
        <v>130</v>
      </c>
      <c r="D135" s="611" t="s">
        <v>999</v>
      </c>
      <c r="E135" s="611" t="s">
        <v>173</v>
      </c>
      <c r="F135" s="613">
        <v>35036</v>
      </c>
      <c r="G135" s="603" t="s">
        <v>984</v>
      </c>
      <c r="H135" s="603" t="s">
        <v>907</v>
      </c>
      <c r="I135" s="607" t="s">
        <v>246</v>
      </c>
      <c r="J135" s="603" t="s">
        <v>199</v>
      </c>
      <c r="K135" s="611">
        <v>2013</v>
      </c>
      <c r="L135" s="603" t="s">
        <v>207</v>
      </c>
      <c r="M135" s="614"/>
      <c r="N135" s="603"/>
      <c r="O135" s="607"/>
      <c r="P135" s="603"/>
      <c r="Q135" s="605">
        <v>0</v>
      </c>
      <c r="R135" s="603">
        <v>0</v>
      </c>
      <c r="S135" s="603" t="s">
        <v>2348</v>
      </c>
      <c r="T135" s="603" t="s">
        <v>2349</v>
      </c>
      <c r="U135" s="603" t="s">
        <v>2036</v>
      </c>
      <c r="V135" s="603" t="s">
        <v>1812</v>
      </c>
      <c r="W135" s="603"/>
      <c r="X135" s="603"/>
      <c r="Y135" s="603"/>
      <c r="Z135" s="603"/>
      <c r="AA135" s="603"/>
      <c r="AB135" s="603"/>
      <c r="AC135" s="603"/>
      <c r="AD135" s="603"/>
      <c r="AE135" s="607" t="s">
        <v>3778</v>
      </c>
      <c r="AF135" s="610"/>
      <c r="AG135" s="614"/>
      <c r="AH135" s="607"/>
      <c r="AI135" s="607"/>
      <c r="AJ135" s="603"/>
      <c r="AK135" s="611"/>
      <c r="AL135" s="610"/>
      <c r="AM135" s="615"/>
      <c r="AN135" s="615"/>
      <c r="AO135" s="612"/>
    </row>
    <row r="136" spans="1:41" s="605" customFormat="1" ht="20.100000000000001" customHeight="1" x14ac:dyDescent="0.3">
      <c r="A136" s="603">
        <v>705141</v>
      </c>
      <c r="B136" s="604" t="s">
        <v>739</v>
      </c>
      <c r="C136" s="603" t="s">
        <v>285</v>
      </c>
      <c r="D136" s="611" t="s">
        <v>1012</v>
      </c>
      <c r="E136" s="611" t="s">
        <v>173</v>
      </c>
      <c r="F136" s="613">
        <v>29271</v>
      </c>
      <c r="G136" s="603" t="s">
        <v>198</v>
      </c>
      <c r="H136" s="603" t="s">
        <v>907</v>
      </c>
      <c r="I136" s="607" t="s">
        <v>398</v>
      </c>
      <c r="J136" s="603" t="s">
        <v>201</v>
      </c>
      <c r="K136" s="611">
        <v>2007</v>
      </c>
      <c r="L136" s="603" t="s">
        <v>198</v>
      </c>
      <c r="M136" s="614"/>
      <c r="N136" s="603"/>
      <c r="O136" s="607"/>
      <c r="P136" s="603"/>
      <c r="Q136" s="605">
        <v>0</v>
      </c>
      <c r="R136" s="603">
        <v>0</v>
      </c>
      <c r="S136" s="603" t="s">
        <v>2350</v>
      </c>
      <c r="T136" s="603" t="s">
        <v>2351</v>
      </c>
      <c r="U136" s="603" t="s">
        <v>2352</v>
      </c>
      <c r="V136" s="603" t="s">
        <v>2353</v>
      </c>
      <c r="W136" s="603"/>
      <c r="X136" s="603"/>
      <c r="Y136" s="603"/>
      <c r="Z136" s="603"/>
      <c r="AA136" s="603"/>
      <c r="AB136" s="603"/>
      <c r="AC136" s="603"/>
      <c r="AD136" s="603"/>
      <c r="AE136" s="607"/>
      <c r="AF136" s="610"/>
      <c r="AG136" s="614"/>
      <c r="AH136" s="607"/>
      <c r="AI136" s="607"/>
      <c r="AJ136" s="603"/>
      <c r="AK136" s="611"/>
      <c r="AL136" s="610"/>
      <c r="AM136" s="611"/>
      <c r="AN136" s="611"/>
      <c r="AO136" s="612"/>
    </row>
    <row r="137" spans="1:41" s="605" customFormat="1" ht="20.100000000000001" customHeight="1" x14ac:dyDescent="0.3">
      <c r="A137" s="603">
        <v>705161</v>
      </c>
      <c r="B137" s="604" t="s">
        <v>740</v>
      </c>
      <c r="C137" s="603" t="s">
        <v>99</v>
      </c>
      <c r="D137" s="611" t="s">
        <v>1058</v>
      </c>
      <c r="E137" s="611" t="s">
        <v>173</v>
      </c>
      <c r="F137" s="613">
        <v>35259</v>
      </c>
      <c r="G137" s="603" t="s">
        <v>198</v>
      </c>
      <c r="H137" s="603" t="s">
        <v>907</v>
      </c>
      <c r="I137" s="607" t="s">
        <v>246</v>
      </c>
      <c r="J137" s="603" t="s">
        <v>201</v>
      </c>
      <c r="K137" s="611">
        <v>2014</v>
      </c>
      <c r="L137" s="603" t="s">
        <v>200</v>
      </c>
      <c r="M137" s="614"/>
      <c r="N137" s="603"/>
      <c r="O137" s="607"/>
      <c r="P137" s="603"/>
      <c r="Q137" s="605">
        <v>0</v>
      </c>
      <c r="R137" s="603">
        <v>0</v>
      </c>
      <c r="S137" s="603" t="s">
        <v>2889</v>
      </c>
      <c r="T137" s="603" t="s">
        <v>1810</v>
      </c>
      <c r="U137" s="603" t="s">
        <v>2890</v>
      </c>
      <c r="V137" s="603" t="s">
        <v>1764</v>
      </c>
      <c r="W137" s="603"/>
      <c r="X137" s="603"/>
      <c r="Y137" s="603"/>
      <c r="Z137" s="603"/>
      <c r="AA137" s="603"/>
      <c r="AB137" s="603"/>
      <c r="AC137" s="603"/>
      <c r="AD137" s="603"/>
      <c r="AE137" s="607" t="s">
        <v>3778</v>
      </c>
      <c r="AF137" s="610" t="s">
        <v>225</v>
      </c>
      <c r="AG137" s="614"/>
      <c r="AH137" s="607"/>
      <c r="AI137" s="607"/>
      <c r="AJ137" s="603" t="s">
        <v>1370</v>
      </c>
      <c r="AK137" s="611"/>
      <c r="AL137" s="610"/>
      <c r="AM137" s="615"/>
      <c r="AN137" s="615"/>
      <c r="AO137" s="612"/>
    </row>
    <row r="138" spans="1:41" s="605" customFormat="1" ht="20.100000000000001" customHeight="1" x14ac:dyDescent="0.3">
      <c r="A138" s="585">
        <v>705176</v>
      </c>
      <c r="B138" s="585" t="s">
        <v>3838</v>
      </c>
      <c r="C138" s="585" t="s">
        <v>165</v>
      </c>
      <c r="E138" s="586" t="s">
        <v>172</v>
      </c>
      <c r="F138" s="606"/>
      <c r="G138" s="607"/>
      <c r="H138" s="608"/>
      <c r="I138" s="607" t="s">
        <v>245</v>
      </c>
      <c r="J138" s="608"/>
      <c r="L138" s="608"/>
      <c r="M138" s="607"/>
      <c r="N138" s="607"/>
      <c r="O138" s="607"/>
      <c r="P138" s="607"/>
      <c r="Q138" s="605">
        <v>0</v>
      </c>
      <c r="R138" s="607"/>
      <c r="S138" s="607"/>
      <c r="T138" s="607"/>
      <c r="U138" s="607"/>
      <c r="V138" s="607"/>
      <c r="W138" s="607"/>
      <c r="X138" s="607"/>
      <c r="Y138" s="607"/>
      <c r="Z138" s="607"/>
      <c r="AA138" s="607"/>
      <c r="AB138" s="607"/>
      <c r="AC138" s="607"/>
      <c r="AD138" s="607" t="s">
        <v>3778</v>
      </c>
      <c r="AE138" s="607" t="s">
        <v>3778</v>
      </c>
      <c r="AF138" s="609"/>
      <c r="AG138" s="607"/>
      <c r="AH138" s="607"/>
      <c r="AI138" s="607"/>
      <c r="AJ138" s="603" t="s">
        <v>1370</v>
      </c>
      <c r="AL138" s="610"/>
      <c r="AM138" s="611"/>
      <c r="AN138" s="611"/>
      <c r="AO138" s="612"/>
    </row>
    <row r="139" spans="1:41" s="605" customFormat="1" ht="20.100000000000001" customHeight="1" x14ac:dyDescent="0.3">
      <c r="A139" s="603">
        <v>705177</v>
      </c>
      <c r="B139" s="604" t="s">
        <v>765</v>
      </c>
      <c r="C139" s="603" t="s">
        <v>86</v>
      </c>
      <c r="D139" s="611" t="s">
        <v>914</v>
      </c>
      <c r="E139" s="611" t="s">
        <v>172</v>
      </c>
      <c r="F139" s="613">
        <v>36540</v>
      </c>
      <c r="G139" s="603" t="s">
        <v>198</v>
      </c>
      <c r="H139" s="603" t="s">
        <v>907</v>
      </c>
      <c r="I139" s="607" t="s">
        <v>247</v>
      </c>
      <c r="J139" s="603" t="s">
        <v>201</v>
      </c>
      <c r="K139" s="611">
        <v>2017</v>
      </c>
      <c r="L139" s="603" t="s">
        <v>210</v>
      </c>
      <c r="M139" s="614"/>
      <c r="N139" s="603"/>
      <c r="O139" s="607"/>
      <c r="P139" s="603"/>
      <c r="Q139" s="605">
        <v>0</v>
      </c>
      <c r="R139" s="603">
        <v>0</v>
      </c>
      <c r="S139" s="603" t="s">
        <v>2354</v>
      </c>
      <c r="T139" s="603" t="s">
        <v>2355</v>
      </c>
      <c r="U139" s="603" t="s">
        <v>2293</v>
      </c>
      <c r="V139" s="603" t="s">
        <v>1764</v>
      </c>
      <c r="W139" s="603"/>
      <c r="X139" s="603"/>
      <c r="Y139" s="603"/>
      <c r="Z139" s="603"/>
      <c r="AA139" s="603"/>
      <c r="AB139" s="603"/>
      <c r="AC139" s="603"/>
      <c r="AD139" s="603"/>
      <c r="AE139" s="607"/>
      <c r="AF139" s="610" t="s">
        <v>225</v>
      </c>
      <c r="AG139" s="614"/>
      <c r="AH139" s="607"/>
      <c r="AI139" s="607" t="s">
        <v>1370</v>
      </c>
      <c r="AJ139" s="603" t="s">
        <v>1370</v>
      </c>
      <c r="AK139" s="611"/>
      <c r="AL139" s="610"/>
      <c r="AM139" s="615"/>
      <c r="AN139" s="615"/>
      <c r="AO139" s="612"/>
    </row>
    <row r="140" spans="1:41" s="605" customFormat="1" ht="20.100000000000001" customHeight="1" x14ac:dyDescent="0.3">
      <c r="A140" s="603">
        <v>705179</v>
      </c>
      <c r="B140" s="604" t="s">
        <v>741</v>
      </c>
      <c r="C140" s="603" t="s">
        <v>105</v>
      </c>
      <c r="D140" s="611" t="s">
        <v>981</v>
      </c>
      <c r="E140" s="611" t="s">
        <v>172</v>
      </c>
      <c r="F140" s="613">
        <v>36526</v>
      </c>
      <c r="G140" s="603" t="s">
        <v>1254</v>
      </c>
      <c r="H140" s="603" t="s">
        <v>907</v>
      </c>
      <c r="I140" s="607" t="s">
        <v>247</v>
      </c>
      <c r="J140" s="603" t="s">
        <v>201</v>
      </c>
      <c r="K140" s="611">
        <v>2017</v>
      </c>
      <c r="L140" s="603" t="s">
        <v>198</v>
      </c>
      <c r="M140" s="614"/>
      <c r="N140" s="603"/>
      <c r="O140" s="607"/>
      <c r="P140" s="603"/>
      <c r="Q140" s="605">
        <v>0</v>
      </c>
      <c r="R140" s="603">
        <v>0</v>
      </c>
      <c r="S140" s="603" t="s">
        <v>2356</v>
      </c>
      <c r="T140" s="603" t="s">
        <v>1794</v>
      </c>
      <c r="U140" s="603" t="s">
        <v>1836</v>
      </c>
      <c r="V140" s="603" t="s">
        <v>2357</v>
      </c>
      <c r="W140" s="603"/>
      <c r="X140" s="603"/>
      <c r="Y140" s="603"/>
      <c r="Z140" s="603"/>
      <c r="AA140" s="603"/>
      <c r="AB140" s="603"/>
      <c r="AC140" s="603"/>
      <c r="AD140" s="603"/>
      <c r="AE140" s="607"/>
      <c r="AF140" s="610"/>
      <c r="AG140" s="614"/>
      <c r="AH140" s="607"/>
      <c r="AI140" s="607"/>
      <c r="AJ140" s="603"/>
      <c r="AK140" s="611"/>
      <c r="AL140" s="610"/>
      <c r="AM140" s="615"/>
      <c r="AN140" s="615"/>
      <c r="AO140" s="612"/>
    </row>
    <row r="141" spans="1:41" s="605" customFormat="1" ht="20.100000000000001" customHeight="1" x14ac:dyDescent="0.3">
      <c r="A141" s="603">
        <v>705209</v>
      </c>
      <c r="B141" s="604" t="s">
        <v>742</v>
      </c>
      <c r="C141" s="603" t="s">
        <v>375</v>
      </c>
      <c r="D141" s="611" t="s">
        <v>1156</v>
      </c>
      <c r="E141" s="611" t="s">
        <v>173</v>
      </c>
      <c r="F141" s="613">
        <v>35796</v>
      </c>
      <c r="G141" s="603" t="s">
        <v>1246</v>
      </c>
      <c r="H141" s="603" t="s">
        <v>907</v>
      </c>
      <c r="I141" s="607" t="s">
        <v>247</v>
      </c>
      <c r="J141" s="603" t="s">
        <v>199</v>
      </c>
      <c r="K141" s="611">
        <v>2017</v>
      </c>
      <c r="L141" s="603" t="s">
        <v>198</v>
      </c>
      <c r="M141" s="614"/>
      <c r="N141" s="603"/>
      <c r="O141" s="607"/>
      <c r="P141" s="603"/>
      <c r="Q141" s="605">
        <v>0</v>
      </c>
      <c r="R141" s="603">
        <v>0</v>
      </c>
      <c r="S141" s="603" t="s">
        <v>2358</v>
      </c>
      <c r="T141" s="603" t="s">
        <v>2359</v>
      </c>
      <c r="U141" s="603" t="s">
        <v>2360</v>
      </c>
      <c r="V141" s="603" t="s">
        <v>2361</v>
      </c>
      <c r="W141" s="603"/>
      <c r="X141" s="603"/>
      <c r="Y141" s="603"/>
      <c r="Z141" s="603"/>
      <c r="AA141" s="603"/>
      <c r="AB141" s="603"/>
      <c r="AC141" s="603"/>
      <c r="AD141" s="603" t="s">
        <v>3821</v>
      </c>
      <c r="AE141" s="607" t="s">
        <v>3778</v>
      </c>
      <c r="AF141" s="610"/>
      <c r="AG141" s="614"/>
      <c r="AH141" s="607"/>
      <c r="AI141" s="607"/>
      <c r="AJ141" s="603"/>
      <c r="AK141" s="611"/>
      <c r="AL141" s="610"/>
      <c r="AM141" s="615"/>
      <c r="AN141" s="615"/>
      <c r="AO141" s="612"/>
    </row>
    <row r="142" spans="1:41" s="605" customFormat="1" ht="20.100000000000001" customHeight="1" x14ac:dyDescent="0.3">
      <c r="A142" s="603">
        <v>705283</v>
      </c>
      <c r="B142" s="604" t="s">
        <v>745</v>
      </c>
      <c r="C142" s="603" t="s">
        <v>99</v>
      </c>
      <c r="D142" s="611" t="s">
        <v>932</v>
      </c>
      <c r="E142" s="611" t="s">
        <v>1687</v>
      </c>
      <c r="F142" s="613">
        <v>33604</v>
      </c>
      <c r="G142" s="603" t="s">
        <v>198</v>
      </c>
      <c r="H142" s="603" t="s">
        <v>907</v>
      </c>
      <c r="I142" s="607" t="s">
        <v>247</v>
      </c>
      <c r="J142" s="603" t="s">
        <v>201</v>
      </c>
      <c r="K142" s="611">
        <v>2009</v>
      </c>
      <c r="L142" s="603" t="s">
        <v>200</v>
      </c>
      <c r="M142" s="614"/>
      <c r="N142" s="603"/>
      <c r="O142" s="607"/>
      <c r="P142" s="603"/>
      <c r="Q142" s="605">
        <v>50000</v>
      </c>
      <c r="R142" s="603">
        <v>0</v>
      </c>
      <c r="S142" s="603" t="s">
        <v>1928</v>
      </c>
      <c r="T142" s="603" t="s">
        <v>1810</v>
      </c>
      <c r="U142" s="603" t="s">
        <v>1788</v>
      </c>
      <c r="V142" s="603" t="s">
        <v>1764</v>
      </c>
      <c r="W142" s="603"/>
      <c r="X142" s="603"/>
      <c r="Y142" s="603"/>
      <c r="Z142" s="603"/>
      <c r="AA142" s="603"/>
      <c r="AB142" s="603"/>
      <c r="AC142" s="603"/>
      <c r="AD142" s="603"/>
      <c r="AE142" s="607"/>
      <c r="AF142" s="610"/>
      <c r="AG142" s="614"/>
      <c r="AH142" s="607"/>
      <c r="AI142" s="607"/>
      <c r="AJ142" s="603"/>
      <c r="AK142" s="611"/>
      <c r="AL142" s="610"/>
      <c r="AM142" s="611"/>
      <c r="AN142" s="611"/>
      <c r="AO142" s="612"/>
    </row>
    <row r="143" spans="1:41" s="605" customFormat="1" ht="20.100000000000001" customHeight="1" x14ac:dyDescent="0.3">
      <c r="A143" s="603">
        <v>705332</v>
      </c>
      <c r="B143" s="604" t="s">
        <v>747</v>
      </c>
      <c r="C143" s="603" t="s">
        <v>75</v>
      </c>
      <c r="D143" s="611" t="s">
        <v>999</v>
      </c>
      <c r="E143" s="611" t="s">
        <v>173</v>
      </c>
      <c r="F143" s="613">
        <v>32876</v>
      </c>
      <c r="G143" s="603" t="s">
        <v>198</v>
      </c>
      <c r="H143" s="603" t="s">
        <v>907</v>
      </c>
      <c r="I143" s="607" t="s">
        <v>247</v>
      </c>
      <c r="J143" s="603" t="s">
        <v>201</v>
      </c>
      <c r="K143" s="611">
        <v>2010</v>
      </c>
      <c r="L143" s="603" t="s">
        <v>198</v>
      </c>
      <c r="M143" s="614"/>
      <c r="N143" s="603"/>
      <c r="O143" s="607"/>
      <c r="P143" s="603"/>
      <c r="Q143" s="605">
        <v>70000</v>
      </c>
      <c r="R143" s="603">
        <v>0</v>
      </c>
      <c r="S143" s="603" t="s">
        <v>2362</v>
      </c>
      <c r="T143" s="603" t="s">
        <v>2363</v>
      </c>
      <c r="U143" s="603" t="s">
        <v>2036</v>
      </c>
      <c r="V143" s="603" t="s">
        <v>1764</v>
      </c>
      <c r="W143" s="603"/>
      <c r="X143" s="603"/>
      <c r="Y143" s="603"/>
      <c r="Z143" s="603"/>
      <c r="AA143" s="603"/>
      <c r="AB143" s="603"/>
      <c r="AC143" s="603"/>
      <c r="AD143" s="603"/>
      <c r="AE143" s="607"/>
      <c r="AF143" s="610"/>
      <c r="AG143" s="614"/>
      <c r="AH143" s="607"/>
      <c r="AI143" s="607"/>
      <c r="AJ143" s="603"/>
      <c r="AK143" s="611"/>
      <c r="AL143" s="610"/>
      <c r="AM143" s="611"/>
      <c r="AN143" s="611"/>
      <c r="AO143" s="612"/>
    </row>
    <row r="144" spans="1:41" s="605" customFormat="1" ht="20.100000000000001" customHeight="1" x14ac:dyDescent="0.3">
      <c r="A144" s="603">
        <v>705427</v>
      </c>
      <c r="B144" s="604" t="s">
        <v>750</v>
      </c>
      <c r="C144" s="603" t="s">
        <v>81</v>
      </c>
      <c r="D144" s="603" t="s">
        <v>1062</v>
      </c>
      <c r="E144" s="603" t="s">
        <v>172</v>
      </c>
      <c r="F144" s="613">
        <v>36022</v>
      </c>
      <c r="G144" s="603" t="s">
        <v>982</v>
      </c>
      <c r="H144" s="603" t="s">
        <v>907</v>
      </c>
      <c r="I144" s="607" t="s">
        <v>247</v>
      </c>
      <c r="J144" s="603" t="s">
        <v>199</v>
      </c>
      <c r="K144" s="611">
        <v>2016</v>
      </c>
      <c r="L144" s="603" t="s">
        <v>198</v>
      </c>
      <c r="M144" s="614"/>
      <c r="N144" s="603"/>
      <c r="O144" s="607"/>
      <c r="P144" s="603"/>
      <c r="Q144" s="605">
        <v>80000</v>
      </c>
      <c r="R144" s="603">
        <v>0</v>
      </c>
      <c r="S144" s="603" t="s">
        <v>2364</v>
      </c>
      <c r="T144" s="603" t="s">
        <v>2365</v>
      </c>
      <c r="U144" s="603" t="s">
        <v>2366</v>
      </c>
      <c r="V144" s="603" t="s">
        <v>1764</v>
      </c>
      <c r="W144" s="603"/>
      <c r="X144" s="603"/>
      <c r="Y144" s="603"/>
      <c r="Z144" s="603"/>
      <c r="AA144" s="603"/>
      <c r="AB144" s="603"/>
      <c r="AC144" s="603"/>
      <c r="AD144" s="603"/>
      <c r="AE144" s="607"/>
      <c r="AF144" s="610"/>
      <c r="AG144" s="614"/>
      <c r="AH144" s="607"/>
      <c r="AI144" s="607"/>
      <c r="AJ144" s="603"/>
      <c r="AK144" s="611"/>
      <c r="AL144" s="610"/>
      <c r="AM144" s="615"/>
      <c r="AN144" s="615"/>
      <c r="AO144" s="612"/>
    </row>
    <row r="145" spans="1:41" s="605" customFormat="1" ht="20.100000000000001" customHeight="1" x14ac:dyDescent="0.3">
      <c r="A145" s="603">
        <v>705436</v>
      </c>
      <c r="B145" s="604" t="s">
        <v>1444</v>
      </c>
      <c r="C145" s="603" t="s">
        <v>64</v>
      </c>
      <c r="D145" s="603" t="s">
        <v>1750</v>
      </c>
      <c r="E145" s="603" t="s">
        <v>172</v>
      </c>
      <c r="F145" s="613">
        <v>36025</v>
      </c>
      <c r="G145" s="603" t="s">
        <v>1758</v>
      </c>
      <c r="H145" s="603" t="s">
        <v>907</v>
      </c>
      <c r="I145" s="607" t="s">
        <v>246</v>
      </c>
      <c r="J145" s="603" t="s">
        <v>201</v>
      </c>
      <c r="K145" s="611">
        <v>2017</v>
      </c>
      <c r="L145" s="603" t="s">
        <v>200</v>
      </c>
      <c r="M145" s="614"/>
      <c r="N145" s="603"/>
      <c r="O145" s="607"/>
      <c r="P145" s="603"/>
      <c r="Q145" s="605">
        <v>0</v>
      </c>
      <c r="R145" s="603">
        <v>0</v>
      </c>
      <c r="S145" s="603" t="s">
        <v>2367</v>
      </c>
      <c r="T145" s="603" t="s">
        <v>1802</v>
      </c>
      <c r="U145" s="603" t="s">
        <v>2368</v>
      </c>
      <c r="V145" s="603" t="s">
        <v>1818</v>
      </c>
      <c r="W145" s="603"/>
      <c r="X145" s="603"/>
      <c r="Y145" s="603"/>
      <c r="Z145" s="603"/>
      <c r="AA145" s="603"/>
      <c r="AB145" s="603"/>
      <c r="AC145" s="603"/>
      <c r="AD145" s="603" t="s">
        <v>3844</v>
      </c>
      <c r="AE145" s="607" t="s">
        <v>3778</v>
      </c>
      <c r="AF145" s="610" t="s">
        <v>225</v>
      </c>
      <c r="AG145" s="614"/>
      <c r="AH145" s="607"/>
      <c r="AI145" s="607" t="s">
        <v>1370</v>
      </c>
      <c r="AJ145" s="603" t="s">
        <v>1370</v>
      </c>
      <c r="AK145" s="611"/>
      <c r="AL145" s="610"/>
      <c r="AM145" s="611"/>
      <c r="AN145" s="611"/>
      <c r="AO145" s="612"/>
    </row>
    <row r="146" spans="1:41" s="605" customFormat="1" ht="20.100000000000001" customHeight="1" x14ac:dyDescent="0.3">
      <c r="A146" s="603">
        <v>705533</v>
      </c>
      <c r="B146" s="604" t="s">
        <v>754</v>
      </c>
      <c r="C146" s="603" t="s">
        <v>66</v>
      </c>
      <c r="D146" s="603" t="s">
        <v>1230</v>
      </c>
      <c r="E146" s="603" t="s">
        <v>173</v>
      </c>
      <c r="F146" s="613">
        <v>34219</v>
      </c>
      <c r="G146" s="603" t="s">
        <v>1065</v>
      </c>
      <c r="H146" s="603" t="s">
        <v>931</v>
      </c>
      <c r="I146" s="607" t="s">
        <v>247</v>
      </c>
      <c r="J146" s="603" t="s">
        <v>201</v>
      </c>
      <c r="K146" s="611">
        <v>2017</v>
      </c>
      <c r="L146" s="603" t="s">
        <v>200</v>
      </c>
      <c r="M146" s="614"/>
      <c r="N146" s="603"/>
      <c r="O146" s="607"/>
      <c r="P146" s="603"/>
      <c r="Q146" s="605">
        <v>0</v>
      </c>
      <c r="R146" s="603">
        <v>0</v>
      </c>
      <c r="S146" s="603" t="s">
        <v>2370</v>
      </c>
      <c r="T146" s="603" t="s">
        <v>1797</v>
      </c>
      <c r="U146" s="603" t="s">
        <v>2270</v>
      </c>
      <c r="V146" s="603" t="s">
        <v>1818</v>
      </c>
      <c r="W146" s="603"/>
      <c r="X146" s="603"/>
      <c r="Y146" s="603"/>
      <c r="Z146" s="603"/>
      <c r="AA146" s="603"/>
      <c r="AB146" s="603"/>
      <c r="AC146" s="603"/>
      <c r="AD146" s="603" t="s">
        <v>3820</v>
      </c>
      <c r="AE146" s="607" t="s">
        <v>3778</v>
      </c>
      <c r="AF146" s="610"/>
      <c r="AG146" s="614"/>
      <c r="AH146" s="607"/>
      <c r="AI146" s="607"/>
      <c r="AJ146" s="603"/>
      <c r="AK146" s="611"/>
      <c r="AL146" s="610"/>
      <c r="AM146" s="615"/>
      <c r="AN146" s="615"/>
      <c r="AO146" s="612"/>
    </row>
    <row r="147" spans="1:41" s="605" customFormat="1" ht="20.100000000000001" customHeight="1" x14ac:dyDescent="0.3">
      <c r="A147" s="603">
        <v>705537</v>
      </c>
      <c r="B147" s="604" t="s">
        <v>500</v>
      </c>
      <c r="C147" s="603" t="s">
        <v>124</v>
      </c>
      <c r="D147" s="603" t="s">
        <v>1077</v>
      </c>
      <c r="E147" s="603" t="s">
        <v>173</v>
      </c>
      <c r="F147" s="613">
        <v>33145</v>
      </c>
      <c r="G147" s="603" t="s">
        <v>959</v>
      </c>
      <c r="H147" s="603" t="s">
        <v>907</v>
      </c>
      <c r="I147" s="607" t="s">
        <v>224</v>
      </c>
      <c r="J147" s="603" t="s">
        <v>201</v>
      </c>
      <c r="K147" s="611">
        <v>2008</v>
      </c>
      <c r="L147" s="603" t="s">
        <v>198</v>
      </c>
      <c r="M147" s="614"/>
      <c r="N147" s="603"/>
      <c r="O147" s="607"/>
      <c r="P147" s="603"/>
      <c r="Q147" s="605">
        <v>0</v>
      </c>
      <c r="R147" s="617"/>
      <c r="S147" s="603" t="s">
        <v>2371</v>
      </c>
      <c r="T147" s="603" t="s">
        <v>2372</v>
      </c>
      <c r="U147" s="603" t="s">
        <v>1988</v>
      </c>
      <c r="V147" s="603" t="s">
        <v>1808</v>
      </c>
      <c r="W147" s="603"/>
      <c r="X147" s="603"/>
      <c r="Y147" s="603"/>
      <c r="Z147" s="603"/>
      <c r="AA147" s="603"/>
      <c r="AB147" s="603"/>
      <c r="AC147" s="603"/>
      <c r="AD147" s="603"/>
      <c r="AE147" s="607"/>
      <c r="AF147" s="610"/>
      <c r="AG147" s="614"/>
      <c r="AH147" s="607"/>
      <c r="AI147" s="607"/>
      <c r="AJ147" s="603"/>
      <c r="AK147" s="611"/>
      <c r="AL147" s="609"/>
      <c r="AO147" s="612"/>
    </row>
    <row r="148" spans="1:41" s="605" customFormat="1" ht="20.100000000000001" customHeight="1" x14ac:dyDescent="0.3">
      <c r="A148" s="603">
        <v>705543</v>
      </c>
      <c r="B148" s="604" t="s">
        <v>755</v>
      </c>
      <c r="C148" s="603" t="s">
        <v>64</v>
      </c>
      <c r="D148" s="603" t="s">
        <v>1066</v>
      </c>
      <c r="E148" s="603" t="s">
        <v>173</v>
      </c>
      <c r="F148" s="613">
        <v>32081</v>
      </c>
      <c r="G148" s="603" t="s">
        <v>1211</v>
      </c>
      <c r="H148" s="603" t="s">
        <v>907</v>
      </c>
      <c r="I148" s="607" t="s">
        <v>247</v>
      </c>
      <c r="J148" s="603" t="s">
        <v>201</v>
      </c>
      <c r="K148" s="611">
        <v>2003</v>
      </c>
      <c r="L148" s="603" t="s">
        <v>215</v>
      </c>
      <c r="M148" s="614"/>
      <c r="N148" s="603"/>
      <c r="O148" s="607"/>
      <c r="P148" s="603"/>
      <c r="Q148" s="605">
        <v>0</v>
      </c>
      <c r="R148" s="603">
        <v>0</v>
      </c>
      <c r="S148" s="603" t="s">
        <v>2373</v>
      </c>
      <c r="T148" s="603" t="s">
        <v>1802</v>
      </c>
      <c r="U148" s="603" t="s">
        <v>2374</v>
      </c>
      <c r="V148" s="603" t="s">
        <v>1818</v>
      </c>
      <c r="W148" s="603"/>
      <c r="X148" s="603"/>
      <c r="Y148" s="603"/>
      <c r="Z148" s="603"/>
      <c r="AA148" s="603"/>
      <c r="AB148" s="603"/>
      <c r="AC148" s="603"/>
      <c r="AD148" s="603"/>
      <c r="AE148" s="607" t="s">
        <v>3778</v>
      </c>
      <c r="AF148" s="610" t="s">
        <v>225</v>
      </c>
      <c r="AG148" s="614"/>
      <c r="AH148" s="607" t="s">
        <v>1370</v>
      </c>
      <c r="AI148" s="607" t="s">
        <v>1370</v>
      </c>
      <c r="AJ148" s="603" t="s">
        <v>1370</v>
      </c>
      <c r="AK148" s="611"/>
      <c r="AL148" s="610"/>
      <c r="AM148" s="611"/>
      <c r="AN148" s="611"/>
      <c r="AO148" s="612"/>
    </row>
    <row r="149" spans="1:41" s="605" customFormat="1" ht="20.100000000000001" customHeight="1" x14ac:dyDescent="0.3">
      <c r="A149" s="603">
        <v>705553</v>
      </c>
      <c r="B149" s="604" t="s">
        <v>766</v>
      </c>
      <c r="C149" s="603" t="s">
        <v>162</v>
      </c>
      <c r="D149" s="603" t="s">
        <v>961</v>
      </c>
      <c r="E149" s="603" t="s">
        <v>173</v>
      </c>
      <c r="F149" s="613">
        <v>36545</v>
      </c>
      <c r="G149" s="603" t="s">
        <v>198</v>
      </c>
      <c r="H149" s="603" t="s">
        <v>907</v>
      </c>
      <c r="I149" s="607" t="s">
        <v>247</v>
      </c>
      <c r="J149" s="603" t="s">
        <v>201</v>
      </c>
      <c r="K149" s="611">
        <v>2017</v>
      </c>
      <c r="L149" s="603" t="s">
        <v>198</v>
      </c>
      <c r="M149" s="614"/>
      <c r="N149" s="603"/>
      <c r="O149" s="607"/>
      <c r="P149" s="603"/>
      <c r="Q149" s="605">
        <v>0</v>
      </c>
      <c r="R149" s="603">
        <v>0</v>
      </c>
      <c r="S149" s="603" t="s">
        <v>2375</v>
      </c>
      <c r="T149" s="603" t="s">
        <v>2376</v>
      </c>
      <c r="U149" s="603" t="s">
        <v>1897</v>
      </c>
      <c r="V149" s="603" t="s">
        <v>1764</v>
      </c>
      <c r="W149" s="603"/>
      <c r="X149" s="603"/>
      <c r="Y149" s="603"/>
      <c r="Z149" s="603"/>
      <c r="AA149" s="603"/>
      <c r="AB149" s="603"/>
      <c r="AC149" s="603"/>
      <c r="AD149" s="603"/>
      <c r="AE149" s="607"/>
      <c r="AF149" s="610"/>
      <c r="AG149" s="614"/>
      <c r="AH149" s="607"/>
      <c r="AI149" s="607"/>
      <c r="AJ149" s="603"/>
      <c r="AK149" s="611"/>
      <c r="AL149" s="610"/>
      <c r="AM149" s="611"/>
      <c r="AN149" s="611"/>
      <c r="AO149" s="612"/>
    </row>
    <row r="150" spans="1:41" s="605" customFormat="1" ht="20.100000000000001" customHeight="1" x14ac:dyDescent="0.3">
      <c r="A150" s="585">
        <v>705571</v>
      </c>
      <c r="B150" s="585" t="s">
        <v>3839</v>
      </c>
      <c r="C150" s="585" t="s">
        <v>105</v>
      </c>
      <c r="D150" s="607"/>
      <c r="E150" s="587" t="s">
        <v>1687</v>
      </c>
      <c r="F150" s="614"/>
      <c r="G150" s="607"/>
      <c r="H150" s="608"/>
      <c r="I150" s="607" t="s">
        <v>245</v>
      </c>
      <c r="J150" s="608"/>
      <c r="K150" s="607"/>
      <c r="L150" s="608"/>
      <c r="M150" s="607"/>
      <c r="N150" s="607"/>
      <c r="O150" s="607"/>
      <c r="P150" s="607"/>
      <c r="Q150" s="605">
        <v>0</v>
      </c>
      <c r="R150" s="607"/>
      <c r="S150" s="607"/>
      <c r="T150" s="607"/>
      <c r="U150" s="607"/>
      <c r="V150" s="607"/>
      <c r="W150" s="607"/>
      <c r="X150" s="607"/>
      <c r="Y150" s="607"/>
      <c r="Z150" s="607"/>
      <c r="AA150" s="607"/>
      <c r="AB150" s="607"/>
      <c r="AC150" s="607"/>
      <c r="AD150" s="607" t="s">
        <v>3778</v>
      </c>
      <c r="AE150" s="607" t="s">
        <v>3778</v>
      </c>
      <c r="AF150" s="609"/>
      <c r="AG150" s="607"/>
      <c r="AH150" s="607"/>
      <c r="AI150" s="607"/>
      <c r="AJ150" s="603" t="s">
        <v>1370</v>
      </c>
      <c r="AL150" s="610"/>
      <c r="AM150" s="615"/>
      <c r="AN150" s="615"/>
      <c r="AO150" s="612"/>
    </row>
    <row r="151" spans="1:41" s="605" customFormat="1" ht="20.100000000000001" customHeight="1" x14ac:dyDescent="0.3">
      <c r="A151" s="603">
        <v>705583</v>
      </c>
      <c r="B151" s="604" t="s">
        <v>757</v>
      </c>
      <c r="C151" s="603" t="s">
        <v>126</v>
      </c>
      <c r="D151" s="603" t="s">
        <v>1250</v>
      </c>
      <c r="E151" s="603" t="s">
        <v>173</v>
      </c>
      <c r="F151" s="613">
        <v>36074</v>
      </c>
      <c r="G151" s="603" t="s">
        <v>1067</v>
      </c>
      <c r="H151" s="603" t="s">
        <v>907</v>
      </c>
      <c r="I151" s="607" t="s">
        <v>398</v>
      </c>
      <c r="J151" s="603" t="s">
        <v>199</v>
      </c>
      <c r="K151" s="611">
        <v>2016</v>
      </c>
      <c r="L151" s="603" t="s">
        <v>212</v>
      </c>
      <c r="M151" s="614"/>
      <c r="N151" s="603"/>
      <c r="O151" s="607"/>
      <c r="P151" s="603"/>
      <c r="Q151" s="605">
        <v>0</v>
      </c>
      <c r="R151" s="603">
        <v>0</v>
      </c>
      <c r="S151" s="603" t="s">
        <v>2377</v>
      </c>
      <c r="T151" s="603" t="s">
        <v>1874</v>
      </c>
      <c r="U151" s="603" t="s">
        <v>2378</v>
      </c>
      <c r="V151" s="603" t="s">
        <v>1764</v>
      </c>
      <c r="W151" s="603"/>
      <c r="X151" s="603"/>
      <c r="Y151" s="603"/>
      <c r="Z151" s="603"/>
      <c r="AA151" s="603"/>
      <c r="AB151" s="603"/>
      <c r="AC151" s="603"/>
      <c r="AD151" s="603"/>
      <c r="AE151" s="607"/>
      <c r="AF151" s="610"/>
      <c r="AG151" s="614"/>
      <c r="AH151" s="607"/>
      <c r="AI151" s="607"/>
      <c r="AJ151" s="603"/>
      <c r="AK151" s="611"/>
      <c r="AL151" s="610"/>
      <c r="AM151" s="615"/>
      <c r="AN151" s="615"/>
      <c r="AO151" s="612"/>
    </row>
    <row r="152" spans="1:41" s="605" customFormat="1" ht="20.100000000000001" customHeight="1" x14ac:dyDescent="0.3">
      <c r="A152" s="603">
        <v>705609</v>
      </c>
      <c r="B152" s="604" t="s">
        <v>759</v>
      </c>
      <c r="C152" s="603" t="s">
        <v>66</v>
      </c>
      <c r="D152" s="603" t="s">
        <v>929</v>
      </c>
      <c r="E152" s="603" t="s">
        <v>172</v>
      </c>
      <c r="F152" s="613">
        <v>35796</v>
      </c>
      <c r="G152" s="603" t="s">
        <v>198</v>
      </c>
      <c r="H152" s="603" t="s">
        <v>907</v>
      </c>
      <c r="I152" s="607" t="s">
        <v>247</v>
      </c>
      <c r="J152" s="603" t="s">
        <v>201</v>
      </c>
      <c r="K152" s="611">
        <v>2017</v>
      </c>
      <c r="L152" s="603" t="s">
        <v>198</v>
      </c>
      <c r="M152" s="614"/>
      <c r="N152" s="603"/>
      <c r="O152" s="607"/>
      <c r="P152" s="603"/>
      <c r="Q152" s="605">
        <v>0</v>
      </c>
      <c r="R152" s="603">
        <v>0</v>
      </c>
      <c r="S152" s="603" t="s">
        <v>2379</v>
      </c>
      <c r="T152" s="603" t="s">
        <v>1837</v>
      </c>
      <c r="U152" s="603" t="s">
        <v>1836</v>
      </c>
      <c r="V152" s="603" t="s">
        <v>1764</v>
      </c>
      <c r="W152" s="603"/>
      <c r="X152" s="603"/>
      <c r="Y152" s="603"/>
      <c r="Z152" s="603"/>
      <c r="AA152" s="603"/>
      <c r="AB152" s="603"/>
      <c r="AC152" s="603"/>
      <c r="AD152" s="603"/>
      <c r="AE152" s="607"/>
      <c r="AF152" s="610"/>
      <c r="AG152" s="614"/>
      <c r="AH152" s="607"/>
      <c r="AI152" s="607"/>
      <c r="AJ152" s="603"/>
      <c r="AK152" s="611"/>
      <c r="AL152" s="610"/>
      <c r="AM152" s="611"/>
      <c r="AN152" s="611"/>
      <c r="AO152" s="612"/>
    </row>
    <row r="153" spans="1:41" s="605" customFormat="1" ht="20.100000000000001" customHeight="1" x14ac:dyDescent="0.3">
      <c r="A153" s="603">
        <v>705615</v>
      </c>
      <c r="B153" s="604" t="s">
        <v>1445</v>
      </c>
      <c r="C153" s="603" t="s">
        <v>124</v>
      </c>
      <c r="D153" s="603" t="s">
        <v>2891</v>
      </c>
      <c r="E153" s="603" t="s">
        <v>172</v>
      </c>
      <c r="F153" s="613">
        <v>36161</v>
      </c>
      <c r="G153" s="603" t="s">
        <v>2892</v>
      </c>
      <c r="H153" s="603" t="s">
        <v>907</v>
      </c>
      <c r="I153" s="607" t="s">
        <v>246</v>
      </c>
      <c r="J153" s="603" t="s">
        <v>201</v>
      </c>
      <c r="K153" s="611">
        <v>2017</v>
      </c>
      <c r="L153" s="603" t="s">
        <v>198</v>
      </c>
      <c r="M153" s="614"/>
      <c r="N153" s="603"/>
      <c r="O153" s="607"/>
      <c r="P153" s="603"/>
      <c r="Q153" s="605">
        <v>0</v>
      </c>
      <c r="R153" s="603">
        <v>0</v>
      </c>
      <c r="S153" s="603" t="s">
        <v>2380</v>
      </c>
      <c r="T153" s="603" t="s">
        <v>1886</v>
      </c>
      <c r="U153" s="603" t="s">
        <v>1791</v>
      </c>
      <c r="V153" s="603" t="s">
        <v>1843</v>
      </c>
      <c r="W153" s="603"/>
      <c r="X153" s="603"/>
      <c r="Y153" s="603"/>
      <c r="Z153" s="603"/>
      <c r="AA153" s="603"/>
      <c r="AB153" s="603"/>
      <c r="AC153" s="603"/>
      <c r="AD153" s="603" t="s">
        <v>3844</v>
      </c>
      <c r="AE153" s="607" t="s">
        <v>3778</v>
      </c>
      <c r="AF153" s="610" t="s">
        <v>225</v>
      </c>
      <c r="AG153" s="614"/>
      <c r="AH153" s="607" t="s">
        <v>1370</v>
      </c>
      <c r="AI153" s="607" t="s">
        <v>1370</v>
      </c>
      <c r="AJ153" s="603" t="s">
        <v>1370</v>
      </c>
      <c r="AK153" s="611"/>
      <c r="AL153" s="610"/>
      <c r="AM153" s="611"/>
      <c r="AN153" s="611"/>
      <c r="AO153" s="612"/>
    </row>
    <row r="154" spans="1:41" s="605" customFormat="1" ht="20.100000000000001" customHeight="1" x14ac:dyDescent="0.3">
      <c r="A154" s="603">
        <v>705698</v>
      </c>
      <c r="B154" s="604" t="s">
        <v>549</v>
      </c>
      <c r="C154" s="603" t="s">
        <v>99</v>
      </c>
      <c r="D154" s="603" t="s">
        <v>1187</v>
      </c>
      <c r="E154" s="603" t="s">
        <v>173</v>
      </c>
      <c r="F154" s="613">
        <v>33456</v>
      </c>
      <c r="G154" s="603" t="s">
        <v>198</v>
      </c>
      <c r="H154" s="603" t="s">
        <v>907</v>
      </c>
      <c r="I154" s="607" t="s">
        <v>224</v>
      </c>
      <c r="J154" s="603" t="s">
        <v>201</v>
      </c>
      <c r="K154" s="611">
        <v>2009</v>
      </c>
      <c r="L154" s="603" t="s">
        <v>198</v>
      </c>
      <c r="M154" s="614"/>
      <c r="N154" s="603"/>
      <c r="O154" s="607"/>
      <c r="P154" s="603"/>
      <c r="Q154" s="605">
        <v>0</v>
      </c>
      <c r="R154" s="617"/>
      <c r="S154" s="603" t="s">
        <v>2381</v>
      </c>
      <c r="T154" s="603" t="s">
        <v>1810</v>
      </c>
      <c r="U154" s="603" t="s">
        <v>1926</v>
      </c>
      <c r="V154" s="603" t="s">
        <v>1818</v>
      </c>
      <c r="W154" s="603"/>
      <c r="X154" s="603"/>
      <c r="Y154" s="603"/>
      <c r="Z154" s="603"/>
      <c r="AA154" s="603"/>
      <c r="AB154" s="603"/>
      <c r="AC154" s="603"/>
      <c r="AD154" s="603"/>
      <c r="AE154" s="607"/>
      <c r="AF154" s="610"/>
      <c r="AG154" s="614"/>
      <c r="AH154" s="607"/>
      <c r="AI154" s="607"/>
      <c r="AJ154" s="603"/>
      <c r="AK154" s="611"/>
      <c r="AL154" s="610"/>
      <c r="AM154" s="611"/>
      <c r="AN154" s="611"/>
      <c r="AO154" s="612"/>
    </row>
    <row r="155" spans="1:41" s="605" customFormat="1" ht="20.100000000000001" customHeight="1" x14ac:dyDescent="0.3">
      <c r="A155" s="603">
        <v>705730</v>
      </c>
      <c r="B155" s="604" t="s">
        <v>502</v>
      </c>
      <c r="C155" s="603" t="s">
        <v>69</v>
      </c>
      <c r="D155" s="603" t="s">
        <v>906</v>
      </c>
      <c r="E155" s="603" t="s">
        <v>172</v>
      </c>
      <c r="F155" s="613">
        <v>33305</v>
      </c>
      <c r="G155" s="603" t="s">
        <v>1071</v>
      </c>
      <c r="H155" s="603" t="s">
        <v>907</v>
      </c>
      <c r="I155" s="607" t="s">
        <v>247</v>
      </c>
      <c r="J155" s="603" t="s">
        <v>201</v>
      </c>
      <c r="K155" s="611">
        <v>2009</v>
      </c>
      <c r="L155" s="603" t="s">
        <v>211</v>
      </c>
      <c r="M155" s="614"/>
      <c r="N155" s="603"/>
      <c r="O155" s="607"/>
      <c r="P155" s="603"/>
      <c r="Q155" s="605">
        <v>0</v>
      </c>
      <c r="R155" s="617"/>
      <c r="S155" s="603" t="s">
        <v>2382</v>
      </c>
      <c r="T155" s="603" t="s">
        <v>1814</v>
      </c>
      <c r="U155" s="603" t="s">
        <v>2078</v>
      </c>
      <c r="V155" s="603" t="s">
        <v>2383</v>
      </c>
      <c r="W155" s="603"/>
      <c r="X155" s="603"/>
      <c r="Y155" s="603"/>
      <c r="Z155" s="603"/>
      <c r="AA155" s="603"/>
      <c r="AB155" s="603"/>
      <c r="AC155" s="603"/>
      <c r="AD155" s="603"/>
      <c r="AE155" s="607"/>
      <c r="AF155" s="610"/>
      <c r="AG155" s="614"/>
      <c r="AH155" s="607"/>
      <c r="AI155" s="607"/>
      <c r="AJ155" s="603"/>
      <c r="AK155" s="611"/>
      <c r="AL155" s="610"/>
      <c r="AM155" s="615"/>
      <c r="AN155" s="615"/>
      <c r="AO155" s="612"/>
    </row>
    <row r="156" spans="1:41" s="605" customFormat="1" ht="20.100000000000001" customHeight="1" x14ac:dyDescent="0.3">
      <c r="A156" s="603">
        <v>705732</v>
      </c>
      <c r="B156" s="604" t="s">
        <v>769</v>
      </c>
      <c r="C156" s="603" t="s">
        <v>105</v>
      </c>
      <c r="D156" s="603" t="s">
        <v>1012</v>
      </c>
      <c r="E156" s="603" t="s">
        <v>173</v>
      </c>
      <c r="F156" s="613">
        <v>35081</v>
      </c>
      <c r="G156" s="603" t="s">
        <v>1072</v>
      </c>
      <c r="H156" s="603" t="s">
        <v>907</v>
      </c>
      <c r="I156" s="607" t="s">
        <v>247</v>
      </c>
      <c r="J156" s="603" t="s">
        <v>201</v>
      </c>
      <c r="K156" s="611">
        <v>2014</v>
      </c>
      <c r="L156" s="603" t="s">
        <v>200</v>
      </c>
      <c r="M156" s="614"/>
      <c r="N156" s="603"/>
      <c r="O156" s="607"/>
      <c r="P156" s="603"/>
      <c r="Q156" s="605">
        <v>0</v>
      </c>
      <c r="R156" s="603">
        <v>0</v>
      </c>
      <c r="S156" s="603" t="s">
        <v>2384</v>
      </c>
      <c r="T156" s="603" t="s">
        <v>2385</v>
      </c>
      <c r="U156" s="603" t="s">
        <v>2386</v>
      </c>
      <c r="V156" s="603" t="s">
        <v>2117</v>
      </c>
      <c r="W156" s="603"/>
      <c r="X156" s="603"/>
      <c r="Y156" s="603"/>
      <c r="Z156" s="603"/>
      <c r="AA156" s="603"/>
      <c r="AB156" s="603"/>
      <c r="AC156" s="603"/>
      <c r="AD156" s="603"/>
      <c r="AE156" s="607"/>
      <c r="AF156" s="610"/>
      <c r="AG156" s="614"/>
      <c r="AH156" s="607"/>
      <c r="AI156" s="607"/>
      <c r="AJ156" s="603"/>
      <c r="AK156" s="611"/>
      <c r="AL156" s="610"/>
      <c r="AM156" s="611"/>
      <c r="AN156" s="611"/>
      <c r="AO156" s="612"/>
    </row>
    <row r="157" spans="1:41" s="605" customFormat="1" ht="20.100000000000001" customHeight="1" x14ac:dyDescent="0.3">
      <c r="A157" s="603">
        <v>705749</v>
      </c>
      <c r="B157" s="604" t="s">
        <v>770</v>
      </c>
      <c r="C157" s="603" t="s">
        <v>106</v>
      </c>
      <c r="D157" s="603" t="s">
        <v>929</v>
      </c>
      <c r="E157" s="603" t="s">
        <v>173</v>
      </c>
      <c r="F157" s="621">
        <v>35977</v>
      </c>
      <c r="G157" s="603" t="s">
        <v>206</v>
      </c>
      <c r="H157" s="603" t="s">
        <v>907</v>
      </c>
      <c r="I157" s="607" t="s">
        <v>400</v>
      </c>
      <c r="J157" s="603" t="s">
        <v>199</v>
      </c>
      <c r="K157" s="603">
        <v>2016</v>
      </c>
      <c r="L157" s="603" t="s">
        <v>200</v>
      </c>
      <c r="M157" s="614"/>
      <c r="N157" s="603"/>
      <c r="O157" s="607"/>
      <c r="P157" s="603"/>
      <c r="Q157" s="605">
        <v>0</v>
      </c>
      <c r="R157" s="603">
        <v>0</v>
      </c>
      <c r="S157" s="603" t="s">
        <v>2387</v>
      </c>
      <c r="T157" s="603" t="s">
        <v>2388</v>
      </c>
      <c r="U157" s="603" t="s">
        <v>2389</v>
      </c>
      <c r="V157" s="603" t="s">
        <v>1909</v>
      </c>
      <c r="W157" s="603"/>
      <c r="X157" s="603"/>
      <c r="Y157" s="603"/>
      <c r="Z157" s="603"/>
      <c r="AA157" s="603"/>
      <c r="AB157" s="603"/>
      <c r="AC157" s="603"/>
      <c r="AD157" s="603" t="s">
        <v>3778</v>
      </c>
      <c r="AE157" s="607" t="s">
        <v>3778</v>
      </c>
      <c r="AF157" s="610"/>
      <c r="AG157" s="614"/>
      <c r="AH157" s="607"/>
      <c r="AI157" s="607"/>
      <c r="AJ157" s="603"/>
      <c r="AK157" s="611"/>
      <c r="AL157" s="610"/>
      <c r="AM157" s="615"/>
      <c r="AN157" s="615"/>
      <c r="AO157" s="612"/>
    </row>
    <row r="158" spans="1:41" s="605" customFormat="1" ht="20.100000000000001" customHeight="1" x14ac:dyDescent="0.3">
      <c r="A158" s="603">
        <v>705764</v>
      </c>
      <c r="B158" s="604" t="s">
        <v>477</v>
      </c>
      <c r="C158" s="603" t="s">
        <v>188</v>
      </c>
      <c r="D158" s="603" t="s">
        <v>1236</v>
      </c>
      <c r="E158" s="603" t="s">
        <v>172</v>
      </c>
      <c r="F158" s="613">
        <v>35230</v>
      </c>
      <c r="G158" s="603" t="s">
        <v>982</v>
      </c>
      <c r="H158" s="603" t="s">
        <v>907</v>
      </c>
      <c r="I158" s="607" t="s">
        <v>398</v>
      </c>
      <c r="J158" s="603" t="s">
        <v>199</v>
      </c>
      <c r="K158" s="611">
        <v>2014</v>
      </c>
      <c r="L158" s="603" t="s">
        <v>198</v>
      </c>
      <c r="M158" s="614"/>
      <c r="N158" s="603"/>
      <c r="O158" s="607"/>
      <c r="P158" s="603"/>
      <c r="Q158" s="605">
        <v>0</v>
      </c>
      <c r="R158" s="617"/>
      <c r="S158" s="603" t="s">
        <v>2391</v>
      </c>
      <c r="T158" s="603" t="s">
        <v>1810</v>
      </c>
      <c r="U158" s="603" t="s">
        <v>2392</v>
      </c>
      <c r="V158" s="603" t="s">
        <v>1764</v>
      </c>
      <c r="W158" s="603"/>
      <c r="X158" s="603"/>
      <c r="Y158" s="603"/>
      <c r="Z158" s="603"/>
      <c r="AA158" s="603"/>
      <c r="AB158" s="603"/>
      <c r="AC158" s="603"/>
      <c r="AD158" s="603"/>
      <c r="AE158" s="607"/>
      <c r="AF158" s="610"/>
      <c r="AG158" s="614"/>
      <c r="AH158" s="607"/>
      <c r="AI158" s="607"/>
      <c r="AJ158" s="603"/>
      <c r="AK158" s="611"/>
      <c r="AL158" s="610"/>
      <c r="AM158" s="615"/>
      <c r="AN158" s="615"/>
      <c r="AO158" s="612"/>
    </row>
    <row r="159" spans="1:41" s="605" customFormat="1" ht="20.100000000000001" customHeight="1" x14ac:dyDescent="0.3">
      <c r="A159" s="603">
        <v>705785</v>
      </c>
      <c r="B159" s="604" t="s">
        <v>772</v>
      </c>
      <c r="C159" s="603" t="s">
        <v>66</v>
      </c>
      <c r="D159" s="603" t="s">
        <v>1074</v>
      </c>
      <c r="E159" s="603" t="s">
        <v>173</v>
      </c>
      <c r="F159" s="621">
        <v>28033</v>
      </c>
      <c r="G159" s="603" t="s">
        <v>1075</v>
      </c>
      <c r="H159" s="603" t="s">
        <v>907</v>
      </c>
      <c r="I159" s="607" t="s">
        <v>224</v>
      </c>
      <c r="J159" s="603" t="s">
        <v>201</v>
      </c>
      <c r="K159" s="603">
        <v>1998</v>
      </c>
      <c r="L159" s="603" t="s">
        <v>1231</v>
      </c>
      <c r="M159" s="614"/>
      <c r="N159" s="603"/>
      <c r="O159" s="607"/>
      <c r="P159" s="603"/>
      <c r="Q159" s="605">
        <v>0</v>
      </c>
      <c r="R159" s="603">
        <v>0</v>
      </c>
      <c r="S159" s="603" t="s">
        <v>2393</v>
      </c>
      <c r="T159" s="603" t="s">
        <v>2166</v>
      </c>
      <c r="U159" s="603" t="s">
        <v>2394</v>
      </c>
      <c r="V159" s="603" t="s">
        <v>1789</v>
      </c>
      <c r="W159" s="603"/>
      <c r="X159" s="603"/>
      <c r="Y159" s="603"/>
      <c r="Z159" s="603"/>
      <c r="AA159" s="603"/>
      <c r="AB159" s="603"/>
      <c r="AC159" s="603"/>
      <c r="AD159" s="603"/>
      <c r="AE159" s="607"/>
      <c r="AF159" s="610"/>
      <c r="AG159" s="614"/>
      <c r="AH159" s="607"/>
      <c r="AI159" s="607"/>
      <c r="AJ159" s="603"/>
      <c r="AK159" s="611"/>
      <c r="AL159" s="610"/>
      <c r="AM159" s="611"/>
      <c r="AN159" s="611"/>
      <c r="AO159" s="612"/>
    </row>
    <row r="160" spans="1:41" s="605" customFormat="1" ht="20.100000000000001" customHeight="1" x14ac:dyDescent="0.3">
      <c r="A160" s="603">
        <v>705795</v>
      </c>
      <c r="B160" s="604" t="s">
        <v>529</v>
      </c>
      <c r="C160" s="603" t="s">
        <v>69</v>
      </c>
      <c r="D160" s="603" t="s">
        <v>945</v>
      </c>
      <c r="E160" s="603" t="s">
        <v>172</v>
      </c>
      <c r="F160" s="621">
        <v>34544</v>
      </c>
      <c r="G160" s="603" t="s">
        <v>207</v>
      </c>
      <c r="H160" s="603" t="s">
        <v>907</v>
      </c>
      <c r="I160" s="607" t="s">
        <v>247</v>
      </c>
      <c r="J160" s="603" t="s">
        <v>201</v>
      </c>
      <c r="K160" s="603">
        <v>2012</v>
      </c>
      <c r="L160" s="603" t="s">
        <v>207</v>
      </c>
      <c r="M160" s="614"/>
      <c r="N160" s="603"/>
      <c r="O160" s="607"/>
      <c r="P160" s="603"/>
      <c r="Q160" s="605">
        <v>50000</v>
      </c>
      <c r="R160" s="617"/>
      <c r="S160" s="603" t="s">
        <v>2395</v>
      </c>
      <c r="T160" s="603" t="s">
        <v>1814</v>
      </c>
      <c r="U160" s="603" t="s">
        <v>2125</v>
      </c>
      <c r="V160" s="603" t="s">
        <v>1812</v>
      </c>
      <c r="W160" s="603"/>
      <c r="X160" s="603"/>
      <c r="Y160" s="603"/>
      <c r="Z160" s="603"/>
      <c r="AA160" s="603"/>
      <c r="AB160" s="603"/>
      <c r="AC160" s="603"/>
      <c r="AD160" s="603"/>
      <c r="AE160" s="607"/>
      <c r="AF160" s="610"/>
      <c r="AG160" s="614"/>
      <c r="AH160" s="607"/>
      <c r="AI160" s="607"/>
      <c r="AJ160" s="603"/>
      <c r="AK160" s="611"/>
      <c r="AL160" s="610"/>
      <c r="AM160" s="611"/>
      <c r="AN160" s="611"/>
      <c r="AO160" s="612"/>
    </row>
    <row r="161" spans="1:41" s="605" customFormat="1" ht="20.100000000000001" customHeight="1" x14ac:dyDescent="0.3">
      <c r="A161" s="603">
        <v>705797</v>
      </c>
      <c r="B161" s="604" t="s">
        <v>1377</v>
      </c>
      <c r="C161" s="603" t="s">
        <v>94</v>
      </c>
      <c r="D161" s="603" t="s">
        <v>2893</v>
      </c>
      <c r="E161" s="603" t="s">
        <v>173</v>
      </c>
      <c r="F161" s="613">
        <v>32588</v>
      </c>
      <c r="G161" s="603" t="s">
        <v>2894</v>
      </c>
      <c r="H161" s="603" t="s">
        <v>907</v>
      </c>
      <c r="I161" s="607" t="s">
        <v>246</v>
      </c>
      <c r="J161" s="603" t="s">
        <v>201</v>
      </c>
      <c r="K161" s="611">
        <v>2007</v>
      </c>
      <c r="L161" s="603" t="s">
        <v>209</v>
      </c>
      <c r="M161" s="614"/>
      <c r="N161" s="603"/>
      <c r="O161" s="607"/>
      <c r="P161" s="603"/>
      <c r="Q161" s="605">
        <v>0</v>
      </c>
      <c r="R161" s="603">
        <v>0</v>
      </c>
      <c r="S161" s="603" t="s">
        <v>2396</v>
      </c>
      <c r="T161" s="603" t="s">
        <v>2120</v>
      </c>
      <c r="U161" s="603" t="s">
        <v>2397</v>
      </c>
      <c r="V161" s="603" t="s">
        <v>1789</v>
      </c>
      <c r="W161" s="603"/>
      <c r="X161" s="603"/>
      <c r="Y161" s="603"/>
      <c r="Z161" s="603"/>
      <c r="AA161" s="603"/>
      <c r="AB161" s="603"/>
      <c r="AC161" s="603"/>
      <c r="AD161" s="603"/>
      <c r="AE161" s="607"/>
      <c r="AF161" s="610"/>
      <c r="AG161" s="614"/>
      <c r="AH161" s="607"/>
      <c r="AI161" s="607"/>
      <c r="AJ161" s="603"/>
      <c r="AK161" s="611"/>
      <c r="AL161" s="610"/>
      <c r="AM161" s="615"/>
      <c r="AN161" s="615"/>
      <c r="AO161" s="612"/>
    </row>
    <row r="162" spans="1:41" s="605" customFormat="1" ht="20.100000000000001" customHeight="1" x14ac:dyDescent="0.3">
      <c r="A162" s="603">
        <v>705803</v>
      </c>
      <c r="B162" s="604" t="s">
        <v>774</v>
      </c>
      <c r="C162" s="603" t="s">
        <v>303</v>
      </c>
      <c r="D162" s="603" t="s">
        <v>1077</v>
      </c>
      <c r="E162" s="603" t="s">
        <v>172</v>
      </c>
      <c r="F162" s="613">
        <v>30887</v>
      </c>
      <c r="G162" s="603" t="s">
        <v>1756</v>
      </c>
      <c r="H162" s="603" t="s">
        <v>907</v>
      </c>
      <c r="I162" s="607" t="s">
        <v>247</v>
      </c>
      <c r="J162" s="603" t="s">
        <v>199</v>
      </c>
      <c r="K162" s="611">
        <v>2003</v>
      </c>
      <c r="L162" s="603" t="s">
        <v>212</v>
      </c>
      <c r="M162" s="614"/>
      <c r="N162" s="603"/>
      <c r="O162" s="607"/>
      <c r="P162" s="603"/>
      <c r="Q162" s="605">
        <v>150000</v>
      </c>
      <c r="R162" s="603">
        <v>0</v>
      </c>
      <c r="S162" s="603" t="s">
        <v>2398</v>
      </c>
      <c r="T162" s="603" t="s">
        <v>1814</v>
      </c>
      <c r="U162" s="603" t="s">
        <v>2399</v>
      </c>
      <c r="V162" s="603" t="s">
        <v>1824</v>
      </c>
      <c r="W162" s="603"/>
      <c r="X162" s="603"/>
      <c r="Y162" s="603"/>
      <c r="Z162" s="603"/>
      <c r="AA162" s="603"/>
      <c r="AB162" s="603"/>
      <c r="AC162" s="603"/>
      <c r="AD162" s="603"/>
      <c r="AE162" s="607"/>
      <c r="AF162" s="610"/>
      <c r="AG162" s="614"/>
      <c r="AH162" s="607"/>
      <c r="AI162" s="607"/>
      <c r="AJ162" s="603"/>
      <c r="AK162" s="611"/>
      <c r="AL162" s="610"/>
      <c r="AM162" s="615"/>
      <c r="AN162" s="615"/>
      <c r="AO162" s="612"/>
    </row>
    <row r="163" spans="1:41" s="605" customFormat="1" ht="20.100000000000001" customHeight="1" x14ac:dyDescent="0.3">
      <c r="A163" s="603">
        <v>705809</v>
      </c>
      <c r="B163" s="604" t="s">
        <v>775</v>
      </c>
      <c r="C163" s="603" t="s">
        <v>345</v>
      </c>
      <c r="D163" s="603" t="s">
        <v>163</v>
      </c>
      <c r="E163" s="603" t="s">
        <v>173</v>
      </c>
      <c r="F163" s="613">
        <v>33349</v>
      </c>
      <c r="G163" s="603" t="s">
        <v>1078</v>
      </c>
      <c r="H163" s="603" t="s">
        <v>907</v>
      </c>
      <c r="I163" s="607" t="s">
        <v>246</v>
      </c>
      <c r="J163" s="603" t="s">
        <v>199</v>
      </c>
      <c r="K163" s="611">
        <v>2011</v>
      </c>
      <c r="L163" s="603" t="s">
        <v>200</v>
      </c>
      <c r="M163" s="614"/>
      <c r="N163" s="603"/>
      <c r="O163" s="607"/>
      <c r="P163" s="603"/>
      <c r="Q163" s="605">
        <v>200000</v>
      </c>
      <c r="R163" s="603">
        <v>0</v>
      </c>
      <c r="S163" s="603" t="s">
        <v>2401</v>
      </c>
      <c r="T163" s="603" t="s">
        <v>2402</v>
      </c>
      <c r="U163" s="603" t="s">
        <v>2062</v>
      </c>
      <c r="V163" s="603" t="s">
        <v>1769</v>
      </c>
      <c r="W163" s="603"/>
      <c r="X163" s="603"/>
      <c r="Y163" s="603"/>
      <c r="Z163" s="603"/>
      <c r="AA163" s="603"/>
      <c r="AB163" s="603"/>
      <c r="AC163" s="603"/>
      <c r="AD163" s="603" t="s">
        <v>3778</v>
      </c>
      <c r="AE163" s="607" t="s">
        <v>3778</v>
      </c>
      <c r="AF163" s="610"/>
      <c r="AG163" s="614"/>
      <c r="AH163" s="607"/>
      <c r="AI163" s="607"/>
      <c r="AJ163" s="603"/>
      <c r="AK163" s="611"/>
      <c r="AL163" s="610"/>
      <c r="AM163" s="615"/>
      <c r="AN163" s="615"/>
      <c r="AO163" s="612"/>
    </row>
    <row r="164" spans="1:41" s="605" customFormat="1" ht="20.100000000000001" customHeight="1" x14ac:dyDescent="0.3">
      <c r="A164" s="603">
        <v>705817</v>
      </c>
      <c r="B164" s="604" t="s">
        <v>777</v>
      </c>
      <c r="C164" s="603" t="s">
        <v>158</v>
      </c>
      <c r="D164" s="603" t="s">
        <v>1186</v>
      </c>
      <c r="E164" s="603" t="s">
        <v>173</v>
      </c>
      <c r="F164" s="613">
        <v>26067</v>
      </c>
      <c r="G164" s="603" t="s">
        <v>982</v>
      </c>
      <c r="H164" s="603" t="s">
        <v>907</v>
      </c>
      <c r="I164" s="607" t="s">
        <v>247</v>
      </c>
      <c r="J164" s="603" t="s">
        <v>199</v>
      </c>
      <c r="K164" s="611">
        <v>1990</v>
      </c>
      <c r="L164" s="603" t="s">
        <v>198</v>
      </c>
      <c r="M164" s="614"/>
      <c r="N164" s="603"/>
      <c r="O164" s="607"/>
      <c r="P164" s="603"/>
      <c r="Q164" s="605">
        <v>0</v>
      </c>
      <c r="R164" s="603">
        <v>0</v>
      </c>
      <c r="S164" s="603" t="s">
        <v>2033</v>
      </c>
      <c r="T164" s="603" t="s">
        <v>2034</v>
      </c>
      <c r="U164" s="603" t="s">
        <v>2035</v>
      </c>
      <c r="V164" s="603" t="s">
        <v>1764</v>
      </c>
      <c r="W164" s="603"/>
      <c r="X164" s="603"/>
      <c r="Y164" s="603"/>
      <c r="Z164" s="603"/>
      <c r="AA164" s="603"/>
      <c r="AB164" s="603"/>
      <c r="AC164" s="603"/>
      <c r="AD164" s="603" t="s">
        <v>3821</v>
      </c>
      <c r="AE164" s="607" t="s">
        <v>3778</v>
      </c>
      <c r="AF164" s="610"/>
      <c r="AG164" s="614"/>
      <c r="AH164" s="607"/>
      <c r="AI164" s="607"/>
      <c r="AJ164" s="603"/>
      <c r="AK164" s="611"/>
      <c r="AL164" s="610"/>
      <c r="AM164" s="611"/>
      <c r="AN164" s="611"/>
      <c r="AO164" s="612"/>
    </row>
    <row r="165" spans="1:41" s="605" customFormat="1" ht="20.100000000000001" customHeight="1" x14ac:dyDescent="0.3">
      <c r="A165" s="603">
        <v>705820</v>
      </c>
      <c r="B165" s="604" t="s">
        <v>778</v>
      </c>
      <c r="C165" s="603" t="s">
        <v>158</v>
      </c>
      <c r="D165" s="603" t="s">
        <v>1079</v>
      </c>
      <c r="E165" s="603" t="s">
        <v>173</v>
      </c>
      <c r="F165" s="613">
        <v>35476</v>
      </c>
      <c r="G165" s="603" t="s">
        <v>991</v>
      </c>
      <c r="H165" s="603" t="s">
        <v>907</v>
      </c>
      <c r="I165" s="607" t="s">
        <v>247</v>
      </c>
      <c r="J165" s="603" t="s">
        <v>199</v>
      </c>
      <c r="K165" s="611">
        <v>2015</v>
      </c>
      <c r="L165" s="603" t="s">
        <v>200</v>
      </c>
      <c r="M165" s="614"/>
      <c r="N165" s="603"/>
      <c r="O165" s="607"/>
      <c r="P165" s="603"/>
      <c r="Q165" s="605">
        <v>0</v>
      </c>
      <c r="R165" s="603">
        <v>0</v>
      </c>
      <c r="S165" s="603" t="s">
        <v>2403</v>
      </c>
      <c r="T165" s="603" t="s">
        <v>2034</v>
      </c>
      <c r="U165" s="603" t="s">
        <v>1975</v>
      </c>
      <c r="V165" s="603" t="s">
        <v>2400</v>
      </c>
      <c r="W165" s="603"/>
      <c r="X165" s="603"/>
      <c r="Y165" s="603"/>
      <c r="Z165" s="603"/>
      <c r="AA165" s="603"/>
      <c r="AB165" s="603"/>
      <c r="AC165" s="603"/>
      <c r="AD165" s="603"/>
      <c r="AE165" s="607"/>
      <c r="AF165" s="610"/>
      <c r="AG165" s="614"/>
      <c r="AH165" s="607"/>
      <c r="AI165" s="607"/>
      <c r="AJ165" s="603"/>
      <c r="AK165" s="611"/>
      <c r="AL165" s="610"/>
      <c r="AM165" s="615"/>
      <c r="AN165" s="615"/>
      <c r="AO165" s="612"/>
    </row>
    <row r="166" spans="1:41" s="605" customFormat="1" ht="20.100000000000001" customHeight="1" x14ac:dyDescent="0.3">
      <c r="A166" s="603">
        <v>705889</v>
      </c>
      <c r="B166" s="604" t="s">
        <v>780</v>
      </c>
      <c r="C166" s="603" t="s">
        <v>84</v>
      </c>
      <c r="D166" s="603" t="s">
        <v>1080</v>
      </c>
      <c r="E166" s="603" t="s">
        <v>172</v>
      </c>
      <c r="F166" s="613">
        <v>35155</v>
      </c>
      <c r="G166" s="603" t="s">
        <v>198</v>
      </c>
      <c r="H166" s="603" t="s">
        <v>907</v>
      </c>
      <c r="I166" s="607" t="s">
        <v>398</v>
      </c>
      <c r="J166" s="603" t="s">
        <v>199</v>
      </c>
      <c r="K166" s="611">
        <v>2014</v>
      </c>
      <c r="L166" s="603" t="s">
        <v>213</v>
      </c>
      <c r="M166" s="614"/>
      <c r="N166" s="603"/>
      <c r="O166" s="607"/>
      <c r="P166" s="603"/>
      <c r="Q166" s="605">
        <v>0</v>
      </c>
      <c r="R166" s="603">
        <v>0</v>
      </c>
      <c r="S166" s="603" t="s">
        <v>2091</v>
      </c>
      <c r="T166" s="603" t="s">
        <v>2008</v>
      </c>
      <c r="U166" s="603" t="s">
        <v>2092</v>
      </c>
      <c r="V166" s="603" t="s">
        <v>1764</v>
      </c>
      <c r="W166" s="603"/>
      <c r="X166" s="603"/>
      <c r="Y166" s="603"/>
      <c r="Z166" s="603"/>
      <c r="AA166" s="603"/>
      <c r="AB166" s="603"/>
      <c r="AC166" s="603"/>
      <c r="AD166" s="603" t="s">
        <v>3843</v>
      </c>
      <c r="AE166" s="607" t="s">
        <v>3778</v>
      </c>
      <c r="AF166" s="610"/>
      <c r="AG166" s="614"/>
      <c r="AH166" s="607"/>
      <c r="AI166" s="607"/>
      <c r="AJ166" s="603"/>
      <c r="AK166" s="611"/>
      <c r="AL166" s="610"/>
      <c r="AM166" s="615"/>
      <c r="AN166" s="615"/>
      <c r="AO166" s="612"/>
    </row>
    <row r="167" spans="1:41" s="605" customFormat="1" ht="20.100000000000001" customHeight="1" x14ac:dyDescent="0.3">
      <c r="A167" s="603">
        <v>705890</v>
      </c>
      <c r="B167" s="604" t="s">
        <v>781</v>
      </c>
      <c r="C167" s="603" t="s">
        <v>123</v>
      </c>
      <c r="D167" s="603" t="s">
        <v>1081</v>
      </c>
      <c r="E167" s="603" t="s">
        <v>172</v>
      </c>
      <c r="F167" s="621">
        <v>34335</v>
      </c>
      <c r="G167" s="603" t="s">
        <v>974</v>
      </c>
      <c r="H167" s="603" t="s">
        <v>907</v>
      </c>
      <c r="I167" s="607" t="s">
        <v>247</v>
      </c>
      <c r="J167" s="603" t="s">
        <v>199</v>
      </c>
      <c r="K167" s="603">
        <v>2012</v>
      </c>
      <c r="L167" s="603" t="s">
        <v>198</v>
      </c>
      <c r="M167" s="614"/>
      <c r="N167" s="603"/>
      <c r="O167" s="607"/>
      <c r="P167" s="603"/>
      <c r="Q167" s="605">
        <v>0</v>
      </c>
      <c r="R167" s="603">
        <v>0</v>
      </c>
      <c r="S167" s="603" t="s">
        <v>2406</v>
      </c>
      <c r="T167" s="603" t="s">
        <v>2407</v>
      </c>
      <c r="U167" s="603" t="s">
        <v>2408</v>
      </c>
      <c r="V167" s="603" t="s">
        <v>2409</v>
      </c>
      <c r="W167" s="603"/>
      <c r="X167" s="603"/>
      <c r="Y167" s="603"/>
      <c r="Z167" s="603"/>
      <c r="AA167" s="603"/>
      <c r="AB167" s="603"/>
      <c r="AC167" s="603"/>
      <c r="AD167" s="603"/>
      <c r="AE167" s="607"/>
      <c r="AF167" s="610" t="s">
        <v>225</v>
      </c>
      <c r="AG167" s="614"/>
      <c r="AH167" s="607"/>
      <c r="AI167" s="607"/>
      <c r="AJ167" s="603" t="s">
        <v>1370</v>
      </c>
      <c r="AK167" s="611"/>
      <c r="AL167" s="610"/>
      <c r="AM167" s="611"/>
      <c r="AN167" s="611"/>
      <c r="AO167" s="612"/>
    </row>
    <row r="168" spans="1:41" s="605" customFormat="1" ht="20.100000000000001" customHeight="1" x14ac:dyDescent="0.3">
      <c r="A168" s="603">
        <v>705903</v>
      </c>
      <c r="B168" s="604" t="s">
        <v>782</v>
      </c>
      <c r="C168" s="603" t="s">
        <v>251</v>
      </c>
      <c r="D168" s="603" t="s">
        <v>1168</v>
      </c>
      <c r="E168" s="603" t="s">
        <v>173</v>
      </c>
      <c r="F168" s="621">
        <v>29174</v>
      </c>
      <c r="G168" s="603" t="s">
        <v>1082</v>
      </c>
      <c r="H168" s="603" t="s">
        <v>907</v>
      </c>
      <c r="I168" s="607" t="s">
        <v>246</v>
      </c>
      <c r="J168" s="603" t="s">
        <v>201</v>
      </c>
      <c r="K168" s="603">
        <v>2006</v>
      </c>
      <c r="L168" s="603" t="s">
        <v>212</v>
      </c>
      <c r="M168" s="614"/>
      <c r="N168" s="603"/>
      <c r="O168" s="607"/>
      <c r="P168" s="603"/>
      <c r="Q168" s="605">
        <v>0</v>
      </c>
      <c r="R168" s="603">
        <v>0</v>
      </c>
      <c r="S168" s="603" t="s">
        <v>2410</v>
      </c>
      <c r="T168" s="603" t="s">
        <v>2411</v>
      </c>
      <c r="U168" s="603" t="s">
        <v>2412</v>
      </c>
      <c r="V168" s="603" t="s">
        <v>2413</v>
      </c>
      <c r="W168" s="603"/>
      <c r="X168" s="603"/>
      <c r="Y168" s="603"/>
      <c r="Z168" s="603"/>
      <c r="AA168" s="603"/>
      <c r="AB168" s="603"/>
      <c r="AC168" s="603"/>
      <c r="AD168" s="603"/>
      <c r="AE168" s="607"/>
      <c r="AF168" s="610"/>
      <c r="AG168" s="614"/>
      <c r="AH168" s="607"/>
      <c r="AI168" s="607"/>
      <c r="AJ168" s="603"/>
      <c r="AK168" s="611"/>
      <c r="AL168" s="610"/>
      <c r="AM168" s="615"/>
      <c r="AN168" s="615"/>
      <c r="AO168" s="612"/>
    </row>
    <row r="169" spans="1:41" s="605" customFormat="1" ht="20.100000000000001" customHeight="1" x14ac:dyDescent="0.3">
      <c r="A169" s="603">
        <v>705913</v>
      </c>
      <c r="B169" s="604" t="s">
        <v>783</v>
      </c>
      <c r="C169" s="603" t="s">
        <v>67</v>
      </c>
      <c r="D169" s="603" t="s">
        <v>1083</v>
      </c>
      <c r="E169" s="603" t="s">
        <v>173</v>
      </c>
      <c r="F169" s="613">
        <v>35633</v>
      </c>
      <c r="G169" s="603" t="s">
        <v>943</v>
      </c>
      <c r="H169" s="603" t="s">
        <v>907</v>
      </c>
      <c r="I169" s="607" t="s">
        <v>247</v>
      </c>
      <c r="J169" s="603" t="s">
        <v>199</v>
      </c>
      <c r="K169" s="611">
        <v>2015</v>
      </c>
      <c r="L169" s="603" t="s">
        <v>212</v>
      </c>
      <c r="M169" s="614"/>
      <c r="N169" s="603"/>
      <c r="O169" s="607"/>
      <c r="P169" s="603"/>
      <c r="Q169" s="605">
        <v>0</v>
      </c>
      <c r="R169" s="603">
        <v>0</v>
      </c>
      <c r="S169" s="603" t="s">
        <v>2414</v>
      </c>
      <c r="T169" s="603" t="s">
        <v>1787</v>
      </c>
      <c r="U169" s="603" t="s">
        <v>1958</v>
      </c>
      <c r="V169" s="603" t="s">
        <v>2415</v>
      </c>
      <c r="W169" s="603"/>
      <c r="X169" s="603"/>
      <c r="Y169" s="603"/>
      <c r="Z169" s="603"/>
      <c r="AA169" s="603"/>
      <c r="AB169" s="603"/>
      <c r="AC169" s="603"/>
      <c r="AD169" s="603"/>
      <c r="AE169" s="607"/>
      <c r="AF169" s="610"/>
      <c r="AG169" s="614"/>
      <c r="AH169" s="607"/>
      <c r="AI169" s="607"/>
      <c r="AJ169" s="603"/>
      <c r="AK169" s="611"/>
      <c r="AL169" s="610"/>
      <c r="AM169" s="615"/>
      <c r="AN169" s="615"/>
      <c r="AO169" s="612"/>
    </row>
    <row r="170" spans="1:41" s="605" customFormat="1" ht="20.100000000000001" customHeight="1" x14ac:dyDescent="0.3">
      <c r="A170" s="619">
        <v>705919</v>
      </c>
      <c r="B170" s="619" t="s">
        <v>3830</v>
      </c>
      <c r="C170" s="619" t="s">
        <v>99</v>
      </c>
      <c r="D170" s="607"/>
      <c r="E170" s="619" t="s">
        <v>172</v>
      </c>
      <c r="F170" s="619" t="s">
        <v>225</v>
      </c>
      <c r="G170" s="619" t="s">
        <v>225</v>
      </c>
      <c r="H170" s="603"/>
      <c r="I170" s="607" t="s">
        <v>398</v>
      </c>
      <c r="J170" s="603"/>
      <c r="K170" s="603"/>
      <c r="L170" s="603"/>
      <c r="M170" s="614"/>
      <c r="N170" s="614"/>
      <c r="O170" s="607"/>
      <c r="P170" s="603"/>
      <c r="Q170" s="605">
        <v>0</v>
      </c>
      <c r="R170" s="603"/>
      <c r="S170" s="603"/>
      <c r="T170" s="603"/>
      <c r="U170" s="603"/>
      <c r="V170" s="603"/>
      <c r="W170" s="603"/>
      <c r="X170" s="603"/>
      <c r="Y170" s="603"/>
      <c r="Z170" s="603"/>
      <c r="AA170" s="603"/>
      <c r="AB170" s="617"/>
      <c r="AC170" s="603"/>
      <c r="AD170" s="603"/>
      <c r="AE170" s="607"/>
      <c r="AF170" s="610"/>
      <c r="AG170" s="614"/>
      <c r="AH170" s="614"/>
      <c r="AI170" s="607"/>
      <c r="AJ170" s="603" t="s">
        <v>1370</v>
      </c>
      <c r="AK170" s="611"/>
      <c r="AL170" s="610"/>
      <c r="AM170" s="611"/>
      <c r="AN170" s="611"/>
      <c r="AO170" s="612"/>
    </row>
    <row r="171" spans="1:41" s="605" customFormat="1" ht="20.100000000000001" customHeight="1" x14ac:dyDescent="0.3">
      <c r="A171" s="603">
        <v>705934</v>
      </c>
      <c r="B171" s="604" t="s">
        <v>784</v>
      </c>
      <c r="C171" s="603" t="s">
        <v>773</v>
      </c>
      <c r="D171" s="603" t="s">
        <v>1084</v>
      </c>
      <c r="E171" s="603" t="s">
        <v>172</v>
      </c>
      <c r="F171" s="613">
        <v>35135</v>
      </c>
      <c r="G171" s="603" t="s">
        <v>1019</v>
      </c>
      <c r="H171" s="603" t="s">
        <v>907</v>
      </c>
      <c r="I171" s="607" t="s">
        <v>224</v>
      </c>
      <c r="J171" s="603" t="s">
        <v>199</v>
      </c>
      <c r="K171" s="611">
        <v>2013</v>
      </c>
      <c r="L171" s="603" t="s">
        <v>211</v>
      </c>
      <c r="M171" s="614"/>
      <c r="N171" s="603"/>
      <c r="O171" s="607"/>
      <c r="P171" s="603"/>
      <c r="Q171" s="605">
        <v>0</v>
      </c>
      <c r="R171" s="603">
        <v>0</v>
      </c>
      <c r="S171" s="603" t="s">
        <v>2084</v>
      </c>
      <c r="T171" s="603" t="s">
        <v>2085</v>
      </c>
      <c r="U171" s="603" t="s">
        <v>2014</v>
      </c>
      <c r="V171" s="603" t="s">
        <v>1764</v>
      </c>
      <c r="W171" s="603"/>
      <c r="X171" s="603"/>
      <c r="Y171" s="603"/>
      <c r="Z171" s="603"/>
      <c r="AA171" s="603"/>
      <c r="AB171" s="603"/>
      <c r="AC171" s="603"/>
      <c r="AD171" s="603"/>
      <c r="AE171" s="607"/>
      <c r="AF171" s="610"/>
      <c r="AG171" s="614"/>
      <c r="AH171" s="607"/>
      <c r="AI171" s="607"/>
      <c r="AJ171" s="603"/>
      <c r="AK171" s="611"/>
      <c r="AL171" s="610"/>
      <c r="AM171" s="615"/>
      <c r="AN171" s="615"/>
      <c r="AO171" s="612"/>
    </row>
    <row r="172" spans="1:41" s="605" customFormat="1" ht="20.100000000000001" customHeight="1" x14ac:dyDescent="0.3">
      <c r="A172" s="603">
        <v>705942</v>
      </c>
      <c r="B172" s="604" t="s">
        <v>785</v>
      </c>
      <c r="C172" s="603" t="s">
        <v>254</v>
      </c>
      <c r="D172" s="603" t="s">
        <v>1086</v>
      </c>
      <c r="E172" s="603" t="s">
        <v>173</v>
      </c>
      <c r="F172" s="613">
        <v>33543</v>
      </c>
      <c r="G172" s="603" t="s">
        <v>1222</v>
      </c>
      <c r="H172" s="603" t="s">
        <v>907</v>
      </c>
      <c r="I172" s="607" t="s">
        <v>247</v>
      </c>
      <c r="J172" s="603" t="s">
        <v>199</v>
      </c>
      <c r="K172" s="611">
        <v>2011</v>
      </c>
      <c r="L172" s="603" t="s">
        <v>200</v>
      </c>
      <c r="M172" s="614"/>
      <c r="N172" s="603"/>
      <c r="O172" s="607"/>
      <c r="P172" s="603"/>
      <c r="Q172" s="605">
        <v>0</v>
      </c>
      <c r="R172" s="603">
        <v>0</v>
      </c>
      <c r="S172" s="603" t="s">
        <v>2417</v>
      </c>
      <c r="T172" s="603" t="s">
        <v>2119</v>
      </c>
      <c r="U172" s="603" t="s">
        <v>1864</v>
      </c>
      <c r="V172" s="603" t="s">
        <v>1898</v>
      </c>
      <c r="W172" s="603"/>
      <c r="X172" s="603"/>
      <c r="Y172" s="603"/>
      <c r="Z172" s="603"/>
      <c r="AA172" s="603"/>
      <c r="AB172" s="603"/>
      <c r="AC172" s="603"/>
      <c r="AD172" s="603"/>
      <c r="AE172" s="607"/>
      <c r="AF172" s="610" t="s">
        <v>225</v>
      </c>
      <c r="AG172" s="614"/>
      <c r="AH172" s="607" t="s">
        <v>1370</v>
      </c>
      <c r="AI172" s="607" t="s">
        <v>1370</v>
      </c>
      <c r="AJ172" s="603" t="s">
        <v>1370</v>
      </c>
      <c r="AK172" s="611"/>
      <c r="AL172" s="610"/>
      <c r="AM172" s="611"/>
      <c r="AN172" s="611"/>
      <c r="AO172" s="612"/>
    </row>
    <row r="173" spans="1:41" s="605" customFormat="1" ht="20.100000000000001" customHeight="1" x14ac:dyDescent="0.3">
      <c r="A173" s="603">
        <v>705946</v>
      </c>
      <c r="B173" s="604" t="s">
        <v>786</v>
      </c>
      <c r="C173" s="603" t="s">
        <v>787</v>
      </c>
      <c r="D173" s="603" t="s">
        <v>1117</v>
      </c>
      <c r="E173" s="603" t="s">
        <v>173</v>
      </c>
      <c r="F173" s="613">
        <v>33970</v>
      </c>
      <c r="G173" s="603" t="s">
        <v>198</v>
      </c>
      <c r="H173" s="603" t="s">
        <v>907</v>
      </c>
      <c r="I173" s="607" t="s">
        <v>398</v>
      </c>
      <c r="J173" s="603" t="s">
        <v>199</v>
      </c>
      <c r="K173" s="611">
        <v>2011</v>
      </c>
      <c r="L173" s="603" t="s">
        <v>198</v>
      </c>
      <c r="M173" s="614"/>
      <c r="N173" s="603"/>
      <c r="O173" s="607"/>
      <c r="P173" s="603"/>
      <c r="Q173" s="605">
        <v>0</v>
      </c>
      <c r="R173" s="603">
        <v>0</v>
      </c>
      <c r="S173" s="603" t="s">
        <v>2076</v>
      </c>
      <c r="T173" s="603" t="s">
        <v>2077</v>
      </c>
      <c r="U173" s="603" t="s">
        <v>2078</v>
      </c>
      <c r="V173" s="603" t="s">
        <v>1764</v>
      </c>
      <c r="W173" s="603"/>
      <c r="X173" s="603"/>
      <c r="Y173" s="603"/>
      <c r="Z173" s="603"/>
      <c r="AA173" s="603"/>
      <c r="AB173" s="603"/>
      <c r="AC173" s="603"/>
      <c r="AD173" s="603"/>
      <c r="AE173" s="607"/>
      <c r="AF173" s="610"/>
      <c r="AG173" s="614"/>
      <c r="AH173" s="607"/>
      <c r="AI173" s="607"/>
      <c r="AJ173" s="603"/>
      <c r="AK173" s="611"/>
      <c r="AL173" s="610"/>
      <c r="AM173" s="611"/>
      <c r="AN173" s="611"/>
      <c r="AO173" s="612"/>
    </row>
    <row r="174" spans="1:41" s="605" customFormat="1" ht="20.100000000000001" customHeight="1" x14ac:dyDescent="0.3">
      <c r="A174" s="603">
        <v>705958</v>
      </c>
      <c r="B174" s="604" t="s">
        <v>3607</v>
      </c>
      <c r="C174" s="603" t="s">
        <v>3608</v>
      </c>
      <c r="D174" s="607"/>
      <c r="E174" s="587" t="s">
        <v>1687</v>
      </c>
      <c r="F174" s="606"/>
      <c r="G174" s="607"/>
      <c r="H174" s="608"/>
      <c r="I174" s="607" t="s">
        <v>246</v>
      </c>
      <c r="J174" s="608"/>
      <c r="L174" s="608"/>
      <c r="M174" s="607"/>
      <c r="N174" s="607"/>
      <c r="O174" s="607"/>
      <c r="P174" s="607"/>
      <c r="Q174" s="605">
        <v>0</v>
      </c>
      <c r="R174" s="607"/>
      <c r="S174" s="607"/>
      <c r="T174" s="607"/>
      <c r="U174" s="607"/>
      <c r="V174" s="607"/>
      <c r="W174" s="607"/>
      <c r="X174" s="607"/>
      <c r="Y174" s="607"/>
      <c r="Z174" s="607"/>
      <c r="AA174" s="607"/>
      <c r="AB174" s="607"/>
      <c r="AC174" s="607"/>
      <c r="AD174" s="607" t="s">
        <v>3844</v>
      </c>
      <c r="AE174" s="607" t="s">
        <v>3778</v>
      </c>
      <c r="AF174" s="609"/>
      <c r="AG174" s="607"/>
      <c r="AH174" s="607"/>
      <c r="AI174" s="607"/>
      <c r="AJ174" s="603" t="s">
        <v>1370</v>
      </c>
      <c r="AL174" s="610"/>
      <c r="AM174" s="611"/>
      <c r="AN174" s="611"/>
      <c r="AO174" s="612"/>
    </row>
    <row r="175" spans="1:41" s="605" customFormat="1" ht="20.100000000000001" customHeight="1" x14ac:dyDescent="0.3">
      <c r="A175" s="603">
        <v>705966</v>
      </c>
      <c r="B175" s="604" t="s">
        <v>790</v>
      </c>
      <c r="C175" s="603" t="s">
        <v>123</v>
      </c>
      <c r="D175" s="603" t="s">
        <v>1232</v>
      </c>
      <c r="E175" s="603" t="s">
        <v>173</v>
      </c>
      <c r="F175" s="621">
        <v>34348</v>
      </c>
      <c r="G175" s="603" t="s">
        <v>1042</v>
      </c>
      <c r="H175" s="603" t="s">
        <v>907</v>
      </c>
      <c r="I175" s="607" t="s">
        <v>247</v>
      </c>
      <c r="J175" s="603" t="s">
        <v>201</v>
      </c>
      <c r="K175" s="603">
        <v>2015</v>
      </c>
      <c r="L175" s="603" t="s">
        <v>200</v>
      </c>
      <c r="M175" s="614"/>
      <c r="N175" s="603"/>
      <c r="O175" s="607"/>
      <c r="P175" s="603"/>
      <c r="Q175" s="605">
        <v>0</v>
      </c>
      <c r="R175" s="603">
        <v>0</v>
      </c>
      <c r="S175" s="603" t="s">
        <v>2419</v>
      </c>
      <c r="T175" s="603" t="s">
        <v>2206</v>
      </c>
      <c r="U175" s="603" t="s">
        <v>2420</v>
      </c>
      <c r="V175" s="603" t="s">
        <v>1994</v>
      </c>
      <c r="W175" s="603"/>
      <c r="X175" s="603"/>
      <c r="Y175" s="603"/>
      <c r="Z175" s="603"/>
      <c r="AA175" s="603"/>
      <c r="AB175" s="603"/>
      <c r="AC175" s="603"/>
      <c r="AD175" s="603"/>
      <c r="AE175" s="607"/>
      <c r="AF175" s="610"/>
      <c r="AG175" s="614"/>
      <c r="AH175" s="607"/>
      <c r="AI175" s="607"/>
      <c r="AJ175" s="603"/>
      <c r="AK175" s="611"/>
      <c r="AL175" s="610"/>
      <c r="AM175" s="615"/>
      <c r="AN175" s="615"/>
      <c r="AO175" s="612"/>
    </row>
    <row r="176" spans="1:41" s="605" customFormat="1" ht="20.100000000000001" customHeight="1" x14ac:dyDescent="0.3">
      <c r="A176" s="603">
        <v>706011</v>
      </c>
      <c r="B176" s="604" t="s">
        <v>147</v>
      </c>
      <c r="C176" s="603" t="s">
        <v>128</v>
      </c>
      <c r="D176" s="603" t="s">
        <v>1727</v>
      </c>
      <c r="E176" s="603" t="s">
        <v>172</v>
      </c>
      <c r="F176" s="621">
        <v>35318</v>
      </c>
      <c r="G176" s="603" t="s">
        <v>198</v>
      </c>
      <c r="H176" s="603" t="s">
        <v>907</v>
      </c>
      <c r="I176" s="607" t="s">
        <v>246</v>
      </c>
      <c r="J176" s="603" t="s">
        <v>201</v>
      </c>
      <c r="K176" s="603">
        <v>2014</v>
      </c>
      <c r="L176" s="603" t="s">
        <v>198</v>
      </c>
      <c r="M176" s="614"/>
      <c r="N176" s="603"/>
      <c r="O176" s="607"/>
      <c r="P176" s="603"/>
      <c r="Q176" s="605">
        <v>150000</v>
      </c>
      <c r="R176" s="603">
        <v>0</v>
      </c>
      <c r="S176" s="603" t="s">
        <v>2421</v>
      </c>
      <c r="T176" s="603" t="s">
        <v>2422</v>
      </c>
      <c r="U176" s="603" t="s">
        <v>2423</v>
      </c>
      <c r="V176" s="603" t="s">
        <v>1764</v>
      </c>
      <c r="W176" s="603"/>
      <c r="X176" s="603"/>
      <c r="Y176" s="603"/>
      <c r="Z176" s="603"/>
      <c r="AA176" s="603"/>
      <c r="AB176" s="603"/>
      <c r="AC176" s="603"/>
      <c r="AD176" s="603" t="s">
        <v>3778</v>
      </c>
      <c r="AE176" s="607" t="s">
        <v>3778</v>
      </c>
      <c r="AF176" s="610"/>
      <c r="AG176" s="614"/>
      <c r="AH176" s="607"/>
      <c r="AI176" s="607"/>
      <c r="AJ176" s="603"/>
      <c r="AK176" s="611"/>
      <c r="AL176" s="610"/>
      <c r="AM176" s="611"/>
      <c r="AN176" s="611"/>
      <c r="AO176" s="612"/>
    </row>
    <row r="177" spans="1:41" s="605" customFormat="1" ht="20.100000000000001" customHeight="1" x14ac:dyDescent="0.3">
      <c r="A177" s="603">
        <v>706035</v>
      </c>
      <c r="B177" s="604" t="s">
        <v>792</v>
      </c>
      <c r="C177" s="603" t="s">
        <v>252</v>
      </c>
      <c r="D177" s="603" t="s">
        <v>906</v>
      </c>
      <c r="E177" s="603" t="s">
        <v>172</v>
      </c>
      <c r="F177" s="613">
        <v>35800</v>
      </c>
      <c r="G177" s="603" t="s">
        <v>1042</v>
      </c>
      <c r="H177" s="603" t="s">
        <v>907</v>
      </c>
      <c r="I177" s="607" t="s">
        <v>247</v>
      </c>
      <c r="J177" s="603" t="s">
        <v>199</v>
      </c>
      <c r="K177" s="611">
        <v>2016</v>
      </c>
      <c r="L177" s="603" t="s">
        <v>198</v>
      </c>
      <c r="M177" s="614"/>
      <c r="N177" s="603"/>
      <c r="O177" s="607"/>
      <c r="P177" s="603"/>
      <c r="Q177" s="605">
        <v>0</v>
      </c>
      <c r="R177" s="603">
        <v>0</v>
      </c>
      <c r="S177" s="603" t="s">
        <v>2424</v>
      </c>
      <c r="T177" s="603" t="s">
        <v>1802</v>
      </c>
      <c r="U177" s="603" t="s">
        <v>2098</v>
      </c>
      <c r="V177" s="603" t="s">
        <v>1764</v>
      </c>
      <c r="W177" s="603"/>
      <c r="X177" s="603"/>
      <c r="Y177" s="603"/>
      <c r="Z177" s="603"/>
      <c r="AA177" s="603"/>
      <c r="AB177" s="603"/>
      <c r="AC177" s="603"/>
      <c r="AD177" s="603"/>
      <c r="AE177" s="607"/>
      <c r="AF177" s="610" t="s">
        <v>225</v>
      </c>
      <c r="AG177" s="614"/>
      <c r="AH177" s="607"/>
      <c r="AI177" s="607"/>
      <c r="AJ177" s="603" t="s">
        <v>1370</v>
      </c>
      <c r="AK177" s="611"/>
      <c r="AL177" s="610"/>
      <c r="AM177" s="611"/>
      <c r="AN177" s="611"/>
      <c r="AO177" s="612"/>
    </row>
    <row r="178" spans="1:41" s="605" customFormat="1" ht="20.100000000000001" customHeight="1" x14ac:dyDescent="0.3">
      <c r="A178" s="603">
        <v>706044</v>
      </c>
      <c r="B178" s="604" t="s">
        <v>795</v>
      </c>
      <c r="C178" s="603" t="s">
        <v>796</v>
      </c>
      <c r="D178" s="603" t="s">
        <v>914</v>
      </c>
      <c r="E178" s="603" t="s">
        <v>173</v>
      </c>
      <c r="F178" s="621">
        <v>32183</v>
      </c>
      <c r="G178" s="603" t="s">
        <v>1089</v>
      </c>
      <c r="H178" s="603" t="s">
        <v>907</v>
      </c>
      <c r="I178" s="607" t="s">
        <v>246</v>
      </c>
      <c r="J178" s="603" t="s">
        <v>201</v>
      </c>
      <c r="K178" s="603">
        <v>2008</v>
      </c>
      <c r="L178" s="603" t="s">
        <v>208</v>
      </c>
      <c r="M178" s="614"/>
      <c r="N178" s="603"/>
      <c r="O178" s="607"/>
      <c r="P178" s="603"/>
      <c r="Q178" s="605">
        <v>150000</v>
      </c>
      <c r="R178" s="603">
        <v>0</v>
      </c>
      <c r="S178" s="603" t="s">
        <v>2426</v>
      </c>
      <c r="T178" s="603" t="s">
        <v>2168</v>
      </c>
      <c r="U178" s="603" t="s">
        <v>2293</v>
      </c>
      <c r="V178" s="603" t="s">
        <v>1769</v>
      </c>
      <c r="W178" s="603"/>
      <c r="X178" s="603"/>
      <c r="Y178" s="603"/>
      <c r="Z178" s="603"/>
      <c r="AA178" s="603"/>
      <c r="AB178" s="603"/>
      <c r="AC178" s="603"/>
      <c r="AD178" s="603" t="s">
        <v>3778</v>
      </c>
      <c r="AE178" s="607" t="s">
        <v>3778</v>
      </c>
      <c r="AF178" s="610"/>
      <c r="AG178" s="614"/>
      <c r="AH178" s="607"/>
      <c r="AI178" s="607"/>
      <c r="AJ178" s="603"/>
      <c r="AK178" s="611"/>
      <c r="AL178" s="610"/>
      <c r="AM178" s="615"/>
      <c r="AN178" s="615"/>
      <c r="AO178" s="612"/>
    </row>
    <row r="179" spans="1:41" s="605" customFormat="1" ht="20.100000000000001" customHeight="1" x14ac:dyDescent="0.3">
      <c r="A179" s="603">
        <v>706093</v>
      </c>
      <c r="B179" s="604" t="s">
        <v>798</v>
      </c>
      <c r="C179" s="603" t="s">
        <v>280</v>
      </c>
      <c r="D179" s="603" t="s">
        <v>1091</v>
      </c>
      <c r="E179" s="603" t="s">
        <v>173</v>
      </c>
      <c r="F179" s="621">
        <v>29047</v>
      </c>
      <c r="G179" s="603" t="s">
        <v>1691</v>
      </c>
      <c r="H179" s="603" t="s">
        <v>907</v>
      </c>
      <c r="I179" s="607" t="s">
        <v>247</v>
      </c>
      <c r="J179" s="603" t="s">
        <v>201</v>
      </c>
      <c r="K179" s="603">
        <v>2011</v>
      </c>
      <c r="L179" s="603" t="s">
        <v>212</v>
      </c>
      <c r="M179" s="614"/>
      <c r="N179" s="603"/>
      <c r="O179" s="607"/>
      <c r="P179" s="603"/>
      <c r="Q179" s="605">
        <v>0</v>
      </c>
      <c r="R179" s="603">
        <v>0</v>
      </c>
      <c r="S179" s="603" t="s">
        <v>1937</v>
      </c>
      <c r="T179" s="603" t="s">
        <v>1938</v>
      </c>
      <c r="U179" s="603" t="s">
        <v>1939</v>
      </c>
      <c r="V179" s="603" t="s">
        <v>1940</v>
      </c>
      <c r="W179" s="603"/>
      <c r="X179" s="603"/>
      <c r="Y179" s="603"/>
      <c r="Z179" s="603"/>
      <c r="AA179" s="603"/>
      <c r="AB179" s="603"/>
      <c r="AC179" s="603"/>
      <c r="AD179" s="603"/>
      <c r="AE179" s="607"/>
      <c r="AF179" s="610"/>
      <c r="AG179" s="614"/>
      <c r="AH179" s="607"/>
      <c r="AI179" s="607"/>
      <c r="AJ179" s="603"/>
      <c r="AK179" s="611"/>
      <c r="AL179" s="610"/>
      <c r="AM179" s="611"/>
      <c r="AN179" s="611"/>
      <c r="AO179" s="612"/>
    </row>
    <row r="180" spans="1:41" s="605" customFormat="1" ht="20.100000000000001" customHeight="1" x14ac:dyDescent="0.3">
      <c r="A180" s="590">
        <v>706117</v>
      </c>
      <c r="B180" s="590" t="s">
        <v>3932</v>
      </c>
      <c r="C180" s="590" t="s">
        <v>66</v>
      </c>
      <c r="D180" s="614"/>
      <c r="E180" s="587" t="s">
        <v>1687</v>
      </c>
      <c r="F180" s="591"/>
      <c r="G180" s="585"/>
      <c r="H180" s="589"/>
      <c r="I180" s="585" t="s">
        <v>245</v>
      </c>
      <c r="J180" s="614"/>
      <c r="K180" s="614"/>
      <c r="L180" s="614"/>
      <c r="M180" s="614"/>
      <c r="N180" s="614"/>
      <c r="O180" s="614"/>
      <c r="P180" s="614"/>
      <c r="Q180" s="605">
        <v>0</v>
      </c>
      <c r="R180" s="614"/>
      <c r="S180" s="614"/>
      <c r="T180" s="614"/>
      <c r="U180" s="614"/>
      <c r="V180" s="614"/>
      <c r="W180" s="614"/>
      <c r="X180" s="614"/>
      <c r="Y180" s="614"/>
      <c r="Z180" s="614"/>
      <c r="AA180" s="614"/>
      <c r="AB180" s="614"/>
      <c r="AC180" s="614"/>
      <c r="AD180" s="614"/>
      <c r="AE180" s="614"/>
      <c r="AF180" s="616"/>
      <c r="AG180" s="614"/>
      <c r="AH180" s="614"/>
      <c r="AI180" s="614"/>
      <c r="AJ180" s="603"/>
      <c r="AK180" s="615"/>
      <c r="AL180" s="610"/>
      <c r="AM180" s="611"/>
      <c r="AN180" s="611"/>
      <c r="AO180" s="612"/>
    </row>
    <row r="181" spans="1:41" s="605" customFormat="1" ht="20.100000000000001" customHeight="1" x14ac:dyDescent="0.3">
      <c r="A181" s="603">
        <v>706119</v>
      </c>
      <c r="B181" s="604" t="s">
        <v>802</v>
      </c>
      <c r="C181" s="603" t="s">
        <v>105</v>
      </c>
      <c r="D181" s="603" t="s">
        <v>1093</v>
      </c>
      <c r="E181" s="603" t="s">
        <v>173</v>
      </c>
      <c r="F181" s="613">
        <v>33210</v>
      </c>
      <c r="G181" s="603" t="s">
        <v>198</v>
      </c>
      <c r="H181" s="603" t="s">
        <v>931</v>
      </c>
      <c r="I181" s="607" t="s">
        <v>247</v>
      </c>
      <c r="J181" s="603" t="s">
        <v>201</v>
      </c>
      <c r="K181" s="611">
        <v>2008</v>
      </c>
      <c r="L181" s="603" t="s">
        <v>198</v>
      </c>
      <c r="M181" s="614"/>
      <c r="N181" s="603"/>
      <c r="O181" s="607"/>
      <c r="P181" s="603"/>
      <c r="Q181" s="605">
        <v>70000</v>
      </c>
      <c r="R181" s="603">
        <v>0</v>
      </c>
      <c r="S181" s="603" t="s">
        <v>2429</v>
      </c>
      <c r="T181" s="603" t="s">
        <v>1794</v>
      </c>
      <c r="U181" s="603" t="s">
        <v>2127</v>
      </c>
      <c r="V181" s="603" t="s">
        <v>1818</v>
      </c>
      <c r="W181" s="603"/>
      <c r="X181" s="603"/>
      <c r="Y181" s="603"/>
      <c r="Z181" s="603"/>
      <c r="AA181" s="603"/>
      <c r="AB181" s="603"/>
      <c r="AC181" s="603"/>
      <c r="AD181" s="603"/>
      <c r="AE181" s="607"/>
      <c r="AF181" s="610"/>
      <c r="AG181" s="614"/>
      <c r="AH181" s="607"/>
      <c r="AI181" s="607"/>
      <c r="AJ181" s="603"/>
      <c r="AK181" s="611"/>
      <c r="AL181" s="610"/>
      <c r="AM181" s="615"/>
      <c r="AN181" s="615"/>
      <c r="AO181" s="612"/>
    </row>
    <row r="182" spans="1:41" s="605" customFormat="1" ht="20.100000000000001" customHeight="1" x14ac:dyDescent="0.3">
      <c r="A182" s="590">
        <v>706137</v>
      </c>
      <c r="B182" s="590" t="s">
        <v>3931</v>
      </c>
      <c r="C182" s="590" t="s">
        <v>350</v>
      </c>
      <c r="D182" s="614"/>
      <c r="E182" s="587" t="s">
        <v>1687</v>
      </c>
      <c r="F182" s="591"/>
      <c r="G182" s="585"/>
      <c r="H182" s="589"/>
      <c r="I182" s="590" t="s">
        <v>245</v>
      </c>
      <c r="J182" s="614"/>
      <c r="K182" s="614"/>
      <c r="L182" s="614"/>
      <c r="M182" s="614"/>
      <c r="N182" s="614"/>
      <c r="O182" s="614"/>
      <c r="P182" s="614"/>
      <c r="Q182" s="605">
        <v>0</v>
      </c>
      <c r="R182" s="614"/>
      <c r="S182" s="614"/>
      <c r="T182" s="614"/>
      <c r="U182" s="614"/>
      <c r="V182" s="614"/>
      <c r="W182" s="614"/>
      <c r="X182" s="614"/>
      <c r="Y182" s="614"/>
      <c r="Z182" s="614"/>
      <c r="AA182" s="614"/>
      <c r="AB182" s="614"/>
      <c r="AC182" s="614"/>
      <c r="AD182" s="614"/>
      <c r="AE182" s="614"/>
      <c r="AF182" s="616"/>
      <c r="AG182" s="614"/>
      <c r="AH182" s="614"/>
      <c r="AI182" s="614"/>
      <c r="AJ182" s="603"/>
      <c r="AK182" s="615"/>
      <c r="AL182" s="610"/>
      <c r="AM182" s="611"/>
      <c r="AN182" s="611"/>
      <c r="AO182" s="612"/>
    </row>
    <row r="183" spans="1:41" s="605" customFormat="1" ht="20.100000000000001" customHeight="1" x14ac:dyDescent="0.3">
      <c r="A183" s="603">
        <v>706148</v>
      </c>
      <c r="B183" s="604" t="s">
        <v>803</v>
      </c>
      <c r="C183" s="603" t="s">
        <v>804</v>
      </c>
      <c r="D183" s="603" t="s">
        <v>946</v>
      </c>
      <c r="E183" s="603" t="s">
        <v>173</v>
      </c>
      <c r="F183" s="613">
        <v>33972</v>
      </c>
      <c r="G183" s="603" t="s">
        <v>198</v>
      </c>
      <c r="H183" s="603" t="s">
        <v>907</v>
      </c>
      <c r="I183" s="607" t="s">
        <v>224</v>
      </c>
      <c r="J183" s="603" t="s">
        <v>199</v>
      </c>
      <c r="K183" s="611">
        <v>2010</v>
      </c>
      <c r="L183" s="603" t="s">
        <v>198</v>
      </c>
      <c r="M183" s="614"/>
      <c r="N183" s="603"/>
      <c r="O183" s="607"/>
      <c r="P183" s="603"/>
      <c r="Q183" s="605">
        <v>0</v>
      </c>
      <c r="R183" s="603">
        <v>0</v>
      </c>
      <c r="S183" s="603" t="s">
        <v>2430</v>
      </c>
      <c r="T183" s="603" t="s">
        <v>2431</v>
      </c>
      <c r="U183" s="603" t="s">
        <v>2009</v>
      </c>
      <c r="V183" s="603" t="s">
        <v>1764</v>
      </c>
      <c r="W183" s="603"/>
      <c r="X183" s="603"/>
      <c r="Y183" s="603"/>
      <c r="Z183" s="603"/>
      <c r="AA183" s="603"/>
      <c r="AB183" s="603"/>
      <c r="AC183" s="603"/>
      <c r="AD183" s="603"/>
      <c r="AE183" s="607"/>
      <c r="AF183" s="610"/>
      <c r="AG183" s="614"/>
      <c r="AH183" s="607"/>
      <c r="AI183" s="607"/>
      <c r="AJ183" s="603"/>
      <c r="AK183" s="611"/>
      <c r="AL183" s="610"/>
      <c r="AM183" s="611"/>
      <c r="AN183" s="611"/>
      <c r="AO183" s="612"/>
    </row>
    <row r="184" spans="1:41" s="605" customFormat="1" ht="20.100000000000001" customHeight="1" x14ac:dyDescent="0.3">
      <c r="A184" s="590">
        <v>706171</v>
      </c>
      <c r="B184" s="590" t="s">
        <v>3929</v>
      </c>
      <c r="C184" s="590" t="s">
        <v>3930</v>
      </c>
      <c r="D184" s="614" t="s">
        <v>3945</v>
      </c>
      <c r="E184" s="585" t="s">
        <v>172</v>
      </c>
      <c r="F184" s="591">
        <v>35432</v>
      </c>
      <c r="G184" s="585" t="s">
        <v>3946</v>
      </c>
      <c r="H184" s="589" t="s">
        <v>907</v>
      </c>
      <c r="I184" s="590" t="s">
        <v>245</v>
      </c>
      <c r="J184" s="614" t="s">
        <v>199</v>
      </c>
      <c r="K184" s="614">
        <v>2013</v>
      </c>
      <c r="L184" s="614" t="s">
        <v>215</v>
      </c>
      <c r="M184" s="614"/>
      <c r="N184" s="614"/>
      <c r="O184" s="614"/>
      <c r="P184" s="614"/>
      <c r="Q184" s="605">
        <v>0</v>
      </c>
      <c r="R184" s="614"/>
      <c r="S184" s="614"/>
      <c r="T184" s="614"/>
      <c r="U184" s="614"/>
      <c r="V184" s="614"/>
      <c r="W184" s="614"/>
      <c r="X184" s="614"/>
      <c r="Y184" s="614"/>
      <c r="Z184" s="614"/>
      <c r="AA184" s="614"/>
      <c r="AB184" s="614"/>
      <c r="AC184" s="614"/>
      <c r="AD184" s="614"/>
      <c r="AE184" s="614"/>
      <c r="AF184" s="616"/>
      <c r="AG184" s="614"/>
      <c r="AH184" s="614"/>
      <c r="AI184" s="614"/>
      <c r="AJ184" s="603"/>
      <c r="AK184" s="615"/>
      <c r="AL184" s="610"/>
      <c r="AM184" s="611"/>
      <c r="AN184" s="611"/>
      <c r="AO184" s="612"/>
    </row>
    <row r="185" spans="1:41" s="605" customFormat="1" ht="20.100000000000001" customHeight="1" x14ac:dyDescent="0.3">
      <c r="A185" s="603">
        <v>706178</v>
      </c>
      <c r="B185" s="604" t="s">
        <v>626</v>
      </c>
      <c r="C185" s="603" t="s">
        <v>189</v>
      </c>
      <c r="D185" s="603" t="s">
        <v>987</v>
      </c>
      <c r="E185" s="603" t="s">
        <v>172</v>
      </c>
      <c r="F185" s="613">
        <v>26177</v>
      </c>
      <c r="G185" s="603" t="s">
        <v>1095</v>
      </c>
      <c r="H185" s="603" t="s">
        <v>907</v>
      </c>
      <c r="I185" s="607" t="s">
        <v>398</v>
      </c>
      <c r="J185" s="603" t="s">
        <v>201</v>
      </c>
      <c r="K185" s="611">
        <v>1994</v>
      </c>
      <c r="L185" s="603" t="s">
        <v>216</v>
      </c>
      <c r="M185" s="614"/>
      <c r="N185" s="603"/>
      <c r="O185" s="607"/>
      <c r="P185" s="603"/>
      <c r="Q185" s="605">
        <v>0</v>
      </c>
      <c r="R185" s="603">
        <v>0</v>
      </c>
      <c r="S185" s="603" t="s">
        <v>2895</v>
      </c>
      <c r="T185" s="603" t="s">
        <v>2102</v>
      </c>
      <c r="U185" s="603" t="s">
        <v>2896</v>
      </c>
      <c r="V185" s="603" t="s">
        <v>2897</v>
      </c>
      <c r="W185" s="603"/>
      <c r="X185" s="603"/>
      <c r="Y185" s="603"/>
      <c r="Z185" s="603"/>
      <c r="AA185" s="603"/>
      <c r="AB185" s="603"/>
      <c r="AC185" s="603"/>
      <c r="AD185" s="603"/>
      <c r="AE185" s="607"/>
      <c r="AF185" s="610"/>
      <c r="AG185" s="614"/>
      <c r="AH185" s="607"/>
      <c r="AI185" s="607"/>
      <c r="AJ185" s="603"/>
      <c r="AK185" s="611"/>
      <c r="AL185" s="610"/>
      <c r="AM185" s="611"/>
      <c r="AN185" s="611"/>
      <c r="AO185" s="612"/>
    </row>
    <row r="186" spans="1:41" s="605" customFormat="1" ht="20.100000000000001" customHeight="1" x14ac:dyDescent="0.3">
      <c r="A186" s="603">
        <v>706189</v>
      </c>
      <c r="B186" s="604" t="s">
        <v>572</v>
      </c>
      <c r="C186" s="603" t="s">
        <v>353</v>
      </c>
      <c r="D186" s="603" t="s">
        <v>1096</v>
      </c>
      <c r="E186" s="603" t="s">
        <v>172</v>
      </c>
      <c r="F186" s="621">
        <v>35631</v>
      </c>
      <c r="G186" s="603" t="s">
        <v>198</v>
      </c>
      <c r="H186" s="603" t="s">
        <v>931</v>
      </c>
      <c r="I186" s="607" t="s">
        <v>246</v>
      </c>
      <c r="J186" s="603" t="s">
        <v>199</v>
      </c>
      <c r="K186" s="603">
        <v>2015</v>
      </c>
      <c r="L186" s="603" t="s">
        <v>198</v>
      </c>
      <c r="M186" s="614"/>
      <c r="N186" s="603"/>
      <c r="O186" s="607"/>
      <c r="P186" s="603"/>
      <c r="Q186" s="605">
        <v>0</v>
      </c>
      <c r="R186" s="603">
        <v>0</v>
      </c>
      <c r="S186" s="603" t="s">
        <v>2433</v>
      </c>
      <c r="T186" s="603" t="s">
        <v>2432</v>
      </c>
      <c r="U186" s="603" t="s">
        <v>2434</v>
      </c>
      <c r="V186" s="603" t="s">
        <v>1764</v>
      </c>
      <c r="W186" s="603"/>
      <c r="X186" s="603"/>
      <c r="Y186" s="603"/>
      <c r="Z186" s="603"/>
      <c r="AA186" s="603"/>
      <c r="AB186" s="603"/>
      <c r="AC186" s="603"/>
      <c r="AD186" s="603"/>
      <c r="AE186" s="607" t="s">
        <v>3778</v>
      </c>
      <c r="AF186" s="610" t="s">
        <v>225</v>
      </c>
      <c r="AG186" s="614"/>
      <c r="AH186" s="607" t="s">
        <v>1370</v>
      </c>
      <c r="AI186" s="607" t="s">
        <v>1370</v>
      </c>
      <c r="AJ186" s="603" t="s">
        <v>1370</v>
      </c>
      <c r="AK186" s="611"/>
      <c r="AL186" s="610"/>
      <c r="AM186" s="611"/>
      <c r="AN186" s="611"/>
      <c r="AO186" s="612"/>
    </row>
    <row r="187" spans="1:41" s="605" customFormat="1" ht="20.100000000000001" customHeight="1" x14ac:dyDescent="0.3">
      <c r="A187" s="603">
        <v>706211</v>
      </c>
      <c r="B187" s="604" t="s">
        <v>627</v>
      </c>
      <c r="C187" s="603" t="s">
        <v>333</v>
      </c>
      <c r="D187" s="603" t="s">
        <v>925</v>
      </c>
      <c r="E187" s="603" t="s">
        <v>173</v>
      </c>
      <c r="F187" s="613">
        <v>31138</v>
      </c>
      <c r="G187" s="603" t="s">
        <v>910</v>
      </c>
      <c r="H187" s="603" t="s">
        <v>907</v>
      </c>
      <c r="I187" s="607" t="s">
        <v>247</v>
      </c>
      <c r="J187" s="603" t="s">
        <v>201</v>
      </c>
      <c r="K187" s="611">
        <v>2004</v>
      </c>
      <c r="L187" s="603" t="s">
        <v>211</v>
      </c>
      <c r="M187" s="614"/>
      <c r="N187" s="603"/>
      <c r="O187" s="607"/>
      <c r="P187" s="603"/>
      <c r="Q187" s="605">
        <v>0</v>
      </c>
      <c r="R187" s="617"/>
      <c r="S187" s="603" t="s">
        <v>2435</v>
      </c>
      <c r="T187" s="603" t="s">
        <v>2436</v>
      </c>
      <c r="U187" s="603" t="s">
        <v>2186</v>
      </c>
      <c r="V187" s="603" t="s">
        <v>2437</v>
      </c>
      <c r="W187" s="603"/>
      <c r="X187" s="603"/>
      <c r="Y187" s="603"/>
      <c r="Z187" s="603"/>
      <c r="AA187" s="603"/>
      <c r="AB187" s="603"/>
      <c r="AC187" s="603"/>
      <c r="AD187" s="603"/>
      <c r="AE187" s="607"/>
      <c r="AF187" s="610"/>
      <c r="AG187" s="614"/>
      <c r="AH187" s="607"/>
      <c r="AI187" s="607"/>
      <c r="AJ187" s="603"/>
      <c r="AK187" s="611"/>
      <c r="AL187" s="610"/>
      <c r="AM187" s="615"/>
      <c r="AN187" s="615"/>
      <c r="AO187" s="612"/>
    </row>
    <row r="188" spans="1:41" s="605" customFormat="1" ht="20.100000000000001" customHeight="1" x14ac:dyDescent="0.3">
      <c r="A188" s="603">
        <v>706237</v>
      </c>
      <c r="B188" s="604" t="s">
        <v>541</v>
      </c>
      <c r="C188" s="603" t="s">
        <v>308</v>
      </c>
      <c r="D188" s="603" t="s">
        <v>1097</v>
      </c>
      <c r="E188" s="603" t="s">
        <v>1687</v>
      </c>
      <c r="F188" s="613">
        <v>1990</v>
      </c>
      <c r="G188" s="603" t="s">
        <v>206</v>
      </c>
      <c r="H188" s="603" t="s">
        <v>2898</v>
      </c>
      <c r="I188" s="607" t="s">
        <v>247</v>
      </c>
      <c r="J188" s="603" t="s">
        <v>201</v>
      </c>
      <c r="K188" s="611">
        <v>2007</v>
      </c>
      <c r="L188" s="603" t="s">
        <v>200</v>
      </c>
      <c r="M188" s="614"/>
      <c r="N188" s="603"/>
      <c r="O188" s="607"/>
      <c r="P188" s="603"/>
      <c r="Q188" s="605">
        <v>0</v>
      </c>
      <c r="R188" s="617"/>
      <c r="S188" s="603" t="s">
        <v>2438</v>
      </c>
      <c r="T188" s="603" t="s">
        <v>2439</v>
      </c>
      <c r="U188" s="603" t="s">
        <v>2440</v>
      </c>
      <c r="V188" s="603" t="s">
        <v>2441</v>
      </c>
      <c r="W188" s="603"/>
      <c r="X188" s="603"/>
      <c r="Y188" s="603"/>
      <c r="Z188" s="603"/>
      <c r="AA188" s="603"/>
      <c r="AB188" s="603"/>
      <c r="AC188" s="603"/>
      <c r="AD188" s="603"/>
      <c r="AE188" s="607"/>
      <c r="AF188" s="610" t="s">
        <v>225</v>
      </c>
      <c r="AG188" s="614"/>
      <c r="AH188" s="607" t="s">
        <v>1370</v>
      </c>
      <c r="AI188" s="607" t="s">
        <v>1370</v>
      </c>
      <c r="AJ188" s="603" t="s">
        <v>1370</v>
      </c>
      <c r="AK188" s="611"/>
      <c r="AL188" s="610"/>
      <c r="AM188" s="615"/>
      <c r="AN188" s="615"/>
      <c r="AO188" s="612"/>
    </row>
    <row r="189" spans="1:41" s="605" customFormat="1" ht="20.100000000000001" customHeight="1" x14ac:dyDescent="0.3">
      <c r="A189" s="603">
        <v>706244</v>
      </c>
      <c r="B189" s="604" t="s">
        <v>478</v>
      </c>
      <c r="C189" s="603" t="s">
        <v>332</v>
      </c>
      <c r="D189" s="603" t="s">
        <v>1098</v>
      </c>
      <c r="E189" s="603" t="s">
        <v>173</v>
      </c>
      <c r="F189" s="613">
        <v>35031</v>
      </c>
      <c r="G189" s="603" t="s">
        <v>198</v>
      </c>
      <c r="H189" s="603" t="s">
        <v>907</v>
      </c>
      <c r="I189" s="607" t="s">
        <v>246</v>
      </c>
      <c r="J189" s="603" t="s">
        <v>201</v>
      </c>
      <c r="K189" s="611">
        <v>2015</v>
      </c>
      <c r="L189" s="603" t="s">
        <v>200</v>
      </c>
      <c r="M189" s="614"/>
      <c r="N189" s="603"/>
      <c r="O189" s="607"/>
      <c r="P189" s="603"/>
      <c r="Q189" s="605">
        <v>0</v>
      </c>
      <c r="R189" s="603">
        <v>0</v>
      </c>
      <c r="S189" s="603" t="s">
        <v>2442</v>
      </c>
      <c r="T189" s="603" t="s">
        <v>2443</v>
      </c>
      <c r="U189" s="603" t="s">
        <v>2444</v>
      </c>
      <c r="V189" s="603" t="s">
        <v>1818</v>
      </c>
      <c r="W189" s="603"/>
      <c r="X189" s="603"/>
      <c r="Y189" s="603"/>
      <c r="Z189" s="603"/>
      <c r="AA189" s="603"/>
      <c r="AB189" s="603"/>
      <c r="AC189" s="603"/>
      <c r="AD189" s="603"/>
      <c r="AE189" s="607"/>
      <c r="AF189" s="610" t="s">
        <v>225</v>
      </c>
      <c r="AG189" s="614"/>
      <c r="AH189" s="607" t="s">
        <v>1370</v>
      </c>
      <c r="AI189" s="607" t="s">
        <v>1370</v>
      </c>
      <c r="AJ189" s="603" t="s">
        <v>1370</v>
      </c>
      <c r="AK189" s="611"/>
      <c r="AL189" s="610"/>
      <c r="AM189" s="611"/>
      <c r="AN189" s="611"/>
      <c r="AO189" s="612"/>
    </row>
    <row r="190" spans="1:41" s="605" customFormat="1" ht="20.100000000000001" customHeight="1" x14ac:dyDescent="0.3">
      <c r="A190" s="603">
        <v>706258</v>
      </c>
      <c r="B190" s="604" t="s">
        <v>492</v>
      </c>
      <c r="C190" s="603" t="s">
        <v>300</v>
      </c>
      <c r="D190" s="603" t="s">
        <v>1077</v>
      </c>
      <c r="E190" s="603" t="s">
        <v>173</v>
      </c>
      <c r="F190" s="621">
        <v>35431</v>
      </c>
      <c r="G190" s="603" t="s">
        <v>198</v>
      </c>
      <c r="H190" s="603" t="s">
        <v>907</v>
      </c>
      <c r="I190" s="607" t="s">
        <v>398</v>
      </c>
      <c r="J190" s="603" t="s">
        <v>201</v>
      </c>
      <c r="K190" s="603">
        <v>2014</v>
      </c>
      <c r="L190" s="603" t="s">
        <v>208</v>
      </c>
      <c r="M190" s="614"/>
      <c r="N190" s="603"/>
      <c r="O190" s="607"/>
      <c r="P190" s="603"/>
      <c r="Q190" s="605">
        <v>0</v>
      </c>
      <c r="R190" s="617"/>
      <c r="S190" s="603" t="s">
        <v>1986</v>
      </c>
      <c r="T190" s="603" t="s">
        <v>1987</v>
      </c>
      <c r="U190" s="603" t="s">
        <v>1988</v>
      </c>
      <c r="V190" s="603" t="s">
        <v>1764</v>
      </c>
      <c r="W190" s="603"/>
      <c r="X190" s="603"/>
      <c r="Y190" s="603"/>
      <c r="Z190" s="603"/>
      <c r="AA190" s="603"/>
      <c r="AB190" s="603"/>
      <c r="AC190" s="603"/>
      <c r="AD190" s="603"/>
      <c r="AE190" s="607"/>
      <c r="AF190" s="610" t="s">
        <v>225</v>
      </c>
      <c r="AG190" s="614"/>
      <c r="AH190" s="607"/>
      <c r="AI190" s="607"/>
      <c r="AJ190" s="603" t="s">
        <v>1370</v>
      </c>
      <c r="AK190" s="611"/>
      <c r="AL190" s="610"/>
      <c r="AM190" s="615"/>
      <c r="AN190" s="615"/>
      <c r="AO190" s="612"/>
    </row>
    <row r="191" spans="1:41" s="605" customFormat="1" ht="20.100000000000001" customHeight="1" x14ac:dyDescent="0.3">
      <c r="A191" s="603">
        <v>706265</v>
      </c>
      <c r="B191" s="604" t="s">
        <v>630</v>
      </c>
      <c r="C191" s="603" t="s">
        <v>84</v>
      </c>
      <c r="D191" s="603" t="s">
        <v>950</v>
      </c>
      <c r="E191" s="603" t="s">
        <v>172</v>
      </c>
      <c r="F191" s="613">
        <v>36011</v>
      </c>
      <c r="G191" s="603" t="s">
        <v>1099</v>
      </c>
      <c r="H191" s="603" t="s">
        <v>907</v>
      </c>
      <c r="I191" s="607" t="s">
        <v>224</v>
      </c>
      <c r="J191" s="603" t="s">
        <v>199</v>
      </c>
      <c r="K191" s="611">
        <v>2017</v>
      </c>
      <c r="L191" s="603" t="s">
        <v>200</v>
      </c>
      <c r="M191" s="614"/>
      <c r="N191" s="603"/>
      <c r="O191" s="607"/>
      <c r="P191" s="603"/>
      <c r="Q191" s="605">
        <v>0</v>
      </c>
      <c r="R191" s="603">
        <v>0</v>
      </c>
      <c r="S191" s="603" t="s">
        <v>2445</v>
      </c>
      <c r="T191" s="603" t="s">
        <v>2008</v>
      </c>
      <c r="U191" s="603" t="s">
        <v>2136</v>
      </c>
      <c r="V191" s="603" t="s">
        <v>2446</v>
      </c>
      <c r="W191" s="603"/>
      <c r="X191" s="603"/>
      <c r="Y191" s="603"/>
      <c r="Z191" s="603"/>
      <c r="AA191" s="603"/>
      <c r="AB191" s="603"/>
      <c r="AC191" s="603"/>
      <c r="AD191" s="603"/>
      <c r="AE191" s="607"/>
      <c r="AF191" s="610"/>
      <c r="AG191" s="614"/>
      <c r="AH191" s="607"/>
      <c r="AI191" s="607"/>
      <c r="AJ191" s="603"/>
      <c r="AK191" s="611"/>
      <c r="AL191" s="610"/>
      <c r="AM191" s="615"/>
      <c r="AN191" s="615"/>
      <c r="AO191" s="612"/>
    </row>
    <row r="192" spans="1:41" s="605" customFormat="1" ht="20.100000000000001" customHeight="1" x14ac:dyDescent="0.3">
      <c r="A192" s="603">
        <v>706272</v>
      </c>
      <c r="B192" s="604" t="s">
        <v>631</v>
      </c>
      <c r="C192" s="603" t="s">
        <v>632</v>
      </c>
      <c r="D192" s="603" t="s">
        <v>1100</v>
      </c>
      <c r="E192" s="603" t="s">
        <v>173</v>
      </c>
      <c r="F192" s="613">
        <v>36540</v>
      </c>
      <c r="G192" s="603" t="s">
        <v>1255</v>
      </c>
      <c r="H192" s="603" t="s">
        <v>907</v>
      </c>
      <c r="I192" s="607" t="s">
        <v>247</v>
      </c>
      <c r="J192" s="603" t="s">
        <v>199</v>
      </c>
      <c r="K192" s="611">
        <v>2017</v>
      </c>
      <c r="L192" s="603" t="s">
        <v>200</v>
      </c>
      <c r="M192" s="614"/>
      <c r="N192" s="603"/>
      <c r="O192" s="607"/>
      <c r="P192" s="603"/>
      <c r="Q192" s="605">
        <v>0</v>
      </c>
      <c r="R192" s="603">
        <v>0</v>
      </c>
      <c r="S192" s="603" t="s">
        <v>2447</v>
      </c>
      <c r="T192" s="603" t="s">
        <v>2448</v>
      </c>
      <c r="U192" s="603" t="s">
        <v>2089</v>
      </c>
      <c r="V192" s="603" t="s">
        <v>1764</v>
      </c>
      <c r="W192" s="603"/>
      <c r="X192" s="603"/>
      <c r="Y192" s="603"/>
      <c r="Z192" s="603"/>
      <c r="AA192" s="603"/>
      <c r="AB192" s="603"/>
      <c r="AC192" s="603"/>
      <c r="AD192" s="603"/>
      <c r="AE192" s="607"/>
      <c r="AF192" s="610"/>
      <c r="AG192" s="614"/>
      <c r="AH192" s="607"/>
      <c r="AI192" s="607"/>
      <c r="AJ192" s="603"/>
      <c r="AK192" s="611"/>
      <c r="AL192" s="610"/>
      <c r="AM192" s="611"/>
      <c r="AN192" s="611"/>
      <c r="AO192" s="612"/>
    </row>
    <row r="193" spans="1:41" s="605" customFormat="1" ht="20.100000000000001" customHeight="1" x14ac:dyDescent="0.3">
      <c r="A193" s="603">
        <v>706273</v>
      </c>
      <c r="B193" s="604" t="s">
        <v>633</v>
      </c>
      <c r="C193" s="603" t="s">
        <v>91</v>
      </c>
      <c r="D193" s="603" t="s">
        <v>1247</v>
      </c>
      <c r="E193" s="603" t="s">
        <v>172</v>
      </c>
      <c r="F193" s="613">
        <v>35820</v>
      </c>
      <c r="G193" s="603" t="s">
        <v>1101</v>
      </c>
      <c r="H193" s="603" t="s">
        <v>907</v>
      </c>
      <c r="I193" s="607" t="s">
        <v>398</v>
      </c>
      <c r="J193" s="603" t="s">
        <v>201</v>
      </c>
      <c r="K193" s="611">
        <v>2016</v>
      </c>
      <c r="L193" s="603" t="s">
        <v>200</v>
      </c>
      <c r="M193" s="614"/>
      <c r="N193" s="603"/>
      <c r="O193" s="607"/>
      <c r="P193" s="603"/>
      <c r="Q193" s="605">
        <v>0</v>
      </c>
      <c r="R193" s="603">
        <v>0</v>
      </c>
      <c r="S193" s="603" t="s">
        <v>2449</v>
      </c>
      <c r="T193" s="603" t="s">
        <v>2450</v>
      </c>
      <c r="U193" s="603" t="s">
        <v>2451</v>
      </c>
      <c r="V193" s="603" t="s">
        <v>1811</v>
      </c>
      <c r="W193" s="603"/>
      <c r="X193" s="603"/>
      <c r="Y193" s="603"/>
      <c r="Z193" s="603"/>
      <c r="AA193" s="603"/>
      <c r="AB193" s="603"/>
      <c r="AC193" s="603"/>
      <c r="AD193" s="603"/>
      <c r="AE193" s="607"/>
      <c r="AF193" s="610"/>
      <c r="AG193" s="614"/>
      <c r="AH193" s="607"/>
      <c r="AI193" s="607"/>
      <c r="AJ193" s="603"/>
      <c r="AK193" s="611"/>
      <c r="AL193" s="610"/>
      <c r="AM193" s="615"/>
      <c r="AN193" s="615"/>
      <c r="AO193" s="612"/>
    </row>
    <row r="194" spans="1:41" s="605" customFormat="1" ht="20.100000000000001" customHeight="1" x14ac:dyDescent="0.3">
      <c r="A194" s="603">
        <v>706274</v>
      </c>
      <c r="B194" s="604" t="s">
        <v>542</v>
      </c>
      <c r="C194" s="603" t="s">
        <v>391</v>
      </c>
      <c r="D194" s="603" t="s">
        <v>1176</v>
      </c>
      <c r="E194" s="603" t="s">
        <v>173</v>
      </c>
      <c r="F194" s="613">
        <v>32783</v>
      </c>
      <c r="G194" s="603" t="s">
        <v>1102</v>
      </c>
      <c r="H194" s="603" t="s">
        <v>907</v>
      </c>
      <c r="I194" s="607" t="s">
        <v>246</v>
      </c>
      <c r="J194" s="603" t="s">
        <v>199</v>
      </c>
      <c r="K194" s="611">
        <v>2007</v>
      </c>
      <c r="L194" s="603" t="s">
        <v>209</v>
      </c>
      <c r="M194" s="614"/>
      <c r="N194" s="603"/>
      <c r="O194" s="607"/>
      <c r="P194" s="603"/>
      <c r="Q194" s="605">
        <v>0</v>
      </c>
      <c r="R194" s="617"/>
      <c r="S194" s="603" t="s">
        <v>2452</v>
      </c>
      <c r="T194" s="603" t="s">
        <v>2453</v>
      </c>
      <c r="U194" s="603" t="s">
        <v>2454</v>
      </c>
      <c r="V194" s="603" t="s">
        <v>2455</v>
      </c>
      <c r="W194" s="603"/>
      <c r="X194" s="603"/>
      <c r="Y194" s="603"/>
      <c r="Z194" s="603"/>
      <c r="AA194" s="603"/>
      <c r="AB194" s="603"/>
      <c r="AC194" s="603"/>
      <c r="AD194" s="603"/>
      <c r="AE194" s="607"/>
      <c r="AF194" s="610" t="s">
        <v>225</v>
      </c>
      <c r="AG194" s="614"/>
      <c r="AH194" s="607"/>
      <c r="AI194" s="607"/>
      <c r="AJ194" s="603" t="s">
        <v>1370</v>
      </c>
      <c r="AK194" s="611"/>
      <c r="AL194" s="610"/>
      <c r="AM194" s="611"/>
      <c r="AN194" s="611"/>
      <c r="AO194" s="612"/>
    </row>
    <row r="195" spans="1:41" s="605" customFormat="1" ht="20.100000000000001" customHeight="1" x14ac:dyDescent="0.3">
      <c r="A195" s="603">
        <v>706296</v>
      </c>
      <c r="B195" s="604" t="s">
        <v>634</v>
      </c>
      <c r="C195" s="603" t="s">
        <v>635</v>
      </c>
      <c r="D195" s="603" t="s">
        <v>1103</v>
      </c>
      <c r="E195" s="603" t="s">
        <v>173</v>
      </c>
      <c r="F195" s="613">
        <v>34860</v>
      </c>
      <c r="G195" s="603" t="s">
        <v>1104</v>
      </c>
      <c r="H195" s="603" t="s">
        <v>907</v>
      </c>
      <c r="I195" s="607" t="s">
        <v>246</v>
      </c>
      <c r="J195" s="603" t="s">
        <v>199</v>
      </c>
      <c r="K195" s="611">
        <v>2013</v>
      </c>
      <c r="L195" s="603" t="s">
        <v>200</v>
      </c>
      <c r="M195" s="614"/>
      <c r="N195" s="603"/>
      <c r="O195" s="607"/>
      <c r="P195" s="603"/>
      <c r="Q195" s="605">
        <v>0</v>
      </c>
      <c r="R195" s="603">
        <v>0</v>
      </c>
      <c r="S195" s="603" t="s">
        <v>2086</v>
      </c>
      <c r="T195" s="603" t="s">
        <v>2087</v>
      </c>
      <c r="U195" s="603" t="s">
        <v>2088</v>
      </c>
      <c r="V195" s="603" t="s">
        <v>2059</v>
      </c>
      <c r="W195" s="603"/>
      <c r="X195" s="603"/>
      <c r="Y195" s="603"/>
      <c r="Z195" s="603"/>
      <c r="AA195" s="603"/>
      <c r="AB195" s="603"/>
      <c r="AC195" s="603"/>
      <c r="AD195" s="603"/>
      <c r="AE195" s="607" t="s">
        <v>3778</v>
      </c>
      <c r="AF195" s="610"/>
      <c r="AG195" s="614"/>
      <c r="AH195" s="607"/>
      <c r="AI195" s="607"/>
      <c r="AJ195" s="603"/>
      <c r="AK195" s="611"/>
      <c r="AL195" s="610"/>
      <c r="AM195" s="615"/>
      <c r="AN195" s="615"/>
      <c r="AO195" s="612"/>
    </row>
    <row r="196" spans="1:41" s="605" customFormat="1" ht="20.100000000000001" customHeight="1" x14ac:dyDescent="0.3">
      <c r="A196" s="603">
        <v>706313</v>
      </c>
      <c r="B196" s="604" t="s">
        <v>636</v>
      </c>
      <c r="C196" s="603" t="s">
        <v>316</v>
      </c>
      <c r="D196" s="603" t="s">
        <v>1014</v>
      </c>
      <c r="E196" s="603" t="s">
        <v>173</v>
      </c>
      <c r="F196" s="613">
        <v>33970</v>
      </c>
      <c r="G196" s="603" t="s">
        <v>1179</v>
      </c>
      <c r="H196" s="603" t="s">
        <v>907</v>
      </c>
      <c r="I196" s="607" t="s">
        <v>246</v>
      </c>
      <c r="J196" s="603" t="s">
        <v>201</v>
      </c>
      <c r="K196" s="611">
        <v>2010</v>
      </c>
      <c r="L196" s="603" t="s">
        <v>200</v>
      </c>
      <c r="M196" s="614"/>
      <c r="N196" s="603"/>
      <c r="O196" s="607"/>
      <c r="P196" s="603"/>
      <c r="Q196" s="605">
        <v>0</v>
      </c>
      <c r="R196" s="603">
        <v>0</v>
      </c>
      <c r="S196" s="603" t="s">
        <v>2456</v>
      </c>
      <c r="T196" s="603" t="s">
        <v>2457</v>
      </c>
      <c r="U196" s="603" t="s">
        <v>1947</v>
      </c>
      <c r="V196" s="603" t="s">
        <v>1811</v>
      </c>
      <c r="W196" s="603"/>
      <c r="X196" s="603"/>
      <c r="Y196" s="603"/>
      <c r="Z196" s="603"/>
      <c r="AA196" s="603"/>
      <c r="AB196" s="603"/>
      <c r="AC196" s="603"/>
      <c r="AD196" s="603" t="s">
        <v>3778</v>
      </c>
      <c r="AE196" s="607" t="s">
        <v>3778</v>
      </c>
      <c r="AF196" s="610" t="s">
        <v>225</v>
      </c>
      <c r="AG196" s="614"/>
      <c r="AH196" s="607"/>
      <c r="AI196" s="607"/>
      <c r="AJ196" s="603" t="s">
        <v>1370</v>
      </c>
      <c r="AK196" s="611"/>
      <c r="AL196" s="610"/>
      <c r="AM196" s="615"/>
      <c r="AN196" s="615"/>
      <c r="AO196" s="612"/>
    </row>
    <row r="197" spans="1:41" s="605" customFormat="1" ht="20.100000000000001" customHeight="1" x14ac:dyDescent="0.3">
      <c r="A197" s="603">
        <v>706316</v>
      </c>
      <c r="B197" s="604" t="s">
        <v>637</v>
      </c>
      <c r="C197" s="603" t="s">
        <v>574</v>
      </c>
      <c r="D197" s="603" t="s">
        <v>933</v>
      </c>
      <c r="E197" s="603" t="s">
        <v>173</v>
      </c>
      <c r="F197" s="613">
        <v>30354</v>
      </c>
      <c r="G197" s="603" t="s">
        <v>198</v>
      </c>
      <c r="H197" s="603" t="s">
        <v>907</v>
      </c>
      <c r="I197" s="607" t="s">
        <v>400</v>
      </c>
      <c r="J197" s="603" t="s">
        <v>201</v>
      </c>
      <c r="K197" s="611">
        <v>2003</v>
      </c>
      <c r="L197" s="603" t="s">
        <v>200</v>
      </c>
      <c r="M197" s="614"/>
      <c r="N197" s="603"/>
      <c r="O197" s="607"/>
      <c r="P197" s="603"/>
      <c r="Q197" s="605">
        <v>0</v>
      </c>
      <c r="R197" s="603">
        <v>0</v>
      </c>
      <c r="S197" s="603" t="s">
        <v>1856</v>
      </c>
      <c r="T197" s="603" t="s">
        <v>1857</v>
      </c>
      <c r="U197" s="603" t="s">
        <v>1858</v>
      </c>
      <c r="V197" s="603" t="s">
        <v>1764</v>
      </c>
      <c r="W197" s="603"/>
      <c r="X197" s="603"/>
      <c r="Y197" s="603"/>
      <c r="Z197" s="603"/>
      <c r="AA197" s="603"/>
      <c r="AB197" s="603"/>
      <c r="AC197" s="603"/>
      <c r="AD197" s="603"/>
      <c r="AE197" s="607"/>
      <c r="AF197" s="610"/>
      <c r="AG197" s="614"/>
      <c r="AH197" s="607"/>
      <c r="AI197" s="607"/>
      <c r="AJ197" s="603"/>
      <c r="AK197" s="611"/>
      <c r="AL197" s="610"/>
      <c r="AM197" s="615"/>
      <c r="AN197" s="615"/>
      <c r="AO197" s="612"/>
    </row>
    <row r="198" spans="1:41" s="605" customFormat="1" ht="20.100000000000001" customHeight="1" x14ac:dyDescent="0.3">
      <c r="A198" s="603">
        <v>706322</v>
      </c>
      <c r="B198" s="604" t="s">
        <v>639</v>
      </c>
      <c r="C198" s="603" t="s">
        <v>132</v>
      </c>
      <c r="D198" s="603" t="s">
        <v>1227</v>
      </c>
      <c r="E198" s="603" t="s">
        <v>173</v>
      </c>
      <c r="F198" s="613">
        <v>33985</v>
      </c>
      <c r="G198" s="603" t="s">
        <v>212</v>
      </c>
      <c r="H198" s="603" t="s">
        <v>907</v>
      </c>
      <c r="I198" s="607" t="s">
        <v>398</v>
      </c>
      <c r="J198" s="603" t="s">
        <v>201</v>
      </c>
      <c r="K198" s="611">
        <v>2012</v>
      </c>
      <c r="L198" s="603" t="s">
        <v>212</v>
      </c>
      <c r="M198" s="614"/>
      <c r="N198" s="603"/>
      <c r="O198" s="607"/>
      <c r="P198" s="603"/>
      <c r="Q198" s="605">
        <v>0</v>
      </c>
      <c r="R198" s="603">
        <v>0</v>
      </c>
      <c r="S198" s="603" t="s">
        <v>2458</v>
      </c>
      <c r="T198" s="603" t="s">
        <v>2459</v>
      </c>
      <c r="U198" s="603" t="s">
        <v>2460</v>
      </c>
      <c r="V198" s="603" t="s">
        <v>1824</v>
      </c>
      <c r="W198" s="603"/>
      <c r="X198" s="603"/>
      <c r="Y198" s="603"/>
      <c r="Z198" s="603"/>
      <c r="AA198" s="603"/>
      <c r="AB198" s="603"/>
      <c r="AC198" s="603"/>
      <c r="AD198" s="603"/>
      <c r="AE198" s="607"/>
      <c r="AF198" s="610"/>
      <c r="AG198" s="614"/>
      <c r="AH198" s="607"/>
      <c r="AI198" s="607"/>
      <c r="AJ198" s="603"/>
      <c r="AK198" s="611"/>
      <c r="AL198" s="610"/>
      <c r="AM198" s="611"/>
      <c r="AN198" s="611"/>
      <c r="AO198" s="612"/>
    </row>
    <row r="199" spans="1:41" s="605" customFormat="1" ht="20.100000000000001" customHeight="1" x14ac:dyDescent="0.3">
      <c r="A199" s="603">
        <v>706331</v>
      </c>
      <c r="B199" s="604" t="s">
        <v>641</v>
      </c>
      <c r="C199" s="603" t="s">
        <v>89</v>
      </c>
      <c r="D199" s="603" t="s">
        <v>942</v>
      </c>
      <c r="E199" s="603" t="s">
        <v>173</v>
      </c>
      <c r="F199" s="621">
        <v>31686</v>
      </c>
      <c r="G199" s="603" t="s">
        <v>1203</v>
      </c>
      <c r="H199" s="603" t="s">
        <v>907</v>
      </c>
      <c r="I199" s="607" t="s">
        <v>224</v>
      </c>
      <c r="J199" s="603" t="s">
        <v>201</v>
      </c>
      <c r="K199" s="603">
        <v>2005</v>
      </c>
      <c r="L199" s="603" t="s">
        <v>217</v>
      </c>
      <c r="M199" s="614"/>
      <c r="N199" s="603"/>
      <c r="O199" s="607"/>
      <c r="P199" s="603"/>
      <c r="Q199" s="605">
        <v>0</v>
      </c>
      <c r="R199" s="603">
        <v>0</v>
      </c>
      <c r="S199" s="603" t="s">
        <v>2461</v>
      </c>
      <c r="T199" s="603" t="s">
        <v>2462</v>
      </c>
      <c r="U199" s="603" t="s">
        <v>1782</v>
      </c>
      <c r="V199" s="603" t="s">
        <v>2463</v>
      </c>
      <c r="W199" s="603"/>
      <c r="X199" s="603"/>
      <c r="Y199" s="603"/>
      <c r="Z199" s="603"/>
      <c r="AA199" s="603"/>
      <c r="AB199" s="603"/>
      <c r="AC199" s="603"/>
      <c r="AD199" s="603"/>
      <c r="AE199" s="607"/>
      <c r="AF199" s="610"/>
      <c r="AG199" s="614"/>
      <c r="AH199" s="607"/>
      <c r="AI199" s="607"/>
      <c r="AJ199" s="603"/>
      <c r="AK199" s="611"/>
      <c r="AL199" s="610"/>
      <c r="AM199" s="615"/>
      <c r="AN199" s="615"/>
      <c r="AO199" s="612"/>
    </row>
    <row r="200" spans="1:41" s="605" customFormat="1" ht="20.100000000000001" customHeight="1" x14ac:dyDescent="0.3">
      <c r="A200" s="603">
        <v>706342</v>
      </c>
      <c r="B200" s="604" t="s">
        <v>643</v>
      </c>
      <c r="C200" s="603" t="s">
        <v>397</v>
      </c>
      <c r="D200" s="603" t="s">
        <v>929</v>
      </c>
      <c r="E200" s="603" t="s">
        <v>173</v>
      </c>
      <c r="F200" s="621">
        <v>32327</v>
      </c>
      <c r="G200" s="603" t="s">
        <v>1107</v>
      </c>
      <c r="H200" s="603" t="s">
        <v>907</v>
      </c>
      <c r="I200" s="607" t="s">
        <v>398</v>
      </c>
      <c r="J200" s="603" t="s">
        <v>201</v>
      </c>
      <c r="K200" s="603">
        <v>2006</v>
      </c>
      <c r="L200" s="603" t="s">
        <v>209</v>
      </c>
      <c r="M200" s="614"/>
      <c r="N200" s="603"/>
      <c r="O200" s="607"/>
      <c r="P200" s="603"/>
      <c r="Q200" s="605">
        <v>0</v>
      </c>
      <c r="R200" s="603">
        <v>0</v>
      </c>
      <c r="S200" s="603" t="s">
        <v>2464</v>
      </c>
      <c r="T200" s="603" t="s">
        <v>2404</v>
      </c>
      <c r="U200" s="603" t="s">
        <v>2465</v>
      </c>
      <c r="V200" s="603" t="s">
        <v>1900</v>
      </c>
      <c r="W200" s="603"/>
      <c r="X200" s="603"/>
      <c r="Y200" s="603"/>
      <c r="Z200" s="603"/>
      <c r="AA200" s="603"/>
      <c r="AB200" s="603"/>
      <c r="AC200" s="603"/>
      <c r="AD200" s="603"/>
      <c r="AE200" s="607"/>
      <c r="AF200" s="610"/>
      <c r="AG200" s="614"/>
      <c r="AH200" s="607"/>
      <c r="AI200" s="607"/>
      <c r="AJ200" s="603"/>
      <c r="AK200" s="611"/>
      <c r="AL200" s="610"/>
      <c r="AM200" s="615"/>
      <c r="AN200" s="615"/>
      <c r="AO200" s="612"/>
    </row>
    <row r="201" spans="1:41" s="605" customFormat="1" ht="20.100000000000001" customHeight="1" x14ac:dyDescent="0.3">
      <c r="A201" s="603">
        <v>706346</v>
      </c>
      <c r="B201" s="604" t="s">
        <v>493</v>
      </c>
      <c r="C201" s="603" t="s">
        <v>276</v>
      </c>
      <c r="D201" s="603" t="s">
        <v>1212</v>
      </c>
      <c r="E201" s="603" t="s">
        <v>173</v>
      </c>
      <c r="F201" s="621">
        <v>32156</v>
      </c>
      <c r="G201" s="603" t="s">
        <v>1108</v>
      </c>
      <c r="H201" s="603" t="s">
        <v>907</v>
      </c>
      <c r="I201" s="607" t="s">
        <v>246</v>
      </c>
      <c r="J201" s="603" t="s">
        <v>201</v>
      </c>
      <c r="K201" s="603">
        <v>2007</v>
      </c>
      <c r="L201" s="603" t="s">
        <v>208</v>
      </c>
      <c r="M201" s="614"/>
      <c r="N201" s="603"/>
      <c r="O201" s="607"/>
      <c r="P201" s="603"/>
      <c r="Q201" s="605">
        <v>0</v>
      </c>
      <c r="R201" s="617"/>
      <c r="S201" s="603" t="s">
        <v>2466</v>
      </c>
      <c r="T201" s="603" t="s">
        <v>2128</v>
      </c>
      <c r="U201" s="603" t="s">
        <v>1834</v>
      </c>
      <c r="V201" s="603" t="s">
        <v>1884</v>
      </c>
      <c r="W201" s="603"/>
      <c r="X201" s="603"/>
      <c r="Y201" s="603"/>
      <c r="Z201" s="603"/>
      <c r="AA201" s="603"/>
      <c r="AB201" s="603"/>
      <c r="AC201" s="603"/>
      <c r="AD201" s="603"/>
      <c r="AE201" s="607" t="s">
        <v>3778</v>
      </c>
      <c r="AF201" s="610" t="s">
        <v>225</v>
      </c>
      <c r="AG201" s="614"/>
      <c r="AH201" s="607"/>
      <c r="AI201" s="607"/>
      <c r="AJ201" s="603" t="s">
        <v>1370</v>
      </c>
      <c r="AK201" s="611"/>
      <c r="AL201" s="610"/>
      <c r="AM201" s="615"/>
      <c r="AN201" s="615"/>
      <c r="AO201" s="612"/>
    </row>
    <row r="202" spans="1:41" s="605" customFormat="1" ht="20.100000000000001" customHeight="1" x14ac:dyDescent="0.3">
      <c r="A202" s="603">
        <v>706354</v>
      </c>
      <c r="B202" s="604" t="s">
        <v>644</v>
      </c>
      <c r="C202" s="603" t="s">
        <v>645</v>
      </c>
      <c r="D202" s="603" t="s">
        <v>1109</v>
      </c>
      <c r="E202" s="603" t="s">
        <v>173</v>
      </c>
      <c r="F202" s="621">
        <v>34852</v>
      </c>
      <c r="G202" s="603" t="s">
        <v>198</v>
      </c>
      <c r="H202" s="603" t="s">
        <v>907</v>
      </c>
      <c r="I202" s="607" t="s">
        <v>246</v>
      </c>
      <c r="J202" s="603" t="s">
        <v>201</v>
      </c>
      <c r="K202" s="603">
        <v>2015</v>
      </c>
      <c r="L202" s="603" t="s">
        <v>198</v>
      </c>
      <c r="M202" s="614"/>
      <c r="N202" s="603"/>
      <c r="O202" s="607"/>
      <c r="P202" s="603"/>
      <c r="Q202" s="605">
        <v>0</v>
      </c>
      <c r="R202" s="603">
        <v>0</v>
      </c>
      <c r="S202" s="603" t="s">
        <v>2467</v>
      </c>
      <c r="T202" s="603" t="s">
        <v>2468</v>
      </c>
      <c r="U202" s="603" t="s">
        <v>2469</v>
      </c>
      <c r="V202" s="603" t="s">
        <v>1764</v>
      </c>
      <c r="W202" s="603"/>
      <c r="X202" s="603"/>
      <c r="Y202" s="603"/>
      <c r="Z202" s="603"/>
      <c r="AA202" s="603"/>
      <c r="AB202" s="603"/>
      <c r="AC202" s="603"/>
      <c r="AD202" s="603"/>
      <c r="AE202" s="607" t="s">
        <v>3778</v>
      </c>
      <c r="AF202" s="610"/>
      <c r="AG202" s="614"/>
      <c r="AH202" s="607"/>
      <c r="AI202" s="607"/>
      <c r="AJ202" s="603" t="s">
        <v>1370</v>
      </c>
      <c r="AK202" s="611"/>
      <c r="AL202" s="610"/>
      <c r="AM202" s="615"/>
      <c r="AN202" s="615"/>
      <c r="AO202" s="612"/>
    </row>
    <row r="203" spans="1:41" s="605" customFormat="1" ht="20.100000000000001" customHeight="1" x14ac:dyDescent="0.3">
      <c r="A203" s="603">
        <v>706359</v>
      </c>
      <c r="B203" s="604" t="s">
        <v>646</v>
      </c>
      <c r="C203" s="603" t="s">
        <v>80</v>
      </c>
      <c r="D203" s="603" t="s">
        <v>1076</v>
      </c>
      <c r="E203" s="603" t="s">
        <v>172</v>
      </c>
      <c r="F203" s="613">
        <v>29750</v>
      </c>
      <c r="G203" s="603" t="s">
        <v>198</v>
      </c>
      <c r="H203" s="603" t="s">
        <v>907</v>
      </c>
      <c r="I203" s="607" t="s">
        <v>224</v>
      </c>
      <c r="J203" s="603" t="s">
        <v>201</v>
      </c>
      <c r="K203" s="611">
        <v>1999</v>
      </c>
      <c r="L203" s="603" t="s">
        <v>198</v>
      </c>
      <c r="M203" s="614"/>
      <c r="N203" s="603"/>
      <c r="O203" s="607"/>
      <c r="P203" s="603"/>
      <c r="Q203" s="605">
        <v>0</v>
      </c>
      <c r="R203" s="603">
        <v>0</v>
      </c>
      <c r="S203" s="603" t="s">
        <v>2265</v>
      </c>
      <c r="T203" s="603" t="s">
        <v>2266</v>
      </c>
      <c r="U203" s="603" t="s">
        <v>2267</v>
      </c>
      <c r="V203" s="603" t="s">
        <v>1764</v>
      </c>
      <c r="W203" s="603"/>
      <c r="X203" s="603"/>
      <c r="Y203" s="603"/>
      <c r="Z203" s="603"/>
      <c r="AA203" s="603"/>
      <c r="AB203" s="603"/>
      <c r="AC203" s="603"/>
      <c r="AD203" s="603"/>
      <c r="AE203" s="607"/>
      <c r="AF203" s="610"/>
      <c r="AG203" s="614"/>
      <c r="AH203" s="607"/>
      <c r="AI203" s="607"/>
      <c r="AJ203" s="603"/>
      <c r="AK203" s="611"/>
      <c r="AL203" s="610"/>
      <c r="AM203" s="611"/>
      <c r="AN203" s="611"/>
      <c r="AO203" s="612"/>
    </row>
    <row r="204" spans="1:41" s="605" customFormat="1" ht="20.100000000000001" customHeight="1" x14ac:dyDescent="0.3">
      <c r="A204" s="603">
        <v>706363</v>
      </c>
      <c r="B204" s="604" t="s">
        <v>647</v>
      </c>
      <c r="C204" s="603" t="s">
        <v>648</v>
      </c>
      <c r="D204" s="603" t="s">
        <v>936</v>
      </c>
      <c r="E204" s="603" t="s">
        <v>173</v>
      </c>
      <c r="F204" s="613">
        <v>28587</v>
      </c>
      <c r="G204" s="603" t="s">
        <v>212</v>
      </c>
      <c r="H204" s="603" t="s">
        <v>907</v>
      </c>
      <c r="I204" s="607" t="s">
        <v>246</v>
      </c>
      <c r="J204" s="603" t="s">
        <v>201</v>
      </c>
      <c r="K204" s="611">
        <v>1996</v>
      </c>
      <c r="L204" s="603" t="s">
        <v>212</v>
      </c>
      <c r="M204" s="614"/>
      <c r="N204" s="603"/>
      <c r="O204" s="607"/>
      <c r="P204" s="603"/>
      <c r="Q204" s="605">
        <v>0</v>
      </c>
      <c r="R204" s="603">
        <v>0</v>
      </c>
      <c r="S204" s="603" t="s">
        <v>2470</v>
      </c>
      <c r="T204" s="603" t="s">
        <v>2471</v>
      </c>
      <c r="U204" s="603" t="s">
        <v>2315</v>
      </c>
      <c r="V204" s="603" t="s">
        <v>1824</v>
      </c>
      <c r="W204" s="603"/>
      <c r="X204" s="603"/>
      <c r="Y204" s="603"/>
      <c r="Z204" s="603"/>
      <c r="AA204" s="603"/>
      <c r="AB204" s="603"/>
      <c r="AC204" s="603"/>
      <c r="AD204" s="603"/>
      <c r="AE204" s="607" t="s">
        <v>3778</v>
      </c>
      <c r="AF204" s="610" t="s">
        <v>225</v>
      </c>
      <c r="AG204" s="614"/>
      <c r="AH204" s="607" t="s">
        <v>1370</v>
      </c>
      <c r="AI204" s="607" t="s">
        <v>1370</v>
      </c>
      <c r="AJ204" s="603" t="s">
        <v>1370</v>
      </c>
      <c r="AK204" s="611"/>
      <c r="AL204" s="610"/>
      <c r="AM204" s="611"/>
      <c r="AN204" s="611"/>
      <c r="AO204" s="612"/>
    </row>
    <row r="205" spans="1:41" s="605" customFormat="1" ht="20.100000000000001" customHeight="1" x14ac:dyDescent="0.3">
      <c r="A205" s="590">
        <v>706364</v>
      </c>
      <c r="B205" s="590" t="s">
        <v>3928</v>
      </c>
      <c r="C205" s="590" t="s">
        <v>303</v>
      </c>
      <c r="D205" s="614" t="s">
        <v>3947</v>
      </c>
      <c r="E205" s="585" t="s">
        <v>173</v>
      </c>
      <c r="F205" s="588">
        <v>31782</v>
      </c>
      <c r="G205" s="585" t="s">
        <v>3948</v>
      </c>
      <c r="H205" s="589" t="s">
        <v>907</v>
      </c>
      <c r="I205" s="585" t="s">
        <v>399</v>
      </c>
      <c r="J205" s="614">
        <v>0</v>
      </c>
      <c r="K205" s="615">
        <v>0</v>
      </c>
      <c r="L205" s="614">
        <v>0</v>
      </c>
      <c r="M205" s="614"/>
      <c r="N205" s="614"/>
      <c r="O205" s="614"/>
      <c r="P205" s="614"/>
      <c r="Q205" s="605">
        <v>0</v>
      </c>
      <c r="R205" s="614"/>
      <c r="S205" s="614"/>
      <c r="T205" s="614"/>
      <c r="U205" s="614"/>
      <c r="V205" s="614"/>
      <c r="W205" s="614"/>
      <c r="X205" s="614"/>
      <c r="Y205" s="614"/>
      <c r="Z205" s="614"/>
      <c r="AA205" s="614"/>
      <c r="AB205" s="614"/>
      <c r="AC205" s="614"/>
      <c r="AD205" s="614"/>
      <c r="AE205" s="614"/>
      <c r="AF205" s="616"/>
      <c r="AG205" s="614"/>
      <c r="AH205" s="614"/>
      <c r="AI205" s="614"/>
      <c r="AJ205" s="603"/>
      <c r="AK205" s="615"/>
      <c r="AL205" s="610"/>
      <c r="AM205" s="611"/>
      <c r="AN205" s="611"/>
      <c r="AO205" s="612"/>
    </row>
    <row r="206" spans="1:41" s="605" customFormat="1" ht="20.100000000000001" customHeight="1" x14ac:dyDescent="0.3">
      <c r="A206" s="603">
        <v>706382</v>
      </c>
      <c r="B206" s="604" t="s">
        <v>2899</v>
      </c>
      <c r="C206" s="603" t="s">
        <v>99</v>
      </c>
      <c r="D206" s="603" t="s">
        <v>225</v>
      </c>
      <c r="E206" s="587" t="s">
        <v>1687</v>
      </c>
      <c r="F206" s="617"/>
      <c r="G206" s="603" t="s">
        <v>225</v>
      </c>
      <c r="H206" s="603" t="s">
        <v>225</v>
      </c>
      <c r="I206" s="607" t="s">
        <v>246</v>
      </c>
      <c r="J206" s="603" t="s">
        <v>225</v>
      </c>
      <c r="K206" s="617"/>
      <c r="L206" s="603" t="s">
        <v>225</v>
      </c>
      <c r="M206" s="614"/>
      <c r="N206" s="603"/>
      <c r="O206" s="607"/>
      <c r="P206" s="603"/>
      <c r="Q206" s="605">
        <v>0</v>
      </c>
      <c r="R206" s="617"/>
      <c r="S206" s="603" t="s">
        <v>225</v>
      </c>
      <c r="T206" s="603" t="s">
        <v>225</v>
      </c>
      <c r="U206" s="603" t="s">
        <v>225</v>
      </c>
      <c r="V206" s="603" t="s">
        <v>225</v>
      </c>
      <c r="W206" s="617"/>
      <c r="X206" s="603"/>
      <c r="Y206" s="617"/>
      <c r="Z206" s="617"/>
      <c r="AA206" s="617"/>
      <c r="AB206" s="617"/>
      <c r="AC206" s="617"/>
      <c r="AD206" s="603"/>
      <c r="AE206" s="607"/>
      <c r="AF206" s="610"/>
      <c r="AG206" s="614"/>
      <c r="AH206" s="607"/>
      <c r="AI206" s="607"/>
      <c r="AJ206" s="603"/>
      <c r="AK206" s="611"/>
      <c r="AL206" s="610"/>
      <c r="AM206" s="611"/>
      <c r="AN206" s="611"/>
      <c r="AO206" s="612"/>
    </row>
    <row r="207" spans="1:41" s="605" customFormat="1" ht="20.100000000000001" customHeight="1" x14ac:dyDescent="0.3">
      <c r="A207" s="603">
        <v>706384</v>
      </c>
      <c r="B207" s="604" t="s">
        <v>650</v>
      </c>
      <c r="C207" s="603" t="s">
        <v>108</v>
      </c>
      <c r="D207" s="603" t="s">
        <v>1252</v>
      </c>
      <c r="E207" s="603" t="s">
        <v>173</v>
      </c>
      <c r="F207" s="613">
        <v>36163</v>
      </c>
      <c r="G207" s="603" t="s">
        <v>1111</v>
      </c>
      <c r="H207" s="603" t="s">
        <v>907</v>
      </c>
      <c r="I207" s="607" t="s">
        <v>224</v>
      </c>
      <c r="J207" s="603" t="s">
        <v>201</v>
      </c>
      <c r="K207" s="611">
        <v>2016</v>
      </c>
      <c r="L207" s="603" t="s">
        <v>210</v>
      </c>
      <c r="M207" s="614"/>
      <c r="N207" s="603"/>
      <c r="O207" s="607"/>
      <c r="P207" s="603"/>
      <c r="Q207" s="605">
        <v>0</v>
      </c>
      <c r="R207" s="603">
        <v>0</v>
      </c>
      <c r="S207" s="603" t="s">
        <v>2473</v>
      </c>
      <c r="T207" s="603" t="s">
        <v>2474</v>
      </c>
      <c r="U207" s="603" t="s">
        <v>2475</v>
      </c>
      <c r="V207" s="603" t="s">
        <v>2476</v>
      </c>
      <c r="W207" s="603"/>
      <c r="X207" s="603"/>
      <c r="Y207" s="603"/>
      <c r="Z207" s="603"/>
      <c r="AA207" s="603"/>
      <c r="AB207" s="603"/>
      <c r="AC207" s="603"/>
      <c r="AD207" s="603"/>
      <c r="AE207" s="607"/>
      <c r="AF207" s="610"/>
      <c r="AG207" s="614"/>
      <c r="AH207" s="607"/>
      <c r="AI207" s="607"/>
      <c r="AJ207" s="603"/>
      <c r="AK207" s="611"/>
      <c r="AL207" s="610"/>
      <c r="AM207" s="611"/>
      <c r="AN207" s="611"/>
      <c r="AO207" s="612"/>
    </row>
    <row r="208" spans="1:41" s="605" customFormat="1" ht="20.100000000000001" customHeight="1" x14ac:dyDescent="0.3">
      <c r="A208" s="603">
        <v>706389</v>
      </c>
      <c r="B208" s="604" t="s">
        <v>652</v>
      </c>
      <c r="C208" s="603" t="s">
        <v>188</v>
      </c>
      <c r="D208" s="603" t="s">
        <v>1112</v>
      </c>
      <c r="E208" s="603" t="s">
        <v>173</v>
      </c>
      <c r="F208" s="613">
        <v>30331</v>
      </c>
      <c r="G208" s="603" t="s">
        <v>198</v>
      </c>
      <c r="H208" s="603" t="s">
        <v>907</v>
      </c>
      <c r="I208" s="607" t="s">
        <v>246</v>
      </c>
      <c r="J208" s="603" t="s">
        <v>201</v>
      </c>
      <c r="K208" s="611">
        <v>2002</v>
      </c>
      <c r="L208" s="603" t="s">
        <v>198</v>
      </c>
      <c r="M208" s="614"/>
      <c r="N208" s="603"/>
      <c r="O208" s="607"/>
      <c r="P208" s="603"/>
      <c r="Q208" s="605">
        <v>0</v>
      </c>
      <c r="R208" s="603">
        <v>0</v>
      </c>
      <c r="S208" s="603" t="s">
        <v>2477</v>
      </c>
      <c r="T208" s="603" t="s">
        <v>1810</v>
      </c>
      <c r="U208" s="603" t="s">
        <v>2478</v>
      </c>
      <c r="V208" s="603" t="s">
        <v>1818</v>
      </c>
      <c r="W208" s="603"/>
      <c r="X208" s="603"/>
      <c r="Y208" s="603"/>
      <c r="Z208" s="603"/>
      <c r="AA208" s="603"/>
      <c r="AB208" s="603"/>
      <c r="AC208" s="603"/>
      <c r="AD208" s="603"/>
      <c r="AE208" s="607"/>
      <c r="AF208" s="610"/>
      <c r="AG208" s="614"/>
      <c r="AH208" s="607"/>
      <c r="AI208" s="607"/>
      <c r="AJ208" s="603"/>
      <c r="AK208" s="611"/>
      <c r="AL208" s="610"/>
      <c r="AM208" s="615"/>
      <c r="AN208" s="615"/>
      <c r="AO208" s="612"/>
    </row>
    <row r="209" spans="1:41" s="605" customFormat="1" ht="20.100000000000001" customHeight="1" x14ac:dyDescent="0.3">
      <c r="A209" s="603">
        <v>706392</v>
      </c>
      <c r="B209" s="604" t="s">
        <v>653</v>
      </c>
      <c r="C209" s="603" t="s">
        <v>259</v>
      </c>
      <c r="D209" s="603" t="s">
        <v>1253</v>
      </c>
      <c r="E209" s="603" t="s">
        <v>173</v>
      </c>
      <c r="F209" s="621">
        <v>36526</v>
      </c>
      <c r="G209" s="603" t="s">
        <v>198</v>
      </c>
      <c r="H209" s="603" t="s">
        <v>907</v>
      </c>
      <c r="I209" s="607" t="s">
        <v>247</v>
      </c>
      <c r="J209" s="603" t="s">
        <v>199</v>
      </c>
      <c r="K209" s="603">
        <v>2017</v>
      </c>
      <c r="L209" s="603" t="s">
        <v>198</v>
      </c>
      <c r="M209" s="614"/>
      <c r="N209" s="603"/>
      <c r="O209" s="607"/>
      <c r="P209" s="603"/>
      <c r="Q209" s="605">
        <v>80000</v>
      </c>
      <c r="R209" s="603">
        <v>0</v>
      </c>
      <c r="S209" s="603" t="s">
        <v>2479</v>
      </c>
      <c r="T209" s="603" t="s">
        <v>2480</v>
      </c>
      <c r="U209" s="603" t="s">
        <v>2481</v>
      </c>
      <c r="V209" s="603" t="s">
        <v>1764</v>
      </c>
      <c r="W209" s="603"/>
      <c r="X209" s="603"/>
      <c r="Y209" s="603"/>
      <c r="Z209" s="603"/>
      <c r="AA209" s="603"/>
      <c r="AB209" s="603"/>
      <c r="AC209" s="603"/>
      <c r="AD209" s="603"/>
      <c r="AE209" s="607"/>
      <c r="AF209" s="610"/>
      <c r="AG209" s="614"/>
      <c r="AH209" s="607"/>
      <c r="AI209" s="607"/>
      <c r="AJ209" s="603"/>
      <c r="AK209" s="611"/>
      <c r="AL209" s="610"/>
      <c r="AM209" s="615"/>
      <c r="AN209" s="615"/>
      <c r="AO209" s="612"/>
    </row>
    <row r="210" spans="1:41" s="605" customFormat="1" ht="20.100000000000001" customHeight="1" x14ac:dyDescent="0.3">
      <c r="A210" s="603">
        <v>706396</v>
      </c>
      <c r="B210" s="604" t="s">
        <v>654</v>
      </c>
      <c r="C210" s="603" t="s">
        <v>188</v>
      </c>
      <c r="D210" s="603" t="s">
        <v>999</v>
      </c>
      <c r="E210" s="603" t="s">
        <v>173</v>
      </c>
      <c r="F210" s="613">
        <v>35596</v>
      </c>
      <c r="G210" s="603" t="s">
        <v>921</v>
      </c>
      <c r="H210" s="603" t="s">
        <v>907</v>
      </c>
      <c r="I210" s="607" t="s">
        <v>246</v>
      </c>
      <c r="J210" s="603" t="s">
        <v>201</v>
      </c>
      <c r="K210" s="611">
        <v>2017</v>
      </c>
      <c r="L210" s="603" t="s">
        <v>1231</v>
      </c>
      <c r="M210" s="614"/>
      <c r="N210" s="603"/>
      <c r="O210" s="607"/>
      <c r="P210" s="603"/>
      <c r="Q210" s="605">
        <v>50000</v>
      </c>
      <c r="R210" s="603">
        <v>0</v>
      </c>
      <c r="S210" s="603" t="s">
        <v>2482</v>
      </c>
      <c r="T210" s="603" t="s">
        <v>1810</v>
      </c>
      <c r="U210" s="603" t="s">
        <v>2036</v>
      </c>
      <c r="V210" s="603" t="s">
        <v>1783</v>
      </c>
      <c r="W210" s="603"/>
      <c r="X210" s="603"/>
      <c r="Y210" s="603"/>
      <c r="Z210" s="603"/>
      <c r="AA210" s="603"/>
      <c r="AB210" s="603"/>
      <c r="AC210" s="603"/>
      <c r="AD210" s="603"/>
      <c r="AE210" s="607"/>
      <c r="AF210" s="610"/>
      <c r="AG210" s="614"/>
      <c r="AH210" s="607"/>
      <c r="AI210" s="607"/>
      <c r="AJ210" s="603"/>
      <c r="AK210" s="611"/>
      <c r="AL210" s="610"/>
      <c r="AM210" s="615"/>
      <c r="AN210" s="615"/>
      <c r="AO210" s="612"/>
    </row>
    <row r="211" spans="1:41" s="605" customFormat="1" ht="20.100000000000001" customHeight="1" x14ac:dyDescent="0.3">
      <c r="A211" s="590">
        <v>706413</v>
      </c>
      <c r="B211" s="590" t="s">
        <v>655</v>
      </c>
      <c r="C211" s="590" t="s">
        <v>358</v>
      </c>
      <c r="D211" s="614"/>
      <c r="E211" s="587" t="s">
        <v>1687</v>
      </c>
      <c r="F211" s="588"/>
      <c r="G211" s="585"/>
      <c r="H211" s="589"/>
      <c r="I211" s="590" t="s">
        <v>245</v>
      </c>
      <c r="J211" s="614"/>
      <c r="K211" s="615"/>
      <c r="L211" s="614"/>
      <c r="M211" s="614"/>
      <c r="N211" s="614"/>
      <c r="O211" s="614"/>
      <c r="P211" s="614"/>
      <c r="Q211" s="605">
        <v>0</v>
      </c>
      <c r="R211" s="614"/>
      <c r="S211" s="614"/>
      <c r="T211" s="614"/>
      <c r="U211" s="614"/>
      <c r="V211" s="614"/>
      <c r="W211" s="614"/>
      <c r="X211" s="614"/>
      <c r="Y211" s="614"/>
      <c r="Z211" s="614"/>
      <c r="AA211" s="614"/>
      <c r="AB211" s="614"/>
      <c r="AC211" s="614"/>
      <c r="AD211" s="614"/>
      <c r="AE211" s="614"/>
      <c r="AF211" s="616"/>
      <c r="AG211" s="614"/>
      <c r="AH211" s="614"/>
      <c r="AI211" s="614"/>
      <c r="AJ211" s="603"/>
      <c r="AK211" s="615"/>
      <c r="AL211" s="610"/>
      <c r="AM211" s="611"/>
      <c r="AN211" s="611"/>
      <c r="AO211" s="612"/>
    </row>
    <row r="212" spans="1:41" s="605" customFormat="1" ht="20.100000000000001" customHeight="1" x14ac:dyDescent="0.3">
      <c r="A212" s="603">
        <v>706416</v>
      </c>
      <c r="B212" s="604" t="s">
        <v>805</v>
      </c>
      <c r="C212" s="603" t="s">
        <v>258</v>
      </c>
      <c r="D212" s="603" t="s">
        <v>1251</v>
      </c>
      <c r="E212" s="603" t="s">
        <v>173</v>
      </c>
      <c r="F212" s="613">
        <v>36080</v>
      </c>
      <c r="G212" s="603" t="s">
        <v>198</v>
      </c>
      <c r="H212" s="603" t="s">
        <v>931</v>
      </c>
      <c r="I212" s="607" t="s">
        <v>398</v>
      </c>
      <c r="J212" s="603" t="s">
        <v>199</v>
      </c>
      <c r="K212" s="611">
        <v>2016</v>
      </c>
      <c r="L212" s="603" t="s">
        <v>198</v>
      </c>
      <c r="M212" s="614"/>
      <c r="N212" s="603"/>
      <c r="O212" s="607"/>
      <c r="P212" s="603"/>
      <c r="Q212" s="605">
        <v>0</v>
      </c>
      <c r="R212" s="603">
        <v>0</v>
      </c>
      <c r="S212" s="603" t="s">
        <v>2483</v>
      </c>
      <c r="T212" s="603" t="s">
        <v>2194</v>
      </c>
      <c r="U212" s="603" t="s">
        <v>2484</v>
      </c>
      <c r="V212" s="603" t="s">
        <v>2189</v>
      </c>
      <c r="W212" s="603"/>
      <c r="X212" s="603"/>
      <c r="Y212" s="603"/>
      <c r="Z212" s="603"/>
      <c r="AA212" s="603"/>
      <c r="AB212" s="603"/>
      <c r="AC212" s="603"/>
      <c r="AD212" s="603"/>
      <c r="AE212" s="607"/>
      <c r="AF212" s="610"/>
      <c r="AG212" s="614"/>
      <c r="AH212" s="607"/>
      <c r="AI212" s="607"/>
      <c r="AJ212" s="603"/>
      <c r="AK212" s="611"/>
      <c r="AL212" s="610"/>
      <c r="AM212" s="611"/>
      <c r="AN212" s="611"/>
      <c r="AO212" s="612"/>
    </row>
    <row r="213" spans="1:41" s="605" customFormat="1" ht="20.100000000000001" customHeight="1" x14ac:dyDescent="0.3">
      <c r="A213" s="603">
        <v>706426</v>
      </c>
      <c r="B213" s="604" t="s">
        <v>551</v>
      </c>
      <c r="C213" s="603" t="s">
        <v>552</v>
      </c>
      <c r="D213" s="603" t="s">
        <v>1007</v>
      </c>
      <c r="E213" s="603" t="s">
        <v>173</v>
      </c>
      <c r="F213" s="613">
        <v>29596</v>
      </c>
      <c r="G213" s="603" t="s">
        <v>1113</v>
      </c>
      <c r="H213" s="603" t="s">
        <v>907</v>
      </c>
      <c r="I213" s="607" t="s">
        <v>246</v>
      </c>
      <c r="J213" s="603" t="s">
        <v>201</v>
      </c>
      <c r="K213" s="611">
        <v>2015</v>
      </c>
      <c r="L213" s="603" t="s">
        <v>200</v>
      </c>
      <c r="M213" s="614"/>
      <c r="N213" s="603"/>
      <c r="O213" s="607"/>
      <c r="P213" s="603"/>
      <c r="Q213" s="605">
        <v>100000</v>
      </c>
      <c r="R213" s="617"/>
      <c r="S213" s="603" t="s">
        <v>2485</v>
      </c>
      <c r="T213" s="603" t="s">
        <v>2486</v>
      </c>
      <c r="U213" s="603" t="s">
        <v>2198</v>
      </c>
      <c r="V213" s="603" t="s">
        <v>2487</v>
      </c>
      <c r="W213" s="603"/>
      <c r="X213" s="603"/>
      <c r="Y213" s="603"/>
      <c r="Z213" s="603"/>
      <c r="AA213" s="603"/>
      <c r="AB213" s="603"/>
      <c r="AC213" s="603"/>
      <c r="AD213" s="603" t="s">
        <v>3814</v>
      </c>
      <c r="AE213" s="607" t="s">
        <v>3778</v>
      </c>
      <c r="AF213" s="610"/>
      <c r="AG213" s="614"/>
      <c r="AH213" s="607"/>
      <c r="AI213" s="607"/>
      <c r="AJ213" s="603"/>
      <c r="AK213" s="611"/>
      <c r="AL213" s="610"/>
      <c r="AM213" s="615"/>
      <c r="AN213" s="615"/>
      <c r="AO213" s="612"/>
    </row>
    <row r="214" spans="1:41" s="605" customFormat="1" ht="20.100000000000001" customHeight="1" x14ac:dyDescent="0.3">
      <c r="A214" s="603">
        <v>706433</v>
      </c>
      <c r="B214" s="604" t="s">
        <v>807</v>
      </c>
      <c r="C214" s="603" t="s">
        <v>132</v>
      </c>
      <c r="D214" s="603" t="s">
        <v>1721</v>
      </c>
      <c r="E214" s="603" t="s">
        <v>173</v>
      </c>
      <c r="F214" s="621">
        <v>33240</v>
      </c>
      <c r="G214" s="603" t="s">
        <v>1692</v>
      </c>
      <c r="H214" s="603" t="s">
        <v>907</v>
      </c>
      <c r="I214" s="607" t="s">
        <v>246</v>
      </c>
      <c r="J214" s="603" t="s">
        <v>201</v>
      </c>
      <c r="K214" s="603">
        <v>2008</v>
      </c>
      <c r="L214" s="603" t="s">
        <v>200</v>
      </c>
      <c r="M214" s="614"/>
      <c r="N214" s="603"/>
      <c r="O214" s="607"/>
      <c r="P214" s="603"/>
      <c r="Q214" s="605">
        <v>0</v>
      </c>
      <c r="R214" s="603">
        <v>0</v>
      </c>
      <c r="S214" s="603" t="s">
        <v>2900</v>
      </c>
      <c r="T214" s="603" t="s">
        <v>2459</v>
      </c>
      <c r="U214" s="603" t="s">
        <v>2901</v>
      </c>
      <c r="V214" s="603" t="s">
        <v>2902</v>
      </c>
      <c r="W214" s="603"/>
      <c r="X214" s="603"/>
      <c r="Y214" s="603"/>
      <c r="Z214" s="603"/>
      <c r="AA214" s="603"/>
      <c r="AB214" s="603"/>
      <c r="AC214" s="603"/>
      <c r="AD214" s="603" t="s">
        <v>3814</v>
      </c>
      <c r="AE214" s="607" t="s">
        <v>3778</v>
      </c>
      <c r="AF214" s="610"/>
      <c r="AG214" s="614"/>
      <c r="AH214" s="607"/>
      <c r="AI214" s="607"/>
      <c r="AJ214" s="603"/>
      <c r="AK214" s="611"/>
      <c r="AL214" s="610"/>
      <c r="AM214" s="611"/>
      <c r="AN214" s="611"/>
      <c r="AO214" s="612"/>
    </row>
    <row r="215" spans="1:41" s="605" customFormat="1" ht="20.100000000000001" customHeight="1" x14ac:dyDescent="0.3">
      <c r="A215" s="603">
        <v>706439</v>
      </c>
      <c r="B215" s="604" t="s">
        <v>588</v>
      </c>
      <c r="C215" s="603" t="s">
        <v>73</v>
      </c>
      <c r="D215" s="603" t="s">
        <v>1114</v>
      </c>
      <c r="E215" s="603" t="s">
        <v>172</v>
      </c>
      <c r="F215" s="613">
        <v>30842</v>
      </c>
      <c r="G215" s="603" t="s">
        <v>198</v>
      </c>
      <c r="H215" s="603" t="s">
        <v>907</v>
      </c>
      <c r="I215" s="607" t="s">
        <v>398</v>
      </c>
      <c r="J215" s="603" t="s">
        <v>199</v>
      </c>
      <c r="K215" s="611">
        <v>2002</v>
      </c>
      <c r="L215" s="603" t="s">
        <v>198</v>
      </c>
      <c r="M215" s="614"/>
      <c r="N215" s="603"/>
      <c r="O215" s="607"/>
      <c r="P215" s="603"/>
      <c r="Q215" s="605">
        <v>0</v>
      </c>
      <c r="R215" s="617"/>
      <c r="S215" s="603" t="s">
        <v>2488</v>
      </c>
      <c r="T215" s="603" t="s">
        <v>1787</v>
      </c>
      <c r="U215" s="603" t="s">
        <v>2198</v>
      </c>
      <c r="V215" s="603" t="s">
        <v>1764</v>
      </c>
      <c r="W215" s="603"/>
      <c r="X215" s="603"/>
      <c r="Y215" s="603"/>
      <c r="Z215" s="603"/>
      <c r="AA215" s="603"/>
      <c r="AB215" s="603"/>
      <c r="AC215" s="603"/>
      <c r="AD215" s="603"/>
      <c r="AE215" s="607"/>
      <c r="AF215" s="610"/>
      <c r="AG215" s="614"/>
      <c r="AH215" s="607"/>
      <c r="AI215" s="607"/>
      <c r="AJ215" s="603"/>
      <c r="AK215" s="611"/>
      <c r="AL215" s="610"/>
      <c r="AM215" s="611"/>
      <c r="AN215" s="611"/>
      <c r="AO215" s="612"/>
    </row>
    <row r="216" spans="1:41" s="605" customFormat="1" ht="20.100000000000001" customHeight="1" x14ac:dyDescent="0.3">
      <c r="A216" s="603">
        <v>706456</v>
      </c>
      <c r="B216" s="604" t="s">
        <v>458</v>
      </c>
      <c r="C216" s="603" t="s">
        <v>459</v>
      </c>
      <c r="D216" s="603" t="s">
        <v>1069</v>
      </c>
      <c r="E216" s="603" t="s">
        <v>172</v>
      </c>
      <c r="F216" s="613">
        <v>30989</v>
      </c>
      <c r="G216" s="603" t="s">
        <v>198</v>
      </c>
      <c r="H216" s="603" t="s">
        <v>907</v>
      </c>
      <c r="I216" s="607" t="s">
        <v>398</v>
      </c>
      <c r="J216" s="603" t="s">
        <v>201</v>
      </c>
      <c r="K216" s="611">
        <v>2003</v>
      </c>
      <c r="L216" s="603" t="s">
        <v>198</v>
      </c>
      <c r="M216" s="614"/>
      <c r="N216" s="603"/>
      <c r="O216" s="607"/>
      <c r="P216" s="603"/>
      <c r="Q216" s="605">
        <v>0</v>
      </c>
      <c r="R216" s="617"/>
      <c r="S216" s="603" t="s">
        <v>2489</v>
      </c>
      <c r="T216" s="603" t="s">
        <v>2490</v>
      </c>
      <c r="U216" s="603" t="s">
        <v>2491</v>
      </c>
      <c r="V216" s="603" t="s">
        <v>2189</v>
      </c>
      <c r="W216" s="603"/>
      <c r="X216" s="603"/>
      <c r="Y216" s="603"/>
      <c r="Z216" s="603"/>
      <c r="AA216" s="603"/>
      <c r="AB216" s="603"/>
      <c r="AC216" s="603"/>
      <c r="AD216" s="603"/>
      <c r="AE216" s="607"/>
      <c r="AF216" s="610"/>
      <c r="AG216" s="614"/>
      <c r="AH216" s="607"/>
      <c r="AI216" s="607"/>
      <c r="AJ216" s="603"/>
      <c r="AK216" s="611"/>
      <c r="AL216" s="610"/>
      <c r="AM216" s="611"/>
      <c r="AN216" s="611"/>
      <c r="AO216" s="612"/>
    </row>
    <row r="217" spans="1:41" s="605" customFormat="1" ht="20.100000000000001" customHeight="1" x14ac:dyDescent="0.3">
      <c r="A217" s="603">
        <v>706459</v>
      </c>
      <c r="B217" s="604" t="s">
        <v>808</v>
      </c>
      <c r="C217" s="603" t="s">
        <v>99</v>
      </c>
      <c r="D217" s="603" t="s">
        <v>957</v>
      </c>
      <c r="E217" s="603" t="s">
        <v>172</v>
      </c>
      <c r="F217" s="621">
        <v>36181</v>
      </c>
      <c r="G217" s="603" t="s">
        <v>1115</v>
      </c>
      <c r="H217" s="603" t="s">
        <v>907</v>
      </c>
      <c r="I217" s="607" t="s">
        <v>398</v>
      </c>
      <c r="J217" s="603" t="s">
        <v>201</v>
      </c>
      <c r="K217" s="603">
        <v>2016</v>
      </c>
      <c r="L217" s="603" t="s">
        <v>214</v>
      </c>
      <c r="M217" s="614"/>
      <c r="N217" s="603"/>
      <c r="O217" s="607"/>
      <c r="P217" s="603"/>
      <c r="Q217" s="605">
        <v>0</v>
      </c>
      <c r="R217" s="603">
        <v>0</v>
      </c>
      <c r="S217" s="603" t="s">
        <v>2492</v>
      </c>
      <c r="T217" s="603" t="s">
        <v>1810</v>
      </c>
      <c r="U217" s="603" t="s">
        <v>2493</v>
      </c>
      <c r="V217" s="603" t="s">
        <v>1783</v>
      </c>
      <c r="W217" s="603"/>
      <c r="X217" s="603"/>
      <c r="Y217" s="603"/>
      <c r="Z217" s="603"/>
      <c r="AA217" s="603"/>
      <c r="AB217" s="603"/>
      <c r="AC217" s="603"/>
      <c r="AD217" s="603"/>
      <c r="AE217" s="607"/>
      <c r="AF217" s="610"/>
      <c r="AG217" s="614"/>
      <c r="AH217" s="607"/>
      <c r="AI217" s="607"/>
      <c r="AJ217" s="603"/>
      <c r="AK217" s="611"/>
      <c r="AL217" s="610"/>
      <c r="AM217" s="615"/>
      <c r="AN217" s="615"/>
      <c r="AO217" s="612"/>
    </row>
    <row r="218" spans="1:41" s="605" customFormat="1" ht="20.100000000000001" customHeight="1" x14ac:dyDescent="0.3">
      <c r="A218" s="590">
        <v>706469</v>
      </c>
      <c r="B218" s="590" t="s">
        <v>809</v>
      </c>
      <c r="C218" s="590" t="s">
        <v>221</v>
      </c>
      <c r="D218" s="614" t="s">
        <v>3949</v>
      </c>
      <c r="E218" s="585" t="s">
        <v>172</v>
      </c>
      <c r="F218" s="588">
        <v>31511</v>
      </c>
      <c r="G218" s="585" t="s">
        <v>1116</v>
      </c>
      <c r="H218" s="589" t="s">
        <v>907</v>
      </c>
      <c r="I218" s="590" t="s">
        <v>245</v>
      </c>
      <c r="J218" s="614" t="s">
        <v>201</v>
      </c>
      <c r="K218" s="615">
        <v>2006</v>
      </c>
      <c r="L218" s="614" t="s">
        <v>215</v>
      </c>
      <c r="M218" s="614"/>
      <c r="N218" s="614"/>
      <c r="O218" s="614"/>
      <c r="P218" s="614"/>
      <c r="Q218" s="605">
        <v>0</v>
      </c>
      <c r="R218" s="614"/>
      <c r="S218" s="614"/>
      <c r="T218" s="614"/>
      <c r="U218" s="614"/>
      <c r="V218" s="614"/>
      <c r="W218" s="614"/>
      <c r="X218" s="614"/>
      <c r="Y218" s="614"/>
      <c r="Z218" s="614"/>
      <c r="AA218" s="614"/>
      <c r="AB218" s="614"/>
      <c r="AC218" s="614"/>
      <c r="AD218" s="614"/>
      <c r="AE218" s="614"/>
      <c r="AF218" s="616"/>
      <c r="AG218" s="614"/>
      <c r="AH218" s="614"/>
      <c r="AI218" s="614"/>
      <c r="AJ218" s="603"/>
      <c r="AK218" s="615"/>
      <c r="AL218" s="610"/>
      <c r="AM218" s="611"/>
      <c r="AN218" s="611"/>
      <c r="AO218" s="612"/>
    </row>
    <row r="219" spans="1:41" s="605" customFormat="1" ht="20.100000000000001" customHeight="1" x14ac:dyDescent="0.3">
      <c r="A219" s="603">
        <v>706471</v>
      </c>
      <c r="B219" s="604" t="s">
        <v>553</v>
      </c>
      <c r="C219" s="603" t="s">
        <v>333</v>
      </c>
      <c r="D219" s="603" t="s">
        <v>906</v>
      </c>
      <c r="E219" s="603" t="s">
        <v>172</v>
      </c>
      <c r="F219" s="613">
        <v>28670</v>
      </c>
      <c r="G219" s="603" t="s">
        <v>198</v>
      </c>
      <c r="H219" s="603" t="s">
        <v>907</v>
      </c>
      <c r="I219" s="607" t="s">
        <v>400</v>
      </c>
      <c r="J219" s="603" t="s">
        <v>199</v>
      </c>
      <c r="K219" s="611">
        <v>1996</v>
      </c>
      <c r="L219" s="603" t="s">
        <v>198</v>
      </c>
      <c r="M219" s="614"/>
      <c r="N219" s="603"/>
      <c r="O219" s="607"/>
      <c r="P219" s="603"/>
      <c r="Q219" s="605">
        <v>0</v>
      </c>
      <c r="R219" s="603">
        <v>0</v>
      </c>
      <c r="S219" s="603" t="s">
        <v>2494</v>
      </c>
      <c r="T219" s="603" t="s">
        <v>1999</v>
      </c>
      <c r="U219" s="603" t="s">
        <v>2078</v>
      </c>
      <c r="V219" s="603" t="s">
        <v>1764</v>
      </c>
      <c r="W219" s="603"/>
      <c r="X219" s="603"/>
      <c r="Y219" s="603"/>
      <c r="Z219" s="603"/>
      <c r="AA219" s="603"/>
      <c r="AB219" s="603"/>
      <c r="AC219" s="603"/>
      <c r="AD219" s="603"/>
      <c r="AE219" s="607"/>
      <c r="AF219" s="610"/>
      <c r="AG219" s="614"/>
      <c r="AH219" s="607"/>
      <c r="AI219" s="607"/>
      <c r="AJ219" s="603"/>
      <c r="AK219" s="611"/>
      <c r="AL219" s="610"/>
      <c r="AM219" s="615"/>
      <c r="AN219" s="615"/>
      <c r="AO219" s="612"/>
    </row>
    <row r="220" spans="1:41" s="605" customFormat="1" ht="20.100000000000001" customHeight="1" x14ac:dyDescent="0.3">
      <c r="A220" s="603">
        <v>706483</v>
      </c>
      <c r="B220" s="604" t="s">
        <v>554</v>
      </c>
      <c r="C220" s="603" t="s">
        <v>67</v>
      </c>
      <c r="D220" s="603" t="s">
        <v>909</v>
      </c>
      <c r="E220" s="603" t="s">
        <v>173</v>
      </c>
      <c r="F220" s="613">
        <v>28975</v>
      </c>
      <c r="G220" s="603" t="s">
        <v>210</v>
      </c>
      <c r="H220" s="603" t="s">
        <v>907</v>
      </c>
      <c r="I220" s="607" t="s">
        <v>246</v>
      </c>
      <c r="J220" s="603" t="s">
        <v>199</v>
      </c>
      <c r="K220" s="611">
        <v>1998</v>
      </c>
      <c r="L220" s="603" t="s">
        <v>210</v>
      </c>
      <c r="M220" s="614"/>
      <c r="N220" s="603"/>
      <c r="O220" s="607"/>
      <c r="P220" s="603"/>
      <c r="Q220" s="605">
        <v>0</v>
      </c>
      <c r="R220" s="617"/>
      <c r="S220" s="603" t="s">
        <v>2495</v>
      </c>
      <c r="T220" s="603" t="s">
        <v>1787</v>
      </c>
      <c r="U220" s="603" t="s">
        <v>1912</v>
      </c>
      <c r="V220" s="603" t="s">
        <v>1903</v>
      </c>
      <c r="W220" s="603"/>
      <c r="X220" s="603"/>
      <c r="Y220" s="603"/>
      <c r="Z220" s="603"/>
      <c r="AA220" s="603"/>
      <c r="AB220" s="603"/>
      <c r="AC220" s="603"/>
      <c r="AD220" s="603"/>
      <c r="AE220" s="607" t="s">
        <v>3778</v>
      </c>
      <c r="AF220" s="610" t="s">
        <v>225</v>
      </c>
      <c r="AG220" s="614"/>
      <c r="AH220" s="607"/>
      <c r="AI220" s="607"/>
      <c r="AJ220" s="603" t="s">
        <v>1370</v>
      </c>
      <c r="AK220" s="611"/>
      <c r="AL220" s="610"/>
      <c r="AM220" s="611"/>
      <c r="AN220" s="611"/>
      <c r="AO220" s="612"/>
    </row>
    <row r="221" spans="1:41" s="605" customFormat="1" ht="20.100000000000001" customHeight="1" x14ac:dyDescent="0.3">
      <c r="A221" s="603">
        <v>706489</v>
      </c>
      <c r="B221" s="604" t="s">
        <v>1383</v>
      </c>
      <c r="C221" s="603" t="s">
        <v>1384</v>
      </c>
      <c r="D221" s="603" t="s">
        <v>1720</v>
      </c>
      <c r="E221" s="603" t="s">
        <v>173</v>
      </c>
      <c r="F221" s="613">
        <v>31787</v>
      </c>
      <c r="G221" s="603" t="s">
        <v>198</v>
      </c>
      <c r="H221" s="603" t="s">
        <v>907</v>
      </c>
      <c r="I221" s="607" t="s">
        <v>246</v>
      </c>
      <c r="J221" s="603" t="s">
        <v>201</v>
      </c>
      <c r="K221" s="611">
        <v>2009</v>
      </c>
      <c r="L221" s="603" t="s">
        <v>198</v>
      </c>
      <c r="M221" s="614"/>
      <c r="N221" s="603"/>
      <c r="O221" s="607"/>
      <c r="P221" s="603"/>
      <c r="Q221" s="605">
        <v>0</v>
      </c>
      <c r="R221" s="603">
        <v>0</v>
      </c>
      <c r="S221" s="603" t="s">
        <v>2496</v>
      </c>
      <c r="T221" s="603" t="s">
        <v>2497</v>
      </c>
      <c r="U221" s="603" t="s">
        <v>2498</v>
      </c>
      <c r="V221" s="603" t="s">
        <v>1764</v>
      </c>
      <c r="W221" s="603"/>
      <c r="X221" s="603"/>
      <c r="Y221" s="603"/>
      <c r="Z221" s="603"/>
      <c r="AA221" s="603"/>
      <c r="AB221" s="603"/>
      <c r="AC221" s="603"/>
      <c r="AD221" s="603"/>
      <c r="AE221" s="607"/>
      <c r="AF221" s="610" t="s">
        <v>225</v>
      </c>
      <c r="AG221" s="614"/>
      <c r="AH221" s="607"/>
      <c r="AI221" s="607" t="s">
        <v>1370</v>
      </c>
      <c r="AJ221" s="603" t="s">
        <v>1370</v>
      </c>
      <c r="AK221" s="611"/>
      <c r="AL221" s="610"/>
      <c r="AM221" s="611"/>
      <c r="AN221" s="611"/>
      <c r="AO221" s="612"/>
    </row>
    <row r="222" spans="1:41" s="605" customFormat="1" ht="20.100000000000001" customHeight="1" x14ac:dyDescent="0.3">
      <c r="A222" s="603">
        <v>706504</v>
      </c>
      <c r="B222" s="604" t="s">
        <v>813</v>
      </c>
      <c r="C222" s="603" t="s">
        <v>368</v>
      </c>
      <c r="D222" s="603" t="s">
        <v>1118</v>
      </c>
      <c r="E222" s="603" t="s">
        <v>172</v>
      </c>
      <c r="F222" s="621">
        <v>36108</v>
      </c>
      <c r="G222" s="603" t="s">
        <v>198</v>
      </c>
      <c r="H222" s="603" t="s">
        <v>907</v>
      </c>
      <c r="I222" s="607" t="s">
        <v>247</v>
      </c>
      <c r="J222" s="603" t="s">
        <v>199</v>
      </c>
      <c r="K222" s="603">
        <v>2017</v>
      </c>
      <c r="L222" s="603" t="s">
        <v>198</v>
      </c>
      <c r="M222" s="614"/>
      <c r="N222" s="603"/>
      <c r="O222" s="607"/>
      <c r="P222" s="603"/>
      <c r="Q222" s="605">
        <v>0</v>
      </c>
      <c r="R222" s="603">
        <v>0</v>
      </c>
      <c r="S222" s="603" t="s">
        <v>2499</v>
      </c>
      <c r="T222" s="603" t="s">
        <v>1948</v>
      </c>
      <c r="U222" s="603" t="s">
        <v>2500</v>
      </c>
      <c r="V222" s="603" t="s">
        <v>1764</v>
      </c>
      <c r="W222" s="603"/>
      <c r="X222" s="603"/>
      <c r="Y222" s="603"/>
      <c r="Z222" s="603"/>
      <c r="AA222" s="603"/>
      <c r="AB222" s="603"/>
      <c r="AC222" s="603"/>
      <c r="AD222" s="603"/>
      <c r="AE222" s="607"/>
      <c r="AF222" s="610"/>
      <c r="AG222" s="614"/>
      <c r="AH222" s="607"/>
      <c r="AI222" s="607"/>
      <c r="AJ222" s="603"/>
      <c r="AK222" s="611"/>
      <c r="AL222" s="610"/>
      <c r="AM222" s="615"/>
      <c r="AN222" s="615"/>
      <c r="AO222" s="612"/>
    </row>
    <row r="223" spans="1:41" s="605" customFormat="1" ht="20.100000000000001" customHeight="1" x14ac:dyDescent="0.3">
      <c r="A223" s="603">
        <v>706506</v>
      </c>
      <c r="B223" s="604" t="s">
        <v>586</v>
      </c>
      <c r="C223" s="603" t="s">
        <v>142</v>
      </c>
      <c r="D223" s="603" t="s">
        <v>1119</v>
      </c>
      <c r="E223" s="603" t="s">
        <v>172</v>
      </c>
      <c r="F223" s="621">
        <v>33633</v>
      </c>
      <c r="G223" s="603" t="s">
        <v>1120</v>
      </c>
      <c r="H223" s="603" t="s">
        <v>907</v>
      </c>
      <c r="I223" s="607" t="s">
        <v>246</v>
      </c>
      <c r="J223" s="603" t="s">
        <v>199</v>
      </c>
      <c r="K223" s="603">
        <v>2010</v>
      </c>
      <c r="L223" s="603" t="s">
        <v>210</v>
      </c>
      <c r="M223" s="614"/>
      <c r="N223" s="603"/>
      <c r="O223" s="607"/>
      <c r="P223" s="603"/>
      <c r="Q223" s="605">
        <v>0</v>
      </c>
      <c r="R223" s="603">
        <v>0</v>
      </c>
      <c r="S223" s="603" t="s">
        <v>2501</v>
      </c>
      <c r="T223" s="603" t="s">
        <v>2502</v>
      </c>
      <c r="U223" s="603" t="s">
        <v>2503</v>
      </c>
      <c r="V223" s="603" t="s">
        <v>2504</v>
      </c>
      <c r="W223" s="603"/>
      <c r="X223" s="603"/>
      <c r="Y223" s="603"/>
      <c r="Z223" s="603"/>
      <c r="AA223" s="603"/>
      <c r="AB223" s="603"/>
      <c r="AC223" s="603"/>
      <c r="AD223" s="603"/>
      <c r="AE223" s="607" t="s">
        <v>3778</v>
      </c>
      <c r="AF223" s="610" t="s">
        <v>225</v>
      </c>
      <c r="AG223" s="614"/>
      <c r="AH223" s="607"/>
      <c r="AI223" s="607"/>
      <c r="AJ223" s="603" t="s">
        <v>1370</v>
      </c>
      <c r="AK223" s="611"/>
      <c r="AL223" s="610"/>
      <c r="AM223" s="615"/>
      <c r="AN223" s="615"/>
      <c r="AO223" s="612"/>
    </row>
    <row r="224" spans="1:41" s="605" customFormat="1" ht="20.100000000000001" customHeight="1" x14ac:dyDescent="0.3">
      <c r="A224" s="603">
        <v>706537</v>
      </c>
      <c r="B224" s="604" t="s">
        <v>555</v>
      </c>
      <c r="C224" s="603" t="s">
        <v>311</v>
      </c>
      <c r="D224" s="603" t="s">
        <v>1121</v>
      </c>
      <c r="E224" s="603" t="s">
        <v>172</v>
      </c>
      <c r="F224" s="613">
        <v>35796</v>
      </c>
      <c r="G224" s="603" t="s">
        <v>1693</v>
      </c>
      <c r="H224" s="603" t="s">
        <v>907</v>
      </c>
      <c r="I224" s="607" t="s">
        <v>247</v>
      </c>
      <c r="J224" s="603" t="s">
        <v>199</v>
      </c>
      <c r="K224" s="611">
        <v>2016</v>
      </c>
      <c r="L224" s="603" t="s">
        <v>208</v>
      </c>
      <c r="M224" s="614"/>
      <c r="N224" s="603"/>
      <c r="O224" s="607"/>
      <c r="P224" s="603"/>
      <c r="Q224" s="605">
        <v>0</v>
      </c>
      <c r="R224" s="617"/>
      <c r="S224" s="603" t="s">
        <v>2505</v>
      </c>
      <c r="T224" s="603" t="s">
        <v>2209</v>
      </c>
      <c r="U224" s="603" t="s">
        <v>2506</v>
      </c>
      <c r="V224" s="603" t="s">
        <v>2507</v>
      </c>
      <c r="W224" s="603"/>
      <c r="X224" s="603"/>
      <c r="Y224" s="603"/>
      <c r="Z224" s="603"/>
      <c r="AA224" s="603"/>
      <c r="AB224" s="603"/>
      <c r="AC224" s="603"/>
      <c r="AD224" s="603"/>
      <c r="AE224" s="607"/>
      <c r="AF224" s="610"/>
      <c r="AG224" s="614"/>
      <c r="AH224" s="607"/>
      <c r="AI224" s="607"/>
      <c r="AJ224" s="603"/>
      <c r="AK224" s="611"/>
      <c r="AL224" s="610"/>
      <c r="AM224" s="615"/>
      <c r="AN224" s="615"/>
      <c r="AO224" s="612"/>
    </row>
    <row r="225" spans="1:41" s="605" customFormat="1" ht="20.100000000000001" customHeight="1" x14ac:dyDescent="0.3">
      <c r="A225" s="603">
        <v>706543</v>
      </c>
      <c r="B225" s="604" t="s">
        <v>816</v>
      </c>
      <c r="C225" s="603" t="s">
        <v>590</v>
      </c>
      <c r="D225" s="603" t="s">
        <v>1123</v>
      </c>
      <c r="E225" s="603" t="s">
        <v>173</v>
      </c>
      <c r="F225" s="621">
        <v>35722</v>
      </c>
      <c r="G225" s="603" t="s">
        <v>206</v>
      </c>
      <c r="H225" s="603" t="s">
        <v>907</v>
      </c>
      <c r="I225" s="607" t="s">
        <v>247</v>
      </c>
      <c r="J225" s="603" t="s">
        <v>201</v>
      </c>
      <c r="K225" s="603">
        <v>2015</v>
      </c>
      <c r="L225" s="603" t="s">
        <v>200</v>
      </c>
      <c r="M225" s="614"/>
      <c r="N225" s="603"/>
      <c r="O225" s="607"/>
      <c r="P225" s="603"/>
      <c r="Q225" s="605">
        <v>0</v>
      </c>
      <c r="R225" s="603">
        <v>0</v>
      </c>
      <c r="S225" s="603" t="s">
        <v>2508</v>
      </c>
      <c r="T225" s="603" t="s">
        <v>2135</v>
      </c>
      <c r="U225" s="603" t="s">
        <v>2509</v>
      </c>
      <c r="V225" s="603" t="s">
        <v>1909</v>
      </c>
      <c r="W225" s="603"/>
      <c r="X225" s="603"/>
      <c r="Y225" s="603"/>
      <c r="Z225" s="603"/>
      <c r="AA225" s="603"/>
      <c r="AB225" s="603"/>
      <c r="AC225" s="603"/>
      <c r="AD225" s="603"/>
      <c r="AE225" s="607"/>
      <c r="AF225" s="610" t="s">
        <v>225</v>
      </c>
      <c r="AG225" s="614"/>
      <c r="AH225" s="607"/>
      <c r="AI225" s="607"/>
      <c r="AJ225" s="603" t="s">
        <v>1370</v>
      </c>
      <c r="AK225" s="611"/>
      <c r="AL225" s="610"/>
      <c r="AM225" s="615"/>
      <c r="AN225" s="615"/>
      <c r="AO225" s="612"/>
    </row>
    <row r="226" spans="1:41" s="605" customFormat="1" ht="20.100000000000001" customHeight="1" x14ac:dyDescent="0.3">
      <c r="A226" s="603">
        <v>706560</v>
      </c>
      <c r="B226" s="604" t="s">
        <v>817</v>
      </c>
      <c r="C226" s="603" t="s">
        <v>818</v>
      </c>
      <c r="D226" s="603" t="s">
        <v>1220</v>
      </c>
      <c r="E226" s="603" t="s">
        <v>173</v>
      </c>
      <c r="F226" s="613">
        <v>33082</v>
      </c>
      <c r="G226" s="603" t="s">
        <v>198</v>
      </c>
      <c r="H226" s="603" t="s">
        <v>907</v>
      </c>
      <c r="I226" s="607" t="s">
        <v>247</v>
      </c>
      <c r="J226" s="603" t="s">
        <v>201</v>
      </c>
      <c r="K226" s="611">
        <v>2008</v>
      </c>
      <c r="L226" s="603" t="s">
        <v>198</v>
      </c>
      <c r="M226" s="614"/>
      <c r="N226" s="603"/>
      <c r="O226" s="607"/>
      <c r="P226" s="603"/>
      <c r="Q226" s="605">
        <v>0</v>
      </c>
      <c r="R226" s="603">
        <v>0</v>
      </c>
      <c r="S226" s="603" t="s">
        <v>2510</v>
      </c>
      <c r="T226" s="603" t="s">
        <v>2511</v>
      </c>
      <c r="U226" s="603" t="s">
        <v>2512</v>
      </c>
      <c r="V226" s="603" t="s">
        <v>1764</v>
      </c>
      <c r="W226" s="603"/>
      <c r="X226" s="603"/>
      <c r="Y226" s="603"/>
      <c r="Z226" s="603"/>
      <c r="AA226" s="603"/>
      <c r="AB226" s="603"/>
      <c r="AC226" s="603"/>
      <c r="AD226" s="603"/>
      <c r="AE226" s="607"/>
      <c r="AF226" s="610" t="s">
        <v>225</v>
      </c>
      <c r="AG226" s="614"/>
      <c r="AH226" s="607" t="s">
        <v>1370</v>
      </c>
      <c r="AI226" s="607" t="s">
        <v>1370</v>
      </c>
      <c r="AJ226" s="603" t="s">
        <v>1370</v>
      </c>
      <c r="AK226" s="611"/>
      <c r="AL226" s="610"/>
      <c r="AM226" s="611"/>
      <c r="AN226" s="611"/>
      <c r="AO226" s="612"/>
    </row>
    <row r="227" spans="1:41" s="605" customFormat="1" ht="20.100000000000001" customHeight="1" x14ac:dyDescent="0.3">
      <c r="A227" s="603">
        <v>706563</v>
      </c>
      <c r="B227" s="604" t="s">
        <v>820</v>
      </c>
      <c r="C227" s="603" t="s">
        <v>223</v>
      </c>
      <c r="D227" s="603" t="s">
        <v>1125</v>
      </c>
      <c r="E227" s="603" t="s">
        <v>173</v>
      </c>
      <c r="F227" s="621">
        <v>35652</v>
      </c>
      <c r="G227" s="603" t="s">
        <v>1126</v>
      </c>
      <c r="H227" s="603" t="s">
        <v>907</v>
      </c>
      <c r="I227" s="607" t="s">
        <v>247</v>
      </c>
      <c r="J227" s="603" t="s">
        <v>201</v>
      </c>
      <c r="K227" s="603">
        <v>2015</v>
      </c>
      <c r="L227" s="603" t="s">
        <v>200</v>
      </c>
      <c r="M227" s="614"/>
      <c r="N227" s="603"/>
      <c r="O227" s="607"/>
      <c r="P227" s="603"/>
      <c r="Q227" s="605">
        <v>0</v>
      </c>
      <c r="R227" s="603">
        <v>0</v>
      </c>
      <c r="S227" s="603" t="s">
        <v>2513</v>
      </c>
      <c r="T227" s="603" t="s">
        <v>2256</v>
      </c>
      <c r="U227" s="603" t="s">
        <v>2514</v>
      </c>
      <c r="V227" s="603" t="s">
        <v>2515</v>
      </c>
      <c r="W227" s="603"/>
      <c r="X227" s="603"/>
      <c r="Y227" s="603"/>
      <c r="Z227" s="603"/>
      <c r="AA227" s="603"/>
      <c r="AB227" s="603"/>
      <c r="AC227" s="603"/>
      <c r="AD227" s="603"/>
      <c r="AE227" s="607"/>
      <c r="AF227" s="610"/>
      <c r="AG227" s="614"/>
      <c r="AH227" s="607"/>
      <c r="AI227" s="607"/>
      <c r="AJ227" s="603"/>
      <c r="AK227" s="611"/>
      <c r="AL227" s="610"/>
      <c r="AM227" s="615"/>
      <c r="AN227" s="615"/>
      <c r="AO227" s="612"/>
    </row>
    <row r="228" spans="1:41" s="605" customFormat="1" ht="20.100000000000001" customHeight="1" x14ac:dyDescent="0.3">
      <c r="A228" s="603">
        <v>706572</v>
      </c>
      <c r="B228" s="604" t="s">
        <v>821</v>
      </c>
      <c r="C228" s="603" t="s">
        <v>64</v>
      </c>
      <c r="D228" s="603" t="s">
        <v>1127</v>
      </c>
      <c r="E228" s="603" t="s">
        <v>172</v>
      </c>
      <c r="F228" s="613">
        <v>28352</v>
      </c>
      <c r="G228" s="603" t="s">
        <v>1128</v>
      </c>
      <c r="H228" s="603" t="s">
        <v>907</v>
      </c>
      <c r="I228" s="607" t="s">
        <v>247</v>
      </c>
      <c r="J228" s="603" t="s">
        <v>199</v>
      </c>
      <c r="K228" s="611">
        <v>1996</v>
      </c>
      <c r="L228" s="603" t="s">
        <v>198</v>
      </c>
      <c r="M228" s="614"/>
      <c r="N228" s="603"/>
      <c r="O228" s="607"/>
      <c r="P228" s="603"/>
      <c r="Q228" s="605">
        <v>0</v>
      </c>
      <c r="R228" s="603">
        <v>0</v>
      </c>
      <c r="S228" s="603" t="s">
        <v>2516</v>
      </c>
      <c r="T228" s="603" t="s">
        <v>2122</v>
      </c>
      <c r="U228" s="603" t="s">
        <v>2517</v>
      </c>
      <c r="V228" s="603" t="s">
        <v>1764</v>
      </c>
      <c r="W228" s="603"/>
      <c r="X228" s="603"/>
      <c r="Y228" s="603"/>
      <c r="Z228" s="603"/>
      <c r="AA228" s="603"/>
      <c r="AB228" s="603"/>
      <c r="AC228" s="603"/>
      <c r="AD228" s="603"/>
      <c r="AE228" s="607"/>
      <c r="AF228" s="610"/>
      <c r="AG228" s="614"/>
      <c r="AH228" s="607"/>
      <c r="AI228" s="607"/>
      <c r="AJ228" s="603"/>
      <c r="AK228" s="611"/>
      <c r="AL228" s="610"/>
      <c r="AM228" s="615"/>
      <c r="AN228" s="615"/>
      <c r="AO228" s="612"/>
    </row>
    <row r="229" spans="1:41" s="605" customFormat="1" ht="20.100000000000001" customHeight="1" x14ac:dyDescent="0.3">
      <c r="A229" s="603">
        <v>706574</v>
      </c>
      <c r="B229" s="604" t="s">
        <v>822</v>
      </c>
      <c r="C229" s="603" t="s">
        <v>70</v>
      </c>
      <c r="D229" s="603" t="s">
        <v>929</v>
      </c>
      <c r="E229" s="603" t="s">
        <v>172</v>
      </c>
      <c r="F229" s="613">
        <v>34650</v>
      </c>
      <c r="G229" s="603" t="s">
        <v>1129</v>
      </c>
      <c r="H229" s="603" t="s">
        <v>907</v>
      </c>
      <c r="I229" s="607" t="s">
        <v>398</v>
      </c>
      <c r="J229" s="603" t="s">
        <v>201</v>
      </c>
      <c r="K229" s="611">
        <v>2011</v>
      </c>
      <c r="L229" s="603" t="s">
        <v>200</v>
      </c>
      <c r="M229" s="614"/>
      <c r="N229" s="603"/>
      <c r="O229" s="607"/>
      <c r="P229" s="603"/>
      <c r="Q229" s="605">
        <v>0</v>
      </c>
      <c r="R229" s="603">
        <v>0</v>
      </c>
      <c r="S229" s="603" t="s">
        <v>2518</v>
      </c>
      <c r="T229" s="603" t="s">
        <v>1810</v>
      </c>
      <c r="U229" s="603" t="s">
        <v>1836</v>
      </c>
      <c r="V229" s="603" t="s">
        <v>1818</v>
      </c>
      <c r="W229" s="603"/>
      <c r="X229" s="603"/>
      <c r="Y229" s="603"/>
      <c r="Z229" s="603"/>
      <c r="AA229" s="603"/>
      <c r="AB229" s="603"/>
      <c r="AC229" s="603"/>
      <c r="AD229" s="603"/>
      <c r="AE229" s="607"/>
      <c r="AF229" s="610"/>
      <c r="AG229" s="614"/>
      <c r="AH229" s="607"/>
      <c r="AI229" s="607"/>
      <c r="AJ229" s="603"/>
      <c r="AK229" s="611"/>
      <c r="AL229" s="610"/>
      <c r="AM229" s="615"/>
      <c r="AN229" s="615"/>
      <c r="AO229" s="612"/>
    </row>
    <row r="230" spans="1:41" s="605" customFormat="1" ht="20.100000000000001" customHeight="1" x14ac:dyDescent="0.3">
      <c r="A230" s="603">
        <v>706596</v>
      </c>
      <c r="B230" s="604" t="s">
        <v>589</v>
      </c>
      <c r="C230" s="603" t="s">
        <v>391</v>
      </c>
      <c r="D230" s="603" t="s">
        <v>1130</v>
      </c>
      <c r="E230" s="603" t="s">
        <v>172</v>
      </c>
      <c r="F230" s="613">
        <v>35511</v>
      </c>
      <c r="G230" s="603" t="s">
        <v>1034</v>
      </c>
      <c r="H230" s="603" t="s">
        <v>907</v>
      </c>
      <c r="I230" s="607" t="s">
        <v>247</v>
      </c>
      <c r="J230" s="603" t="s">
        <v>199</v>
      </c>
      <c r="K230" s="611">
        <v>2016</v>
      </c>
      <c r="L230" s="603" t="s">
        <v>200</v>
      </c>
      <c r="M230" s="614"/>
      <c r="N230" s="603"/>
      <c r="O230" s="607"/>
      <c r="P230" s="603"/>
      <c r="Q230" s="605">
        <v>0</v>
      </c>
      <c r="R230" s="603">
        <v>0</v>
      </c>
      <c r="S230" s="603" t="s">
        <v>2519</v>
      </c>
      <c r="T230" s="603" t="s">
        <v>2520</v>
      </c>
      <c r="U230" s="603" t="s">
        <v>2521</v>
      </c>
      <c r="V230" s="603" t="s">
        <v>1808</v>
      </c>
      <c r="W230" s="603"/>
      <c r="X230" s="603"/>
      <c r="Y230" s="603"/>
      <c r="Z230" s="603"/>
      <c r="AA230" s="603"/>
      <c r="AB230" s="603"/>
      <c r="AC230" s="603"/>
      <c r="AD230" s="603"/>
      <c r="AE230" s="607"/>
      <c r="AF230" s="610"/>
      <c r="AG230" s="614"/>
      <c r="AH230" s="607"/>
      <c r="AI230" s="607"/>
      <c r="AJ230" s="603"/>
      <c r="AK230" s="611"/>
      <c r="AL230" s="610"/>
      <c r="AM230" s="611"/>
      <c r="AN230" s="611"/>
      <c r="AO230" s="612"/>
    </row>
    <row r="231" spans="1:41" s="605" customFormat="1" ht="20.100000000000001" customHeight="1" x14ac:dyDescent="0.3">
      <c r="A231" s="603">
        <v>706612</v>
      </c>
      <c r="B231" s="604" t="s">
        <v>825</v>
      </c>
      <c r="C231" s="603" t="s">
        <v>268</v>
      </c>
      <c r="D231" s="603" t="s">
        <v>1239</v>
      </c>
      <c r="E231" s="603" t="s">
        <v>172</v>
      </c>
      <c r="F231" s="621">
        <v>35312</v>
      </c>
      <c r="G231" s="603" t="s">
        <v>198</v>
      </c>
      <c r="H231" s="603" t="s">
        <v>907</v>
      </c>
      <c r="I231" s="607" t="s">
        <v>246</v>
      </c>
      <c r="J231" s="603" t="s">
        <v>201</v>
      </c>
      <c r="K231" s="603">
        <v>2013</v>
      </c>
      <c r="L231" s="603" t="s">
        <v>198</v>
      </c>
      <c r="M231" s="603" t="s">
        <v>225</v>
      </c>
      <c r="N231" s="603"/>
      <c r="O231" s="607"/>
      <c r="P231" s="603"/>
      <c r="Q231" s="605">
        <v>50000</v>
      </c>
      <c r="R231" s="603" t="s">
        <v>225</v>
      </c>
      <c r="S231" s="603" t="s">
        <v>1968</v>
      </c>
      <c r="T231" s="603" t="s">
        <v>1878</v>
      </c>
      <c r="U231" s="603" t="s">
        <v>1969</v>
      </c>
      <c r="V231" s="603" t="s">
        <v>1704</v>
      </c>
      <c r="W231" s="603"/>
      <c r="X231" s="603"/>
      <c r="Y231" s="603"/>
      <c r="Z231" s="603"/>
      <c r="AA231" s="603"/>
      <c r="AB231" s="603"/>
      <c r="AC231" s="603"/>
      <c r="AD231" s="603"/>
      <c r="AE231" s="607"/>
      <c r="AF231" s="610"/>
      <c r="AG231" s="603"/>
      <c r="AH231" s="607"/>
      <c r="AI231" s="607"/>
      <c r="AJ231" s="603"/>
      <c r="AK231" s="615"/>
      <c r="AL231" s="610"/>
      <c r="AM231" s="615"/>
      <c r="AN231" s="615"/>
      <c r="AO231" s="612"/>
    </row>
    <row r="232" spans="1:41" s="605" customFormat="1" ht="20.100000000000001" customHeight="1" x14ac:dyDescent="0.3">
      <c r="A232" s="603">
        <v>706614</v>
      </c>
      <c r="B232" s="604" t="s">
        <v>826</v>
      </c>
      <c r="C232" s="603" t="s">
        <v>334</v>
      </c>
      <c r="D232" s="603" t="s">
        <v>1122</v>
      </c>
      <c r="E232" s="603" t="s">
        <v>172</v>
      </c>
      <c r="F232" s="613">
        <v>34335</v>
      </c>
      <c r="G232" s="603" t="s">
        <v>207</v>
      </c>
      <c r="H232" s="603" t="s">
        <v>907</v>
      </c>
      <c r="I232" s="607" t="s">
        <v>247</v>
      </c>
      <c r="J232" s="603" t="s">
        <v>199</v>
      </c>
      <c r="K232" s="611">
        <v>2011</v>
      </c>
      <c r="L232" s="603" t="s">
        <v>207</v>
      </c>
      <c r="M232" s="614"/>
      <c r="N232" s="603"/>
      <c r="O232" s="607"/>
      <c r="P232" s="603"/>
      <c r="Q232" s="605">
        <v>0</v>
      </c>
      <c r="R232" s="603">
        <v>0</v>
      </c>
      <c r="S232" s="603" t="s">
        <v>2522</v>
      </c>
      <c r="T232" s="603" t="s">
        <v>2523</v>
      </c>
      <c r="U232" s="603" t="s">
        <v>2524</v>
      </c>
      <c r="V232" s="603" t="s">
        <v>1812</v>
      </c>
      <c r="W232" s="603"/>
      <c r="X232" s="603"/>
      <c r="Y232" s="603"/>
      <c r="Z232" s="603"/>
      <c r="AA232" s="603"/>
      <c r="AB232" s="603"/>
      <c r="AC232" s="603"/>
      <c r="AD232" s="603"/>
      <c r="AE232" s="607"/>
      <c r="AF232" s="610" t="s">
        <v>225</v>
      </c>
      <c r="AG232" s="614"/>
      <c r="AH232" s="607" t="s">
        <v>1370</v>
      </c>
      <c r="AI232" s="607" t="s">
        <v>1370</v>
      </c>
      <c r="AJ232" s="603" t="s">
        <v>1370</v>
      </c>
      <c r="AK232" s="611"/>
      <c r="AL232" s="610"/>
      <c r="AM232" s="611"/>
      <c r="AN232" s="611"/>
      <c r="AO232" s="612"/>
    </row>
    <row r="233" spans="1:41" s="605" customFormat="1" ht="20.100000000000001" customHeight="1" x14ac:dyDescent="0.3">
      <c r="A233" s="590">
        <v>706631</v>
      </c>
      <c r="B233" s="590" t="s">
        <v>827</v>
      </c>
      <c r="C233" s="590" t="s">
        <v>828</v>
      </c>
      <c r="D233" s="614" t="s">
        <v>3950</v>
      </c>
      <c r="E233" s="585" t="s">
        <v>172</v>
      </c>
      <c r="F233" s="588">
        <v>31340</v>
      </c>
      <c r="G233" s="585" t="s">
        <v>3951</v>
      </c>
      <c r="H233" s="589" t="s">
        <v>907</v>
      </c>
      <c r="I233" s="590" t="s">
        <v>245</v>
      </c>
      <c r="J233" s="614" t="s">
        <v>201</v>
      </c>
      <c r="K233" s="615">
        <v>2002</v>
      </c>
      <c r="L233" s="614" t="s">
        <v>215</v>
      </c>
      <c r="M233" s="614"/>
      <c r="N233" s="614"/>
      <c r="O233" s="614"/>
      <c r="P233" s="614"/>
      <c r="Q233" s="605">
        <v>0</v>
      </c>
      <c r="R233" s="614"/>
      <c r="S233" s="614"/>
      <c r="T233" s="614"/>
      <c r="U233" s="614"/>
      <c r="V233" s="614"/>
      <c r="W233" s="614"/>
      <c r="X233" s="614"/>
      <c r="Y233" s="614"/>
      <c r="Z233" s="614"/>
      <c r="AA233" s="614"/>
      <c r="AB233" s="614"/>
      <c r="AC233" s="614"/>
      <c r="AD233" s="614"/>
      <c r="AE233" s="614"/>
      <c r="AF233" s="616"/>
      <c r="AG233" s="614"/>
      <c r="AH233" s="614"/>
      <c r="AI233" s="614"/>
      <c r="AJ233" s="603"/>
      <c r="AK233" s="615"/>
      <c r="AL233" s="610"/>
      <c r="AM233" s="611"/>
      <c r="AN233" s="611"/>
      <c r="AO233" s="612"/>
    </row>
    <row r="234" spans="1:41" s="605" customFormat="1" ht="20.100000000000001" customHeight="1" x14ac:dyDescent="0.3">
      <c r="A234" s="603">
        <v>706636</v>
      </c>
      <c r="B234" s="604" t="s">
        <v>1387</v>
      </c>
      <c r="C234" s="603" t="s">
        <v>66</v>
      </c>
      <c r="D234" s="603" t="s">
        <v>929</v>
      </c>
      <c r="E234" s="603" t="s">
        <v>173</v>
      </c>
      <c r="F234" s="613">
        <v>29752</v>
      </c>
      <c r="G234" s="603" t="s">
        <v>969</v>
      </c>
      <c r="H234" s="603" t="s">
        <v>907</v>
      </c>
      <c r="I234" s="607" t="s">
        <v>245</v>
      </c>
      <c r="J234" s="603" t="s">
        <v>199</v>
      </c>
      <c r="K234" s="611">
        <v>1999</v>
      </c>
      <c r="L234" s="603" t="s">
        <v>200</v>
      </c>
      <c r="M234" s="614"/>
      <c r="N234" s="603"/>
      <c r="O234" s="607"/>
      <c r="P234" s="603"/>
      <c r="Q234" s="605">
        <v>0</v>
      </c>
      <c r="R234" s="603">
        <v>0</v>
      </c>
      <c r="S234" s="603" t="s">
        <v>2526</v>
      </c>
      <c r="T234" s="603" t="s">
        <v>1837</v>
      </c>
      <c r="U234" s="603" t="s">
        <v>1836</v>
      </c>
      <c r="V234" s="603" t="s">
        <v>2015</v>
      </c>
      <c r="W234" s="603"/>
      <c r="X234" s="603"/>
      <c r="Y234" s="603"/>
      <c r="Z234" s="603"/>
      <c r="AA234" s="603"/>
      <c r="AB234" s="603"/>
      <c r="AC234" s="603"/>
      <c r="AD234" s="603"/>
      <c r="AE234" s="607" t="s">
        <v>3778</v>
      </c>
      <c r="AF234" s="610"/>
      <c r="AG234" s="614"/>
      <c r="AH234" s="607"/>
      <c r="AI234" s="607"/>
      <c r="AJ234" s="603"/>
      <c r="AK234" s="611"/>
      <c r="AL234" s="610"/>
      <c r="AM234" s="611"/>
      <c r="AN234" s="611"/>
      <c r="AO234" s="612"/>
    </row>
    <row r="235" spans="1:41" s="605" customFormat="1" ht="20.100000000000001" customHeight="1" x14ac:dyDescent="0.3">
      <c r="A235" s="603">
        <v>706637</v>
      </c>
      <c r="B235" s="604" t="s">
        <v>829</v>
      </c>
      <c r="C235" s="603" t="s">
        <v>335</v>
      </c>
      <c r="D235" s="603" t="s">
        <v>1132</v>
      </c>
      <c r="E235" s="603" t="s">
        <v>173</v>
      </c>
      <c r="F235" s="613">
        <v>31778</v>
      </c>
      <c r="G235" s="603" t="s">
        <v>212</v>
      </c>
      <c r="H235" s="603" t="s">
        <v>907</v>
      </c>
      <c r="I235" s="607" t="s">
        <v>246</v>
      </c>
      <c r="J235" s="603" t="s">
        <v>201</v>
      </c>
      <c r="K235" s="611">
        <v>2005</v>
      </c>
      <c r="L235" s="603" t="s">
        <v>212</v>
      </c>
      <c r="M235" s="614"/>
      <c r="N235" s="603"/>
      <c r="O235" s="607"/>
      <c r="P235" s="603"/>
      <c r="Q235" s="605">
        <v>150000</v>
      </c>
      <c r="R235" s="603">
        <v>0</v>
      </c>
      <c r="S235" s="603" t="s">
        <v>2527</v>
      </c>
      <c r="T235" s="603" t="s">
        <v>2528</v>
      </c>
      <c r="U235" s="603" t="s">
        <v>2529</v>
      </c>
      <c r="V235" s="603" t="s">
        <v>2415</v>
      </c>
      <c r="W235" s="603"/>
      <c r="X235" s="603"/>
      <c r="Y235" s="603"/>
      <c r="Z235" s="603"/>
      <c r="AA235" s="603"/>
      <c r="AB235" s="603"/>
      <c r="AC235" s="603"/>
      <c r="AD235" s="603" t="s">
        <v>3778</v>
      </c>
      <c r="AE235" s="607" t="s">
        <v>3778</v>
      </c>
      <c r="AF235" s="610"/>
      <c r="AG235" s="614"/>
      <c r="AH235" s="607"/>
      <c r="AI235" s="607"/>
      <c r="AJ235" s="603"/>
      <c r="AK235" s="611"/>
      <c r="AL235" s="610"/>
      <c r="AM235" s="615"/>
      <c r="AN235" s="615"/>
      <c r="AO235" s="612"/>
    </row>
    <row r="236" spans="1:41" s="605" customFormat="1" ht="20.100000000000001" customHeight="1" x14ac:dyDescent="0.3">
      <c r="A236" s="603">
        <v>706647</v>
      </c>
      <c r="B236" s="604" t="s">
        <v>830</v>
      </c>
      <c r="C236" s="603" t="s">
        <v>156</v>
      </c>
      <c r="D236" s="603" t="s">
        <v>992</v>
      </c>
      <c r="E236" s="603" t="s">
        <v>173</v>
      </c>
      <c r="F236" s="621">
        <v>28487</v>
      </c>
      <c r="G236" s="603" t="s">
        <v>1133</v>
      </c>
      <c r="H236" s="603" t="s">
        <v>907</v>
      </c>
      <c r="I236" s="607" t="s">
        <v>246</v>
      </c>
      <c r="J236" s="603" t="s">
        <v>199</v>
      </c>
      <c r="K236" s="603">
        <v>1994</v>
      </c>
      <c r="L236" s="603" t="s">
        <v>1231</v>
      </c>
      <c r="M236" s="603" t="s">
        <v>225</v>
      </c>
      <c r="N236" s="603"/>
      <c r="O236" s="607"/>
      <c r="P236" s="603"/>
      <c r="Q236" s="605">
        <v>0</v>
      </c>
      <c r="R236" s="603" t="s">
        <v>225</v>
      </c>
      <c r="S236" s="603" t="s">
        <v>2037</v>
      </c>
      <c r="T236" s="603" t="s">
        <v>2038</v>
      </c>
      <c r="U236" s="603" t="s">
        <v>1953</v>
      </c>
      <c r="V236" s="603" t="s">
        <v>2039</v>
      </c>
      <c r="W236" s="603" t="s">
        <v>225</v>
      </c>
      <c r="X236" s="603" t="s">
        <v>225</v>
      </c>
      <c r="Y236" s="603" t="s">
        <v>225</v>
      </c>
      <c r="Z236" s="603" t="s">
        <v>225</v>
      </c>
      <c r="AA236" s="603" t="s">
        <v>225</v>
      </c>
      <c r="AB236" s="603" t="s">
        <v>225</v>
      </c>
      <c r="AC236" s="603" t="s">
        <v>1370</v>
      </c>
      <c r="AD236" s="603"/>
      <c r="AE236" s="607" t="s">
        <v>3778</v>
      </c>
      <c r="AF236" s="610" t="s">
        <v>1370</v>
      </c>
      <c r="AG236" s="603" t="s">
        <v>1370</v>
      </c>
      <c r="AH236" s="607" t="s">
        <v>1370</v>
      </c>
      <c r="AI236" s="607" t="s">
        <v>1370</v>
      </c>
      <c r="AJ236" s="603" t="s">
        <v>1370</v>
      </c>
      <c r="AK236" s="615"/>
      <c r="AL236" s="610"/>
      <c r="AM236" s="615"/>
      <c r="AN236" s="615"/>
      <c r="AO236" s="612"/>
    </row>
    <row r="237" spans="1:41" s="605" customFormat="1" ht="20.100000000000001" customHeight="1" x14ac:dyDescent="0.3">
      <c r="A237" s="603">
        <v>706648</v>
      </c>
      <c r="B237" s="604" t="s">
        <v>532</v>
      </c>
      <c r="C237" s="603" t="s">
        <v>533</v>
      </c>
      <c r="D237" s="603" t="s">
        <v>1134</v>
      </c>
      <c r="E237" s="603" t="s">
        <v>172</v>
      </c>
      <c r="F237" s="613">
        <v>34335</v>
      </c>
      <c r="G237" s="603" t="s">
        <v>207</v>
      </c>
      <c r="H237" s="603" t="s">
        <v>907</v>
      </c>
      <c r="I237" s="607" t="s">
        <v>398</v>
      </c>
      <c r="J237" s="603" t="s">
        <v>199</v>
      </c>
      <c r="K237" s="611">
        <v>2011</v>
      </c>
      <c r="L237" s="603" t="s">
        <v>207</v>
      </c>
      <c r="M237" s="614"/>
      <c r="N237" s="603"/>
      <c r="O237" s="607"/>
      <c r="P237" s="603"/>
      <c r="Q237" s="605">
        <v>0</v>
      </c>
      <c r="R237" s="617"/>
      <c r="S237" s="603" t="s">
        <v>2530</v>
      </c>
      <c r="T237" s="603" t="s">
        <v>2531</v>
      </c>
      <c r="U237" s="603" t="s">
        <v>2532</v>
      </c>
      <c r="V237" s="603" t="s">
        <v>2533</v>
      </c>
      <c r="W237" s="603"/>
      <c r="X237" s="603"/>
      <c r="Y237" s="603"/>
      <c r="Z237" s="603"/>
      <c r="AA237" s="603"/>
      <c r="AB237" s="603"/>
      <c r="AC237" s="603"/>
      <c r="AD237" s="603"/>
      <c r="AE237" s="607"/>
      <c r="AF237" s="610"/>
      <c r="AG237" s="614"/>
      <c r="AH237" s="607"/>
      <c r="AI237" s="607"/>
      <c r="AJ237" s="603"/>
      <c r="AK237" s="611"/>
      <c r="AL237" s="610"/>
      <c r="AM237" s="615"/>
      <c r="AN237" s="615"/>
      <c r="AO237" s="612"/>
    </row>
    <row r="238" spans="1:41" s="605" customFormat="1" ht="20.100000000000001" customHeight="1" x14ac:dyDescent="0.3">
      <c r="A238" s="603">
        <v>706688</v>
      </c>
      <c r="B238" s="604" t="s">
        <v>560</v>
      </c>
      <c r="C238" s="603" t="s">
        <v>561</v>
      </c>
      <c r="D238" s="603" t="s">
        <v>973</v>
      </c>
      <c r="E238" s="603" t="s">
        <v>173</v>
      </c>
      <c r="F238" s="613">
        <v>28280</v>
      </c>
      <c r="G238" s="603" t="s">
        <v>1135</v>
      </c>
      <c r="H238" s="603" t="s">
        <v>907</v>
      </c>
      <c r="I238" s="607" t="s">
        <v>246</v>
      </c>
      <c r="J238" s="603" t="s">
        <v>201</v>
      </c>
      <c r="K238" s="611">
        <v>2005</v>
      </c>
      <c r="L238" s="603" t="s">
        <v>212</v>
      </c>
      <c r="M238" s="614"/>
      <c r="N238" s="603"/>
      <c r="O238" s="607"/>
      <c r="P238" s="603"/>
      <c r="Q238" s="605">
        <v>0</v>
      </c>
      <c r="R238" s="603">
        <v>0</v>
      </c>
      <c r="S238" s="603" t="s">
        <v>2534</v>
      </c>
      <c r="T238" s="603" t="s">
        <v>2535</v>
      </c>
      <c r="U238" s="603" t="s">
        <v>2428</v>
      </c>
      <c r="V238" s="603" t="s">
        <v>2415</v>
      </c>
      <c r="W238" s="603"/>
      <c r="X238" s="603"/>
      <c r="Y238" s="603"/>
      <c r="Z238" s="603"/>
      <c r="AA238" s="603"/>
      <c r="AB238" s="603"/>
      <c r="AC238" s="603"/>
      <c r="AD238" s="603"/>
      <c r="AE238" s="607" t="s">
        <v>3778</v>
      </c>
      <c r="AF238" s="610" t="s">
        <v>225</v>
      </c>
      <c r="AG238" s="614"/>
      <c r="AH238" s="607" t="s">
        <v>1370</v>
      </c>
      <c r="AI238" s="607" t="s">
        <v>1370</v>
      </c>
      <c r="AJ238" s="603" t="s">
        <v>1370</v>
      </c>
      <c r="AK238" s="611"/>
      <c r="AL238" s="610"/>
      <c r="AM238" s="615"/>
      <c r="AN238" s="615"/>
      <c r="AO238" s="612"/>
    </row>
    <row r="239" spans="1:41" s="605" customFormat="1" ht="20.100000000000001" customHeight="1" x14ac:dyDescent="0.3">
      <c r="A239" s="603">
        <v>706692</v>
      </c>
      <c r="B239" s="604" t="s">
        <v>1679</v>
      </c>
      <c r="C239" s="603" t="s">
        <v>64</v>
      </c>
      <c r="D239" s="603" t="s">
        <v>1719</v>
      </c>
      <c r="E239" s="603" t="s">
        <v>173</v>
      </c>
      <c r="F239" s="613">
        <v>31794</v>
      </c>
      <c r="G239" s="603" t="s">
        <v>198</v>
      </c>
      <c r="H239" s="603" t="s">
        <v>907</v>
      </c>
      <c r="I239" s="607" t="s">
        <v>247</v>
      </c>
      <c r="J239" s="603" t="s">
        <v>201</v>
      </c>
      <c r="K239" s="611">
        <v>2014</v>
      </c>
      <c r="L239" s="603" t="s">
        <v>213</v>
      </c>
      <c r="M239" s="614"/>
      <c r="N239" s="603"/>
      <c r="O239" s="607"/>
      <c r="P239" s="603"/>
      <c r="Q239" s="605">
        <v>0</v>
      </c>
      <c r="R239" s="603">
        <v>0</v>
      </c>
      <c r="S239" s="603" t="s">
        <v>2536</v>
      </c>
      <c r="T239" s="603" t="s">
        <v>2212</v>
      </c>
      <c r="U239" s="603" t="s">
        <v>2537</v>
      </c>
      <c r="V239" s="603" t="s">
        <v>1764</v>
      </c>
      <c r="W239" s="603"/>
      <c r="X239" s="603"/>
      <c r="Y239" s="603"/>
      <c r="Z239" s="603"/>
      <c r="AA239" s="603"/>
      <c r="AB239" s="603"/>
      <c r="AC239" s="603"/>
      <c r="AD239" s="603"/>
      <c r="AE239" s="607"/>
      <c r="AF239" s="610" t="s">
        <v>225</v>
      </c>
      <c r="AG239" s="614"/>
      <c r="AH239" s="607"/>
      <c r="AI239" s="607"/>
      <c r="AJ239" s="603" t="s">
        <v>1370</v>
      </c>
      <c r="AK239" s="611"/>
      <c r="AL239" s="610"/>
      <c r="AM239" s="615"/>
      <c r="AN239" s="615"/>
      <c r="AO239" s="612"/>
    </row>
    <row r="240" spans="1:41" s="605" customFormat="1" ht="20.100000000000001" customHeight="1" x14ac:dyDescent="0.3">
      <c r="A240" s="585">
        <v>706694</v>
      </c>
      <c r="B240" s="585" t="s">
        <v>3840</v>
      </c>
      <c r="C240" s="585" t="s">
        <v>3841</v>
      </c>
      <c r="D240" s="607"/>
      <c r="E240" s="587" t="s">
        <v>1687</v>
      </c>
      <c r="F240" s="615"/>
      <c r="G240" s="607"/>
      <c r="H240" s="608"/>
      <c r="I240" s="607" t="s">
        <v>399</v>
      </c>
      <c r="J240" s="608"/>
      <c r="L240" s="608"/>
      <c r="M240" s="607"/>
      <c r="N240" s="607"/>
      <c r="O240" s="607"/>
      <c r="P240" s="607"/>
      <c r="Q240" s="605">
        <v>0</v>
      </c>
      <c r="R240" s="607"/>
      <c r="S240" s="607"/>
      <c r="T240" s="607"/>
      <c r="U240" s="607"/>
      <c r="V240" s="607"/>
      <c r="W240" s="607"/>
      <c r="X240" s="607"/>
      <c r="Y240" s="607"/>
      <c r="Z240" s="607"/>
      <c r="AA240" s="607"/>
      <c r="AB240" s="607"/>
      <c r="AC240" s="607"/>
      <c r="AD240" s="607" t="s">
        <v>3778</v>
      </c>
      <c r="AE240" s="607" t="s">
        <v>3778</v>
      </c>
      <c r="AF240" s="609"/>
      <c r="AG240" s="607"/>
      <c r="AH240" s="607"/>
      <c r="AI240" s="607"/>
      <c r="AJ240" s="603"/>
      <c r="AL240" s="610"/>
      <c r="AM240" s="615"/>
      <c r="AN240" s="615"/>
      <c r="AO240" s="612"/>
    </row>
    <row r="241" spans="1:41" s="605" customFormat="1" ht="20.100000000000001" customHeight="1" x14ac:dyDescent="0.3">
      <c r="A241" s="603">
        <v>706699</v>
      </c>
      <c r="B241" s="604" t="s">
        <v>834</v>
      </c>
      <c r="C241" s="603" t="s">
        <v>304</v>
      </c>
      <c r="D241" s="603" t="s">
        <v>1152</v>
      </c>
      <c r="E241" s="603" t="s">
        <v>173</v>
      </c>
      <c r="F241" s="621">
        <v>32512</v>
      </c>
      <c r="G241" s="603" t="s">
        <v>206</v>
      </c>
      <c r="H241" s="603" t="s">
        <v>907</v>
      </c>
      <c r="I241" s="607" t="s">
        <v>247</v>
      </c>
      <c r="J241" s="603" t="s">
        <v>201</v>
      </c>
      <c r="K241" s="603">
        <v>2006</v>
      </c>
      <c r="L241" s="603" t="s">
        <v>206</v>
      </c>
      <c r="M241" s="614"/>
      <c r="N241" s="603"/>
      <c r="O241" s="607"/>
      <c r="P241" s="603"/>
      <c r="Q241" s="605">
        <v>0</v>
      </c>
      <c r="R241" s="603">
        <v>0</v>
      </c>
      <c r="S241" s="603" t="s">
        <v>2538</v>
      </c>
      <c r="T241" s="603" t="s">
        <v>2539</v>
      </c>
      <c r="U241" s="603" t="s">
        <v>2018</v>
      </c>
      <c r="V241" s="603" t="s">
        <v>1909</v>
      </c>
      <c r="W241" s="603"/>
      <c r="X241" s="603"/>
      <c r="Y241" s="603"/>
      <c r="Z241" s="603"/>
      <c r="AA241" s="603"/>
      <c r="AB241" s="603"/>
      <c r="AC241" s="603"/>
      <c r="AD241" s="603"/>
      <c r="AE241" s="607"/>
      <c r="AF241" s="610"/>
      <c r="AG241" s="614"/>
      <c r="AH241" s="607"/>
      <c r="AI241" s="607"/>
      <c r="AJ241" s="603"/>
      <c r="AK241" s="611"/>
      <c r="AL241" s="610"/>
      <c r="AM241" s="611"/>
      <c r="AN241" s="611"/>
      <c r="AO241" s="612"/>
    </row>
    <row r="242" spans="1:41" s="605" customFormat="1" ht="20.100000000000001" customHeight="1" x14ac:dyDescent="0.3">
      <c r="A242" s="603">
        <v>706719</v>
      </c>
      <c r="B242" s="604" t="s">
        <v>835</v>
      </c>
      <c r="C242" s="603" t="s">
        <v>305</v>
      </c>
      <c r="D242" s="603" t="s">
        <v>1137</v>
      </c>
      <c r="E242" s="603" t="s">
        <v>173</v>
      </c>
      <c r="F242" s="613">
        <v>30225</v>
      </c>
      <c r="G242" s="603" t="s">
        <v>1138</v>
      </c>
      <c r="H242" s="603" t="s">
        <v>907</v>
      </c>
      <c r="I242" s="607" t="s">
        <v>398</v>
      </c>
      <c r="J242" s="603" t="s">
        <v>201</v>
      </c>
      <c r="K242" s="611">
        <v>2003</v>
      </c>
      <c r="L242" s="603" t="s">
        <v>212</v>
      </c>
      <c r="M242" s="614"/>
      <c r="N242" s="603"/>
      <c r="O242" s="607"/>
      <c r="P242" s="603"/>
      <c r="Q242" s="605">
        <v>0</v>
      </c>
      <c r="R242" s="603">
        <v>0</v>
      </c>
      <c r="S242" s="603" t="s">
        <v>1840</v>
      </c>
      <c r="T242" s="603" t="s">
        <v>1841</v>
      </c>
      <c r="U242" s="603" t="s">
        <v>1842</v>
      </c>
      <c r="V242" s="603" t="s">
        <v>1843</v>
      </c>
      <c r="W242" s="603"/>
      <c r="X242" s="603"/>
      <c r="Y242" s="603"/>
      <c r="Z242" s="603"/>
      <c r="AA242" s="603"/>
      <c r="AB242" s="603"/>
      <c r="AC242" s="603"/>
      <c r="AD242" s="603"/>
      <c r="AE242" s="607"/>
      <c r="AF242" s="610"/>
      <c r="AG242" s="614"/>
      <c r="AH242" s="607"/>
      <c r="AI242" s="607"/>
      <c r="AJ242" s="603"/>
      <c r="AK242" s="611"/>
      <c r="AL242" s="610"/>
      <c r="AM242" s="611"/>
      <c r="AN242" s="611"/>
      <c r="AO242" s="612"/>
    </row>
    <row r="243" spans="1:41" s="605" customFormat="1" ht="20.100000000000001" customHeight="1" x14ac:dyDescent="0.3">
      <c r="A243" s="603">
        <v>706732</v>
      </c>
      <c r="B243" s="604" t="s">
        <v>2903</v>
      </c>
      <c r="C243" s="603" t="s">
        <v>66</v>
      </c>
      <c r="D243" s="603" t="s">
        <v>1141</v>
      </c>
      <c r="E243" s="603" t="s">
        <v>172</v>
      </c>
      <c r="F243" s="621">
        <v>36555</v>
      </c>
      <c r="G243" s="603" t="s">
        <v>1256</v>
      </c>
      <c r="H243" s="603" t="s">
        <v>907</v>
      </c>
      <c r="I243" s="607" t="s">
        <v>246</v>
      </c>
      <c r="J243" s="603" t="s">
        <v>201</v>
      </c>
      <c r="K243" s="603">
        <v>2017</v>
      </c>
      <c r="L243" s="603" t="s">
        <v>210</v>
      </c>
      <c r="M243" s="614"/>
      <c r="N243" s="603"/>
      <c r="O243" s="607"/>
      <c r="P243" s="603"/>
      <c r="Q243" s="605">
        <v>0</v>
      </c>
      <c r="R243" s="603">
        <v>0</v>
      </c>
      <c r="S243" s="603" t="s">
        <v>2540</v>
      </c>
      <c r="T243" s="603" t="s">
        <v>1797</v>
      </c>
      <c r="U243" s="603" t="s">
        <v>2541</v>
      </c>
      <c r="V243" s="603" t="s">
        <v>1903</v>
      </c>
      <c r="W243" s="603"/>
      <c r="X243" s="603"/>
      <c r="Y243" s="603"/>
      <c r="Z243" s="603"/>
      <c r="AA243" s="603"/>
      <c r="AB243" s="603"/>
      <c r="AC243" s="603"/>
      <c r="AD243" s="603"/>
      <c r="AE243" s="607" t="s">
        <v>3778</v>
      </c>
      <c r="AF243" s="610" t="s">
        <v>225</v>
      </c>
      <c r="AG243" s="614"/>
      <c r="AH243" s="607"/>
      <c r="AI243" s="607"/>
      <c r="AJ243" s="603" t="s">
        <v>1370</v>
      </c>
      <c r="AK243" s="611"/>
      <c r="AL243" s="610"/>
      <c r="AM243" s="611"/>
      <c r="AN243" s="611"/>
      <c r="AO243" s="612"/>
    </row>
    <row r="244" spans="1:41" s="605" customFormat="1" ht="20.100000000000001" customHeight="1" x14ac:dyDescent="0.3">
      <c r="A244" s="603">
        <v>706753</v>
      </c>
      <c r="B244" s="604" t="s">
        <v>327</v>
      </c>
      <c r="C244" s="603" t="s">
        <v>121</v>
      </c>
      <c r="D244" s="603" t="s">
        <v>993</v>
      </c>
      <c r="E244" s="603" t="s">
        <v>172</v>
      </c>
      <c r="F244" s="613">
        <v>34895</v>
      </c>
      <c r="G244" s="603" t="s">
        <v>198</v>
      </c>
      <c r="H244" s="603" t="s">
        <v>907</v>
      </c>
      <c r="I244" s="607" t="s">
        <v>245</v>
      </c>
      <c r="J244" s="603" t="s">
        <v>201</v>
      </c>
      <c r="K244" s="611">
        <v>2013</v>
      </c>
      <c r="L244" s="603" t="s">
        <v>200</v>
      </c>
      <c r="M244" s="614"/>
      <c r="N244" s="603"/>
      <c r="O244" s="607"/>
      <c r="P244" s="603"/>
      <c r="Q244" s="605">
        <v>0</v>
      </c>
      <c r="R244" s="603">
        <v>0</v>
      </c>
      <c r="S244" s="603" t="s">
        <v>1980</v>
      </c>
      <c r="T244" s="603" t="s">
        <v>1981</v>
      </c>
      <c r="U244" s="603" t="s">
        <v>1982</v>
      </c>
      <c r="V244" s="603" t="s">
        <v>1764</v>
      </c>
      <c r="W244" s="603"/>
      <c r="X244" s="603"/>
      <c r="Y244" s="603"/>
      <c r="Z244" s="603"/>
      <c r="AA244" s="603"/>
      <c r="AB244" s="603"/>
      <c r="AC244" s="603"/>
      <c r="AD244" s="603"/>
      <c r="AE244" s="607" t="s">
        <v>3778</v>
      </c>
      <c r="AF244" s="610" t="s">
        <v>225</v>
      </c>
      <c r="AG244" s="614"/>
      <c r="AH244" s="607"/>
      <c r="AI244" s="607"/>
      <c r="AJ244" s="603" t="s">
        <v>1370</v>
      </c>
      <c r="AK244" s="611"/>
      <c r="AL244" s="610"/>
      <c r="AM244" s="615"/>
      <c r="AN244" s="615"/>
      <c r="AO244" s="612"/>
    </row>
    <row r="245" spans="1:41" s="605" customFormat="1" ht="20.100000000000001" customHeight="1" x14ac:dyDescent="0.3">
      <c r="A245" s="590">
        <v>706756</v>
      </c>
      <c r="B245" s="590" t="s">
        <v>3927</v>
      </c>
      <c r="C245" s="590" t="s">
        <v>69</v>
      </c>
      <c r="D245" s="614" t="s">
        <v>961</v>
      </c>
      <c r="E245" s="585" t="s">
        <v>172</v>
      </c>
      <c r="F245" s="588">
        <v>35451</v>
      </c>
      <c r="G245" s="585" t="s">
        <v>1262</v>
      </c>
      <c r="H245" s="589" t="s">
        <v>907</v>
      </c>
      <c r="I245" s="590" t="s">
        <v>245</v>
      </c>
      <c r="J245" s="614" t="s">
        <v>201</v>
      </c>
      <c r="K245" s="615">
        <v>2018</v>
      </c>
      <c r="L245" s="614" t="s">
        <v>214</v>
      </c>
      <c r="M245" s="614"/>
      <c r="N245" s="614"/>
      <c r="O245" s="614"/>
      <c r="P245" s="614"/>
      <c r="Q245" s="605">
        <v>0</v>
      </c>
      <c r="R245" s="614"/>
      <c r="S245" s="614"/>
      <c r="T245" s="614"/>
      <c r="U245" s="614"/>
      <c r="V245" s="614"/>
      <c r="W245" s="614"/>
      <c r="X245" s="614"/>
      <c r="Y245" s="614"/>
      <c r="Z245" s="614"/>
      <c r="AA245" s="614"/>
      <c r="AB245" s="614"/>
      <c r="AC245" s="614"/>
      <c r="AD245" s="614"/>
      <c r="AE245" s="614"/>
      <c r="AF245" s="616"/>
      <c r="AG245" s="614"/>
      <c r="AH245" s="614"/>
      <c r="AI245" s="614"/>
      <c r="AJ245" s="603"/>
      <c r="AK245" s="615"/>
      <c r="AL245" s="610"/>
      <c r="AM245" s="611"/>
      <c r="AN245" s="611"/>
      <c r="AO245" s="612"/>
    </row>
    <row r="246" spans="1:41" s="605" customFormat="1" ht="20.100000000000001" customHeight="1" x14ac:dyDescent="0.3">
      <c r="A246" s="603">
        <v>706759</v>
      </c>
      <c r="B246" s="604" t="s">
        <v>838</v>
      </c>
      <c r="C246" s="603" t="s">
        <v>130</v>
      </c>
      <c r="D246" s="603" t="s">
        <v>933</v>
      </c>
      <c r="E246" s="603" t="s">
        <v>172</v>
      </c>
      <c r="F246" s="613">
        <v>30446</v>
      </c>
      <c r="G246" s="603" t="s">
        <v>198</v>
      </c>
      <c r="H246" s="603" t="s">
        <v>907</v>
      </c>
      <c r="I246" s="607" t="s">
        <v>398</v>
      </c>
      <c r="J246" s="603" t="s">
        <v>199</v>
      </c>
      <c r="K246" s="611">
        <v>2002</v>
      </c>
      <c r="L246" s="603" t="s">
        <v>198</v>
      </c>
      <c r="M246" s="614"/>
      <c r="N246" s="603"/>
      <c r="O246" s="607"/>
      <c r="P246" s="603"/>
      <c r="Q246" s="605">
        <v>0</v>
      </c>
      <c r="R246" s="603">
        <v>0</v>
      </c>
      <c r="S246" s="603" t="s">
        <v>2542</v>
      </c>
      <c r="T246" s="603" t="s">
        <v>2543</v>
      </c>
      <c r="U246" s="603" t="s">
        <v>1933</v>
      </c>
      <c r="V246" s="603" t="s">
        <v>1764</v>
      </c>
      <c r="W246" s="603"/>
      <c r="X246" s="603"/>
      <c r="Y246" s="603"/>
      <c r="Z246" s="603"/>
      <c r="AA246" s="603"/>
      <c r="AB246" s="603"/>
      <c r="AC246" s="603"/>
      <c r="AD246" s="603"/>
      <c r="AE246" s="607"/>
      <c r="AF246" s="610"/>
      <c r="AG246" s="614"/>
      <c r="AH246" s="607"/>
      <c r="AI246" s="607"/>
      <c r="AJ246" s="603"/>
      <c r="AK246" s="611"/>
      <c r="AL246" s="610"/>
      <c r="AM246" s="611"/>
      <c r="AN246" s="611"/>
      <c r="AO246" s="612"/>
    </row>
    <row r="247" spans="1:41" s="605" customFormat="1" ht="20.100000000000001" customHeight="1" x14ac:dyDescent="0.3">
      <c r="A247" s="603">
        <v>706760</v>
      </c>
      <c r="B247" s="604" t="s">
        <v>328</v>
      </c>
      <c r="C247" s="603" t="s">
        <v>101</v>
      </c>
      <c r="D247" s="603" t="s">
        <v>225</v>
      </c>
      <c r="E247" s="603" t="s">
        <v>172</v>
      </c>
      <c r="F247" s="618"/>
      <c r="G247" s="603" t="s">
        <v>225</v>
      </c>
      <c r="H247" s="603" t="s">
        <v>225</v>
      </c>
      <c r="I247" s="607" t="s">
        <v>245</v>
      </c>
      <c r="J247" s="603" t="s">
        <v>225</v>
      </c>
      <c r="K247" s="618"/>
      <c r="L247" s="603" t="s">
        <v>225</v>
      </c>
      <c r="M247" s="614"/>
      <c r="N247" s="603"/>
      <c r="O247" s="607"/>
      <c r="P247" s="603"/>
      <c r="Q247" s="605">
        <v>0</v>
      </c>
      <c r="R247" s="617"/>
      <c r="S247" s="603" t="s">
        <v>225</v>
      </c>
      <c r="T247" s="603" t="s">
        <v>225</v>
      </c>
      <c r="U247" s="603" t="s">
        <v>225</v>
      </c>
      <c r="V247" s="603" t="s">
        <v>225</v>
      </c>
      <c r="W247" s="617"/>
      <c r="X247" s="603"/>
      <c r="Y247" s="617"/>
      <c r="Z247" s="617"/>
      <c r="AA247" s="617"/>
      <c r="AB247" s="617"/>
      <c r="AC247" s="617"/>
      <c r="AD247" s="603"/>
      <c r="AE247" s="607"/>
      <c r="AF247" s="610" t="s">
        <v>225</v>
      </c>
      <c r="AG247" s="614"/>
      <c r="AH247" s="607" t="s">
        <v>1370</v>
      </c>
      <c r="AI247" s="607" t="s">
        <v>1370</v>
      </c>
      <c r="AJ247" s="603" t="s">
        <v>1370</v>
      </c>
      <c r="AK247" s="611"/>
      <c r="AL247" s="610"/>
      <c r="AM247" s="611"/>
      <c r="AN247" s="611"/>
      <c r="AO247" s="612"/>
    </row>
    <row r="248" spans="1:41" s="605" customFormat="1" ht="20.100000000000001" customHeight="1" x14ac:dyDescent="0.3">
      <c r="A248" s="603">
        <v>706772</v>
      </c>
      <c r="B248" s="604" t="s">
        <v>507</v>
      </c>
      <c r="C248" s="603" t="s">
        <v>508</v>
      </c>
      <c r="D248" s="603" t="s">
        <v>1143</v>
      </c>
      <c r="E248" s="603" t="s">
        <v>172</v>
      </c>
      <c r="F248" s="613">
        <v>30634</v>
      </c>
      <c r="G248" s="603" t="s">
        <v>1197</v>
      </c>
      <c r="H248" s="603" t="s">
        <v>907</v>
      </c>
      <c r="I248" s="607" t="s">
        <v>398</v>
      </c>
      <c r="J248" s="603" t="s">
        <v>201</v>
      </c>
      <c r="K248" s="611">
        <v>2007</v>
      </c>
      <c r="L248" s="603" t="s">
        <v>211</v>
      </c>
      <c r="M248" s="614"/>
      <c r="N248" s="603"/>
      <c r="O248" s="607"/>
      <c r="P248" s="603"/>
      <c r="Q248" s="605">
        <v>0</v>
      </c>
      <c r="R248" s="617"/>
      <c r="S248" s="603" t="s">
        <v>2544</v>
      </c>
      <c r="T248" s="603" t="s">
        <v>2545</v>
      </c>
      <c r="U248" s="603" t="s">
        <v>1782</v>
      </c>
      <c r="V248" s="603" t="s">
        <v>2525</v>
      </c>
      <c r="W248" s="603"/>
      <c r="X248" s="603"/>
      <c r="Y248" s="603"/>
      <c r="Z248" s="603"/>
      <c r="AA248" s="603"/>
      <c r="AB248" s="603"/>
      <c r="AC248" s="603"/>
      <c r="AD248" s="603"/>
      <c r="AE248" s="607"/>
      <c r="AF248" s="610"/>
      <c r="AG248" s="614"/>
      <c r="AH248" s="607"/>
      <c r="AI248" s="607"/>
      <c r="AJ248" s="603"/>
      <c r="AK248" s="611"/>
      <c r="AL248" s="610"/>
      <c r="AM248" s="611"/>
      <c r="AN248" s="611"/>
      <c r="AO248" s="612"/>
    </row>
    <row r="249" spans="1:41" s="605" customFormat="1" ht="20.100000000000001" customHeight="1" x14ac:dyDescent="0.3">
      <c r="A249" s="603">
        <v>706778</v>
      </c>
      <c r="B249" s="604" t="s">
        <v>841</v>
      </c>
      <c r="C249" s="603" t="s">
        <v>126</v>
      </c>
      <c r="D249" s="603" t="s">
        <v>946</v>
      </c>
      <c r="E249" s="603" t="s">
        <v>173</v>
      </c>
      <c r="F249" s="621">
        <v>30742</v>
      </c>
      <c r="G249" s="603" t="s">
        <v>916</v>
      </c>
      <c r="H249" s="603" t="s">
        <v>907</v>
      </c>
      <c r="I249" s="607" t="s">
        <v>246</v>
      </c>
      <c r="J249" s="603" t="s">
        <v>201</v>
      </c>
      <c r="K249" s="603">
        <v>2005</v>
      </c>
      <c r="L249" s="603" t="s">
        <v>200</v>
      </c>
      <c r="M249" s="614"/>
      <c r="N249" s="603"/>
      <c r="O249" s="607"/>
      <c r="P249" s="603"/>
      <c r="Q249" s="605">
        <v>0</v>
      </c>
      <c r="R249" s="603">
        <v>0</v>
      </c>
      <c r="S249" s="603" t="s">
        <v>1873</v>
      </c>
      <c r="T249" s="603" t="s">
        <v>1874</v>
      </c>
      <c r="U249" s="603" t="s">
        <v>1875</v>
      </c>
      <c r="V249" s="603" t="s">
        <v>1876</v>
      </c>
      <c r="W249" s="603"/>
      <c r="X249" s="603"/>
      <c r="Y249" s="603"/>
      <c r="Z249" s="603"/>
      <c r="AA249" s="603"/>
      <c r="AB249" s="603"/>
      <c r="AC249" s="603"/>
      <c r="AD249" s="603"/>
      <c r="AE249" s="607"/>
      <c r="AF249" s="610" t="s">
        <v>225</v>
      </c>
      <c r="AG249" s="614"/>
      <c r="AH249" s="607" t="s">
        <v>1370</v>
      </c>
      <c r="AI249" s="607" t="s">
        <v>1370</v>
      </c>
      <c r="AJ249" s="603" t="s">
        <v>1370</v>
      </c>
      <c r="AK249" s="611"/>
      <c r="AL249" s="610"/>
      <c r="AM249" s="615"/>
      <c r="AN249" s="615"/>
      <c r="AO249" s="612"/>
    </row>
    <row r="250" spans="1:41" s="605" customFormat="1" ht="20.100000000000001" customHeight="1" x14ac:dyDescent="0.3">
      <c r="A250" s="603">
        <v>706790</v>
      </c>
      <c r="B250" s="604" t="s">
        <v>534</v>
      </c>
      <c r="C250" s="603" t="s">
        <v>133</v>
      </c>
      <c r="D250" s="603" t="s">
        <v>1144</v>
      </c>
      <c r="E250" s="603" t="s">
        <v>173</v>
      </c>
      <c r="F250" s="613">
        <v>28039</v>
      </c>
      <c r="G250" s="603" t="s">
        <v>916</v>
      </c>
      <c r="H250" s="603" t="s">
        <v>907</v>
      </c>
      <c r="I250" s="607" t="s">
        <v>247</v>
      </c>
      <c r="J250" s="603" t="s">
        <v>201</v>
      </c>
      <c r="K250" s="611">
        <v>1995</v>
      </c>
      <c r="L250" s="603" t="s">
        <v>200</v>
      </c>
      <c r="M250" s="614"/>
      <c r="N250" s="603"/>
      <c r="O250" s="607"/>
      <c r="P250" s="603"/>
      <c r="Q250" s="605">
        <v>0</v>
      </c>
      <c r="R250" s="617"/>
      <c r="S250" s="603" t="s">
        <v>2546</v>
      </c>
      <c r="T250" s="603" t="s">
        <v>1999</v>
      </c>
      <c r="U250" s="603" t="s">
        <v>2547</v>
      </c>
      <c r="V250" s="603" t="s">
        <v>2548</v>
      </c>
      <c r="W250" s="603"/>
      <c r="X250" s="603"/>
      <c r="Y250" s="603"/>
      <c r="Z250" s="603"/>
      <c r="AA250" s="603"/>
      <c r="AB250" s="603"/>
      <c r="AC250" s="603"/>
      <c r="AD250" s="603"/>
      <c r="AE250" s="607"/>
      <c r="AF250" s="610"/>
      <c r="AG250" s="614"/>
      <c r="AH250" s="607"/>
      <c r="AI250" s="607"/>
      <c r="AJ250" s="603"/>
      <c r="AK250" s="611"/>
      <c r="AL250" s="610"/>
      <c r="AM250" s="615"/>
      <c r="AN250" s="615"/>
      <c r="AO250" s="612"/>
    </row>
    <row r="251" spans="1:41" s="605" customFormat="1" ht="20.100000000000001" customHeight="1" x14ac:dyDescent="0.3">
      <c r="A251" s="603">
        <v>706792</v>
      </c>
      <c r="B251" s="604" t="s">
        <v>843</v>
      </c>
      <c r="C251" s="603" t="s">
        <v>99</v>
      </c>
      <c r="D251" s="603" t="s">
        <v>1142</v>
      </c>
      <c r="E251" s="603" t="s">
        <v>173</v>
      </c>
      <c r="F251" s="613">
        <v>33402</v>
      </c>
      <c r="G251" s="603" t="s">
        <v>1145</v>
      </c>
      <c r="H251" s="603" t="s">
        <v>907</v>
      </c>
      <c r="I251" s="607" t="s">
        <v>246</v>
      </c>
      <c r="J251" s="603" t="s">
        <v>199</v>
      </c>
      <c r="K251" s="611">
        <v>2010</v>
      </c>
      <c r="L251" s="603" t="s">
        <v>1019</v>
      </c>
      <c r="M251" s="614"/>
      <c r="N251" s="603"/>
      <c r="O251" s="607"/>
      <c r="P251" s="603"/>
      <c r="Q251" s="605">
        <v>50000</v>
      </c>
      <c r="R251" s="603">
        <v>0</v>
      </c>
      <c r="S251" s="603" t="s">
        <v>2549</v>
      </c>
      <c r="T251" s="603" t="s">
        <v>1810</v>
      </c>
      <c r="U251" s="603" t="s">
        <v>1975</v>
      </c>
      <c r="V251" s="603" t="s">
        <v>2550</v>
      </c>
      <c r="W251" s="603"/>
      <c r="X251" s="603"/>
      <c r="Y251" s="603"/>
      <c r="Z251" s="603"/>
      <c r="AA251" s="603"/>
      <c r="AB251" s="603"/>
      <c r="AC251" s="603"/>
      <c r="AD251" s="603"/>
      <c r="AE251" s="607"/>
      <c r="AF251" s="610"/>
      <c r="AG251" s="614"/>
      <c r="AH251" s="607"/>
      <c r="AI251" s="607"/>
      <c r="AJ251" s="603"/>
      <c r="AK251" s="611"/>
      <c r="AL251" s="610"/>
      <c r="AM251" s="611"/>
      <c r="AN251" s="611"/>
      <c r="AO251" s="612"/>
    </row>
    <row r="252" spans="1:41" s="605" customFormat="1" ht="20.100000000000001" customHeight="1" x14ac:dyDescent="0.3">
      <c r="A252" s="603">
        <v>706797</v>
      </c>
      <c r="B252" s="604" t="s">
        <v>509</v>
      </c>
      <c r="C252" s="603" t="s">
        <v>125</v>
      </c>
      <c r="D252" s="603" t="s">
        <v>1187</v>
      </c>
      <c r="E252" s="603" t="s">
        <v>172</v>
      </c>
      <c r="F252" s="613">
        <v>28700</v>
      </c>
      <c r="G252" s="603" t="s">
        <v>198</v>
      </c>
      <c r="H252" s="603" t="s">
        <v>907</v>
      </c>
      <c r="I252" s="607" t="s">
        <v>247</v>
      </c>
      <c r="J252" s="603" t="s">
        <v>199</v>
      </c>
      <c r="K252" s="611">
        <v>1997</v>
      </c>
      <c r="L252" s="603" t="s">
        <v>215</v>
      </c>
      <c r="M252" s="614"/>
      <c r="N252" s="603"/>
      <c r="O252" s="607"/>
      <c r="P252" s="603"/>
      <c r="Q252" s="605">
        <v>0</v>
      </c>
      <c r="R252" s="617"/>
      <c r="S252" s="603" t="s">
        <v>2551</v>
      </c>
      <c r="T252" s="603" t="s">
        <v>2528</v>
      </c>
      <c r="U252" s="603" t="s">
        <v>1926</v>
      </c>
      <c r="V252" s="603" t="s">
        <v>1764</v>
      </c>
      <c r="W252" s="603"/>
      <c r="X252" s="603"/>
      <c r="Y252" s="603"/>
      <c r="Z252" s="603"/>
      <c r="AA252" s="603"/>
      <c r="AB252" s="603"/>
      <c r="AC252" s="603"/>
      <c r="AD252" s="603"/>
      <c r="AE252" s="607"/>
      <c r="AF252" s="610"/>
      <c r="AG252" s="614"/>
      <c r="AH252" s="607"/>
      <c r="AI252" s="607"/>
      <c r="AJ252" s="603"/>
      <c r="AK252" s="611"/>
      <c r="AL252" s="610"/>
      <c r="AM252" s="615"/>
      <c r="AN252" s="615"/>
      <c r="AO252" s="612"/>
    </row>
    <row r="253" spans="1:41" s="605" customFormat="1" ht="20.100000000000001" customHeight="1" x14ac:dyDescent="0.3">
      <c r="A253" s="603">
        <v>706800</v>
      </c>
      <c r="B253" s="604" t="s">
        <v>1391</v>
      </c>
      <c r="C253" s="603" t="s">
        <v>157</v>
      </c>
      <c r="D253" s="603" t="s">
        <v>225</v>
      </c>
      <c r="E253" s="587" t="s">
        <v>1687</v>
      </c>
      <c r="F253" s="617"/>
      <c r="G253" s="603" t="s">
        <v>225</v>
      </c>
      <c r="H253" s="603" t="s">
        <v>225</v>
      </c>
      <c r="I253" s="607" t="s">
        <v>245</v>
      </c>
      <c r="J253" s="603" t="s">
        <v>225</v>
      </c>
      <c r="K253" s="617"/>
      <c r="L253" s="603" t="s">
        <v>225</v>
      </c>
      <c r="M253" s="603" t="s">
        <v>225</v>
      </c>
      <c r="N253" s="603"/>
      <c r="O253" s="607"/>
      <c r="P253" s="603"/>
      <c r="Q253" s="605">
        <v>0</v>
      </c>
      <c r="R253" s="603" t="s">
        <v>225</v>
      </c>
      <c r="S253" s="603" t="s">
        <v>225</v>
      </c>
      <c r="T253" s="603" t="s">
        <v>225</v>
      </c>
      <c r="U253" s="603" t="s">
        <v>225</v>
      </c>
      <c r="V253" s="603" t="s">
        <v>225</v>
      </c>
      <c r="W253" s="603" t="s">
        <v>225</v>
      </c>
      <c r="X253" s="603" t="s">
        <v>225</v>
      </c>
      <c r="Y253" s="603" t="s">
        <v>225</v>
      </c>
      <c r="Z253" s="603" t="s">
        <v>225</v>
      </c>
      <c r="AA253" s="603" t="s">
        <v>225</v>
      </c>
      <c r="AB253" s="603" t="s">
        <v>225</v>
      </c>
      <c r="AC253" s="603" t="s">
        <v>1370</v>
      </c>
      <c r="AD253" s="603"/>
      <c r="AE253" s="607" t="s">
        <v>3778</v>
      </c>
      <c r="AF253" s="610" t="s">
        <v>1370</v>
      </c>
      <c r="AG253" s="603" t="s">
        <v>1370</v>
      </c>
      <c r="AH253" s="607" t="s">
        <v>1370</v>
      </c>
      <c r="AI253" s="607" t="s">
        <v>1370</v>
      </c>
      <c r="AJ253" s="603" t="s">
        <v>1370</v>
      </c>
      <c r="AK253" s="615"/>
      <c r="AL253" s="610"/>
      <c r="AM253" s="611"/>
      <c r="AN253" s="611"/>
      <c r="AO253" s="612"/>
    </row>
    <row r="254" spans="1:41" s="605" customFormat="1" ht="20.100000000000001" customHeight="1" x14ac:dyDescent="0.3">
      <c r="A254" s="603">
        <v>706803</v>
      </c>
      <c r="B254" s="604" t="s">
        <v>613</v>
      </c>
      <c r="C254" s="603" t="s">
        <v>374</v>
      </c>
      <c r="D254" s="603" t="s">
        <v>1148</v>
      </c>
      <c r="E254" s="603" t="s">
        <v>173</v>
      </c>
      <c r="F254" s="613">
        <v>21924</v>
      </c>
      <c r="G254" s="603" t="s">
        <v>1146</v>
      </c>
      <c r="H254" s="603" t="s">
        <v>907</v>
      </c>
      <c r="I254" s="607" t="s">
        <v>247</v>
      </c>
      <c r="J254" s="603" t="s">
        <v>199</v>
      </c>
      <c r="K254" s="611">
        <v>1981</v>
      </c>
      <c r="L254" s="603" t="s">
        <v>210</v>
      </c>
      <c r="M254" s="614"/>
      <c r="N254" s="603"/>
      <c r="O254" s="607"/>
      <c r="P254" s="603"/>
      <c r="Q254" s="605">
        <v>0</v>
      </c>
      <c r="R254" s="617"/>
      <c r="S254" s="603" t="s">
        <v>2029</v>
      </c>
      <c r="T254" s="603" t="s">
        <v>2030</v>
      </c>
      <c r="U254" s="603" t="s">
        <v>2031</v>
      </c>
      <c r="V254" s="603" t="s">
        <v>2032</v>
      </c>
      <c r="W254" s="603"/>
      <c r="X254" s="603"/>
      <c r="Y254" s="603"/>
      <c r="Z254" s="603"/>
      <c r="AA254" s="603"/>
      <c r="AB254" s="603"/>
      <c r="AC254" s="603"/>
      <c r="AD254" s="603"/>
      <c r="AE254" s="607"/>
      <c r="AF254" s="610"/>
      <c r="AG254" s="614"/>
      <c r="AH254" s="607"/>
      <c r="AI254" s="607"/>
      <c r="AJ254" s="603"/>
      <c r="AK254" s="611"/>
      <c r="AL254" s="610"/>
      <c r="AM254" s="615"/>
      <c r="AN254" s="615"/>
      <c r="AO254" s="612"/>
    </row>
    <row r="255" spans="1:41" s="605" customFormat="1" ht="20.100000000000001" customHeight="1" x14ac:dyDescent="0.3">
      <c r="A255" s="603">
        <v>706804</v>
      </c>
      <c r="B255" s="604" t="s">
        <v>845</v>
      </c>
      <c r="C255" s="603" t="s">
        <v>66</v>
      </c>
      <c r="D255" s="603" t="s">
        <v>1085</v>
      </c>
      <c r="E255" s="603" t="s">
        <v>172</v>
      </c>
      <c r="F255" s="613">
        <v>29550</v>
      </c>
      <c r="G255" s="603" t="s">
        <v>1755</v>
      </c>
      <c r="H255" s="603" t="s">
        <v>907</v>
      </c>
      <c r="I255" s="607" t="s">
        <v>246</v>
      </c>
      <c r="J255" s="603" t="s">
        <v>201</v>
      </c>
      <c r="K255" s="611">
        <v>2004</v>
      </c>
      <c r="L255" s="603" t="s">
        <v>214</v>
      </c>
      <c r="M255" s="614"/>
      <c r="N255" s="603"/>
      <c r="O255" s="607"/>
      <c r="P255" s="603"/>
      <c r="Q255" s="605">
        <v>0</v>
      </c>
      <c r="R255" s="603">
        <v>0</v>
      </c>
      <c r="S255" s="603" t="s">
        <v>2552</v>
      </c>
      <c r="T255" s="603" t="s">
        <v>1998</v>
      </c>
      <c r="U255" s="603" t="s">
        <v>2416</v>
      </c>
      <c r="V255" s="603" t="s">
        <v>2553</v>
      </c>
      <c r="W255" s="603"/>
      <c r="X255" s="603"/>
      <c r="Y255" s="603"/>
      <c r="Z255" s="603"/>
      <c r="AA255" s="603"/>
      <c r="AB255" s="603"/>
      <c r="AC255" s="603"/>
      <c r="AD255" s="603"/>
      <c r="AE255" s="607"/>
      <c r="AF255" s="610"/>
      <c r="AG255" s="614"/>
      <c r="AH255" s="607"/>
      <c r="AI255" s="607"/>
      <c r="AJ255" s="603"/>
      <c r="AK255" s="611"/>
      <c r="AL255" s="610"/>
      <c r="AM255" s="611"/>
      <c r="AN255" s="611"/>
      <c r="AO255" s="612"/>
    </row>
    <row r="256" spans="1:41" s="605" customFormat="1" ht="20.100000000000001" customHeight="1" x14ac:dyDescent="0.3">
      <c r="A256" s="603">
        <v>706805</v>
      </c>
      <c r="B256" s="604" t="s">
        <v>846</v>
      </c>
      <c r="C256" s="603" t="s">
        <v>94</v>
      </c>
      <c r="D256" s="603" t="s">
        <v>1205</v>
      </c>
      <c r="E256" s="603" t="s">
        <v>173</v>
      </c>
      <c r="F256" s="613">
        <v>31594</v>
      </c>
      <c r="G256" s="603" t="s">
        <v>1147</v>
      </c>
      <c r="H256" s="603" t="s">
        <v>907</v>
      </c>
      <c r="I256" s="607" t="s">
        <v>398</v>
      </c>
      <c r="J256" s="603" t="s">
        <v>199</v>
      </c>
      <c r="K256" s="611">
        <v>2006</v>
      </c>
      <c r="L256" s="603" t="s">
        <v>215</v>
      </c>
      <c r="M256" s="614"/>
      <c r="N256" s="603"/>
      <c r="O256" s="607"/>
      <c r="P256" s="603"/>
      <c r="Q256" s="605">
        <v>0</v>
      </c>
      <c r="R256" s="603">
        <v>0</v>
      </c>
      <c r="S256" s="603" t="s">
        <v>2554</v>
      </c>
      <c r="T256" s="603" t="s">
        <v>2120</v>
      </c>
      <c r="U256" s="603" t="s">
        <v>2555</v>
      </c>
      <c r="V256" s="603" t="s">
        <v>2051</v>
      </c>
      <c r="W256" s="603"/>
      <c r="X256" s="603"/>
      <c r="Y256" s="603"/>
      <c r="Z256" s="603"/>
      <c r="AA256" s="603"/>
      <c r="AB256" s="603"/>
      <c r="AC256" s="603"/>
      <c r="AD256" s="603"/>
      <c r="AE256" s="607"/>
      <c r="AF256" s="610"/>
      <c r="AG256" s="614"/>
      <c r="AH256" s="607"/>
      <c r="AI256" s="607"/>
      <c r="AJ256" s="603"/>
      <c r="AK256" s="611"/>
      <c r="AL256" s="610"/>
      <c r="AM256" s="611"/>
      <c r="AN256" s="611"/>
      <c r="AO256" s="612"/>
    </row>
    <row r="257" spans="1:41" s="605" customFormat="1" ht="20.100000000000001" customHeight="1" x14ac:dyDescent="0.3">
      <c r="A257" s="603">
        <v>706807</v>
      </c>
      <c r="B257" s="604" t="s">
        <v>591</v>
      </c>
      <c r="C257" s="603" t="s">
        <v>66</v>
      </c>
      <c r="D257" s="603" t="s">
        <v>1198</v>
      </c>
      <c r="E257" s="603" t="s">
        <v>173</v>
      </c>
      <c r="F257" s="613">
        <v>30640</v>
      </c>
      <c r="G257" s="603" t="s">
        <v>198</v>
      </c>
      <c r="H257" s="603" t="s">
        <v>907</v>
      </c>
      <c r="I257" s="607" t="s">
        <v>246</v>
      </c>
      <c r="J257" s="603" t="s">
        <v>201</v>
      </c>
      <c r="K257" s="611">
        <v>2001</v>
      </c>
      <c r="L257" s="603" t="s">
        <v>198</v>
      </c>
      <c r="M257" s="614"/>
      <c r="N257" s="603"/>
      <c r="O257" s="607"/>
      <c r="P257" s="603"/>
      <c r="Q257" s="605">
        <v>0</v>
      </c>
      <c r="R257" s="603">
        <v>0</v>
      </c>
      <c r="S257" s="603" t="s">
        <v>2556</v>
      </c>
      <c r="T257" s="603" t="s">
        <v>1837</v>
      </c>
      <c r="U257" s="603" t="s">
        <v>2557</v>
      </c>
      <c r="V257" s="603" t="s">
        <v>1764</v>
      </c>
      <c r="W257" s="603"/>
      <c r="X257" s="603"/>
      <c r="Y257" s="603"/>
      <c r="Z257" s="603"/>
      <c r="AA257" s="603"/>
      <c r="AB257" s="603"/>
      <c r="AC257" s="603"/>
      <c r="AD257" s="603"/>
      <c r="AE257" s="607"/>
      <c r="AF257" s="610" t="s">
        <v>225</v>
      </c>
      <c r="AG257" s="614"/>
      <c r="AH257" s="607"/>
      <c r="AI257" s="607" t="s">
        <v>1370</v>
      </c>
      <c r="AJ257" s="603" t="s">
        <v>1370</v>
      </c>
      <c r="AK257" s="611"/>
      <c r="AL257" s="610"/>
      <c r="AM257" s="615"/>
      <c r="AN257" s="615"/>
      <c r="AO257" s="612"/>
    </row>
    <row r="258" spans="1:41" s="605" customFormat="1" ht="20.100000000000001" customHeight="1" x14ac:dyDescent="0.3">
      <c r="A258" s="603">
        <v>706812</v>
      </c>
      <c r="B258" s="604" t="s">
        <v>457</v>
      </c>
      <c r="C258" s="603" t="s">
        <v>61</v>
      </c>
      <c r="D258" s="603" t="s">
        <v>1200</v>
      </c>
      <c r="E258" s="603" t="s">
        <v>173</v>
      </c>
      <c r="F258" s="621">
        <v>30911</v>
      </c>
      <c r="G258" s="603" t="s">
        <v>198</v>
      </c>
      <c r="H258" s="603" t="s">
        <v>907</v>
      </c>
      <c r="I258" s="607" t="s">
        <v>245</v>
      </c>
      <c r="J258" s="603" t="s">
        <v>201</v>
      </c>
      <c r="K258" s="603">
        <v>2003</v>
      </c>
      <c r="L258" s="603" t="s">
        <v>200</v>
      </c>
      <c r="M258" s="614"/>
      <c r="N258" s="603"/>
      <c r="O258" s="607"/>
      <c r="P258" s="603"/>
      <c r="Q258" s="605">
        <v>0</v>
      </c>
      <c r="R258" s="617"/>
      <c r="S258" s="603" t="s">
        <v>1851</v>
      </c>
      <c r="T258" s="603" t="s">
        <v>1852</v>
      </c>
      <c r="U258" s="603" t="s">
        <v>1853</v>
      </c>
      <c r="V258" s="603" t="s">
        <v>1764</v>
      </c>
      <c r="W258" s="603"/>
      <c r="X258" s="603"/>
      <c r="Y258" s="603"/>
      <c r="Z258" s="603"/>
      <c r="AA258" s="603"/>
      <c r="AB258" s="603"/>
      <c r="AC258" s="603"/>
      <c r="AD258" s="603"/>
      <c r="AE258" s="607" t="s">
        <v>3778</v>
      </c>
      <c r="AF258" s="610" t="s">
        <v>225</v>
      </c>
      <c r="AG258" s="614"/>
      <c r="AH258" s="607" t="s">
        <v>1370</v>
      </c>
      <c r="AI258" s="607" t="s">
        <v>1370</v>
      </c>
      <c r="AJ258" s="603" t="s">
        <v>1370</v>
      </c>
      <c r="AK258" s="611"/>
      <c r="AL258" s="610"/>
      <c r="AM258" s="611"/>
      <c r="AN258" s="611"/>
      <c r="AO258" s="612"/>
    </row>
    <row r="259" spans="1:41" s="605" customFormat="1" ht="20.100000000000001" customHeight="1" x14ac:dyDescent="0.3">
      <c r="A259" s="603">
        <v>706815</v>
      </c>
      <c r="B259" s="604" t="s">
        <v>847</v>
      </c>
      <c r="C259" s="603" t="s">
        <v>68</v>
      </c>
      <c r="D259" s="603" t="s">
        <v>225</v>
      </c>
      <c r="E259" s="603" t="s">
        <v>172</v>
      </c>
      <c r="F259" s="617"/>
      <c r="G259" s="603" t="s">
        <v>225</v>
      </c>
      <c r="H259" s="603" t="s">
        <v>225</v>
      </c>
      <c r="I259" s="607" t="s">
        <v>246</v>
      </c>
      <c r="J259" s="603" t="s">
        <v>225</v>
      </c>
      <c r="K259" s="617"/>
      <c r="L259" s="603" t="s">
        <v>225</v>
      </c>
      <c r="M259" s="614"/>
      <c r="N259" s="603"/>
      <c r="O259" s="607"/>
      <c r="P259" s="603"/>
      <c r="Q259" s="605">
        <v>0</v>
      </c>
      <c r="R259" s="617"/>
      <c r="S259" s="603" t="s">
        <v>225</v>
      </c>
      <c r="T259" s="603" t="s">
        <v>225</v>
      </c>
      <c r="U259" s="603" t="s">
        <v>225</v>
      </c>
      <c r="V259" s="603" t="s">
        <v>225</v>
      </c>
      <c r="W259" s="617"/>
      <c r="X259" s="603"/>
      <c r="Y259" s="617"/>
      <c r="Z259" s="617"/>
      <c r="AA259" s="617"/>
      <c r="AB259" s="617"/>
      <c r="AC259" s="617"/>
      <c r="AD259" s="603"/>
      <c r="AE259" s="607" t="s">
        <v>3778</v>
      </c>
      <c r="AF259" s="610" t="s">
        <v>225</v>
      </c>
      <c r="AG259" s="614"/>
      <c r="AH259" s="607" t="s">
        <v>1370</v>
      </c>
      <c r="AI259" s="607" t="s">
        <v>1370</v>
      </c>
      <c r="AJ259" s="603" t="s">
        <v>1370</v>
      </c>
      <c r="AK259" s="611"/>
      <c r="AL259" s="610"/>
      <c r="AM259" s="611"/>
      <c r="AN259" s="611"/>
      <c r="AO259" s="612"/>
    </row>
    <row r="260" spans="1:41" s="605" customFormat="1" ht="20.100000000000001" customHeight="1" x14ac:dyDescent="0.3">
      <c r="A260" s="603">
        <v>706823</v>
      </c>
      <c r="B260" s="604" t="s">
        <v>581</v>
      </c>
      <c r="C260" s="603" t="s">
        <v>263</v>
      </c>
      <c r="D260" s="603" t="s">
        <v>1149</v>
      </c>
      <c r="E260" s="603" t="s">
        <v>172</v>
      </c>
      <c r="F260" s="613">
        <v>30058</v>
      </c>
      <c r="G260" s="603" t="s">
        <v>198</v>
      </c>
      <c r="H260" s="603" t="s">
        <v>907</v>
      </c>
      <c r="I260" s="607" t="s">
        <v>246</v>
      </c>
      <c r="J260" s="603" t="s">
        <v>199</v>
      </c>
      <c r="K260" s="611">
        <v>2001</v>
      </c>
      <c r="L260" s="603" t="s">
        <v>198</v>
      </c>
      <c r="M260" s="603" t="s">
        <v>225</v>
      </c>
      <c r="N260" s="603"/>
      <c r="O260" s="607"/>
      <c r="P260" s="603"/>
      <c r="Q260" s="605">
        <v>0</v>
      </c>
      <c r="R260" s="603" t="s">
        <v>225</v>
      </c>
      <c r="S260" s="603" t="s">
        <v>2044</v>
      </c>
      <c r="T260" s="603" t="s">
        <v>2041</v>
      </c>
      <c r="U260" s="603" t="s">
        <v>2045</v>
      </c>
      <c r="V260" s="603" t="s">
        <v>1704</v>
      </c>
      <c r="W260" s="603"/>
      <c r="X260" s="603"/>
      <c r="Y260" s="603"/>
      <c r="Z260" s="603"/>
      <c r="AA260" s="603"/>
      <c r="AB260" s="603"/>
      <c r="AC260" s="603"/>
      <c r="AD260" s="603"/>
      <c r="AE260" s="607"/>
      <c r="AF260" s="610"/>
      <c r="AG260" s="603"/>
      <c r="AH260" s="607"/>
      <c r="AI260" s="607"/>
      <c r="AJ260" s="603"/>
      <c r="AK260" s="615"/>
      <c r="AL260" s="610"/>
      <c r="AM260" s="611"/>
      <c r="AN260" s="611"/>
      <c r="AO260" s="612"/>
    </row>
    <row r="261" spans="1:41" s="605" customFormat="1" ht="20.100000000000001" customHeight="1" x14ac:dyDescent="0.3">
      <c r="A261" s="603">
        <v>706835</v>
      </c>
      <c r="B261" s="604" t="s">
        <v>366</v>
      </c>
      <c r="C261" s="603" t="s">
        <v>124</v>
      </c>
      <c r="D261" s="603" t="s">
        <v>909</v>
      </c>
      <c r="E261" s="603" t="s">
        <v>172</v>
      </c>
      <c r="F261" s="613">
        <v>34123</v>
      </c>
      <c r="G261" s="603" t="s">
        <v>1228</v>
      </c>
      <c r="H261" s="603" t="s">
        <v>907</v>
      </c>
      <c r="I261" s="607" t="s">
        <v>246</v>
      </c>
      <c r="J261" s="603" t="s">
        <v>201</v>
      </c>
      <c r="K261" s="611">
        <v>2011</v>
      </c>
      <c r="L261" s="603" t="s">
        <v>210</v>
      </c>
      <c r="M261" s="614"/>
      <c r="N261" s="603"/>
      <c r="O261" s="607"/>
      <c r="P261" s="603"/>
      <c r="Q261" s="605">
        <v>0</v>
      </c>
      <c r="R261" s="603">
        <v>0</v>
      </c>
      <c r="S261" s="603" t="s">
        <v>2558</v>
      </c>
      <c r="T261" s="603" t="s">
        <v>1886</v>
      </c>
      <c r="U261" s="603" t="s">
        <v>1912</v>
      </c>
      <c r="V261" s="603" t="s">
        <v>1903</v>
      </c>
      <c r="W261" s="603"/>
      <c r="X261" s="603"/>
      <c r="Y261" s="603"/>
      <c r="Z261" s="603"/>
      <c r="AA261" s="603"/>
      <c r="AB261" s="603"/>
      <c r="AC261" s="603"/>
      <c r="AD261" s="603"/>
      <c r="AE261" s="607"/>
      <c r="AF261" s="610" t="s">
        <v>225</v>
      </c>
      <c r="AG261" s="614"/>
      <c r="AH261" s="607" t="s">
        <v>1370</v>
      </c>
      <c r="AI261" s="607" t="s">
        <v>1370</v>
      </c>
      <c r="AJ261" s="603" t="s">
        <v>1370</v>
      </c>
      <c r="AK261" s="611"/>
      <c r="AL261" s="610"/>
      <c r="AM261" s="615"/>
      <c r="AN261" s="615"/>
      <c r="AO261" s="612"/>
    </row>
    <row r="262" spans="1:41" s="605" customFormat="1" ht="20.100000000000001" customHeight="1" x14ac:dyDescent="0.3">
      <c r="A262" s="603">
        <v>706841</v>
      </c>
      <c r="B262" s="604" t="s">
        <v>852</v>
      </c>
      <c r="C262" s="603" t="s">
        <v>61</v>
      </c>
      <c r="D262" s="603" t="s">
        <v>1151</v>
      </c>
      <c r="E262" s="603" t="s">
        <v>172</v>
      </c>
      <c r="F262" s="613">
        <v>28140</v>
      </c>
      <c r="G262" s="603" t="s">
        <v>1185</v>
      </c>
      <c r="H262" s="603" t="s">
        <v>907</v>
      </c>
      <c r="I262" s="607" t="s">
        <v>246</v>
      </c>
      <c r="J262" s="603" t="s">
        <v>199</v>
      </c>
      <c r="K262" s="611">
        <v>1995</v>
      </c>
      <c r="L262" s="603" t="s">
        <v>198</v>
      </c>
      <c r="M262" s="614"/>
      <c r="N262" s="603"/>
      <c r="O262" s="607"/>
      <c r="P262" s="603"/>
      <c r="Q262" s="605">
        <v>0</v>
      </c>
      <c r="R262" s="603">
        <v>0</v>
      </c>
      <c r="S262" s="603" t="s">
        <v>2559</v>
      </c>
      <c r="T262" s="603" t="s">
        <v>1852</v>
      </c>
      <c r="U262" s="603" t="s">
        <v>2560</v>
      </c>
      <c r="V262" s="603" t="s">
        <v>2561</v>
      </c>
      <c r="W262" s="603"/>
      <c r="X262" s="603"/>
      <c r="Y262" s="603"/>
      <c r="Z262" s="603"/>
      <c r="AA262" s="603"/>
      <c r="AB262" s="603"/>
      <c r="AC262" s="603"/>
      <c r="AD262" s="603"/>
      <c r="AE262" s="607"/>
      <c r="AF262" s="610" t="s">
        <v>225</v>
      </c>
      <c r="AG262" s="614"/>
      <c r="AH262" s="607"/>
      <c r="AI262" s="607" t="s">
        <v>1370</v>
      </c>
      <c r="AJ262" s="603" t="s">
        <v>1370</v>
      </c>
      <c r="AK262" s="611"/>
      <c r="AL262" s="610"/>
      <c r="AM262" s="615"/>
      <c r="AN262" s="615"/>
      <c r="AO262" s="612"/>
    </row>
    <row r="263" spans="1:41" s="605" customFormat="1" ht="20.100000000000001" customHeight="1" x14ac:dyDescent="0.3">
      <c r="A263" s="603">
        <v>706857</v>
      </c>
      <c r="B263" s="604" t="s">
        <v>595</v>
      </c>
      <c r="C263" s="603" t="s">
        <v>63</v>
      </c>
      <c r="D263" s="603" t="s">
        <v>1047</v>
      </c>
      <c r="E263" s="603" t="s">
        <v>173</v>
      </c>
      <c r="F263" s="613">
        <v>34700</v>
      </c>
      <c r="G263" s="603" t="s">
        <v>216</v>
      </c>
      <c r="H263" s="603" t="s">
        <v>907</v>
      </c>
      <c r="I263" s="607" t="s">
        <v>247</v>
      </c>
      <c r="J263" s="603" t="s">
        <v>201</v>
      </c>
      <c r="K263" s="611">
        <v>2013</v>
      </c>
      <c r="L263" s="603" t="s">
        <v>216</v>
      </c>
      <c r="M263" s="614"/>
      <c r="N263" s="603"/>
      <c r="O263" s="607"/>
      <c r="P263" s="603"/>
      <c r="Q263" s="605">
        <v>0</v>
      </c>
      <c r="R263" s="603">
        <v>0</v>
      </c>
      <c r="S263" s="603" t="s">
        <v>2562</v>
      </c>
      <c r="T263" s="603" t="s">
        <v>1848</v>
      </c>
      <c r="U263" s="603" t="s">
        <v>2009</v>
      </c>
      <c r="V263" s="603" t="s">
        <v>2563</v>
      </c>
      <c r="W263" s="603"/>
      <c r="X263" s="603"/>
      <c r="Y263" s="603"/>
      <c r="Z263" s="603"/>
      <c r="AA263" s="603"/>
      <c r="AB263" s="603"/>
      <c r="AC263" s="603"/>
      <c r="AD263" s="603"/>
      <c r="AE263" s="607"/>
      <c r="AF263" s="610"/>
      <c r="AG263" s="614"/>
      <c r="AH263" s="607"/>
      <c r="AI263" s="607"/>
      <c r="AJ263" s="603"/>
      <c r="AK263" s="611"/>
      <c r="AL263" s="610"/>
      <c r="AM263" s="615"/>
      <c r="AN263" s="615"/>
      <c r="AO263" s="612"/>
    </row>
    <row r="264" spans="1:41" s="605" customFormat="1" ht="20.100000000000001" customHeight="1" x14ac:dyDescent="0.3">
      <c r="A264" s="603">
        <v>706858</v>
      </c>
      <c r="B264" s="604" t="s">
        <v>854</v>
      </c>
      <c r="C264" s="603" t="s">
        <v>341</v>
      </c>
      <c r="D264" s="603" t="s">
        <v>1061</v>
      </c>
      <c r="E264" s="603" t="s">
        <v>173</v>
      </c>
      <c r="F264" s="621">
        <v>34700</v>
      </c>
      <c r="G264" s="603" t="s">
        <v>978</v>
      </c>
      <c r="H264" s="603" t="s">
        <v>907</v>
      </c>
      <c r="I264" s="607" t="s">
        <v>247</v>
      </c>
      <c r="J264" s="603" t="s">
        <v>199</v>
      </c>
      <c r="K264" s="603">
        <v>2012</v>
      </c>
      <c r="L264" s="603" t="s">
        <v>214</v>
      </c>
      <c r="M264" s="614"/>
      <c r="N264" s="603"/>
      <c r="O264" s="607"/>
      <c r="P264" s="603"/>
      <c r="Q264" s="605">
        <v>0</v>
      </c>
      <c r="R264" s="603">
        <v>0</v>
      </c>
      <c r="S264" s="603" t="s">
        <v>2079</v>
      </c>
      <c r="T264" s="603" t="s">
        <v>2080</v>
      </c>
      <c r="U264" s="603" t="s">
        <v>2081</v>
      </c>
      <c r="V264" s="603" t="s">
        <v>2082</v>
      </c>
      <c r="W264" s="603"/>
      <c r="X264" s="603"/>
      <c r="Y264" s="603"/>
      <c r="Z264" s="603"/>
      <c r="AA264" s="603"/>
      <c r="AB264" s="603"/>
      <c r="AC264" s="603"/>
      <c r="AD264" s="603"/>
      <c r="AE264" s="607"/>
      <c r="AF264" s="610"/>
      <c r="AG264" s="614"/>
      <c r="AH264" s="607"/>
      <c r="AI264" s="607"/>
      <c r="AJ264" s="603"/>
      <c r="AK264" s="611"/>
      <c r="AL264" s="610"/>
      <c r="AM264" s="615"/>
      <c r="AN264" s="615"/>
      <c r="AO264" s="612"/>
    </row>
    <row r="265" spans="1:41" s="605" customFormat="1" ht="20.100000000000001" customHeight="1" x14ac:dyDescent="0.3">
      <c r="A265" s="603">
        <v>706859</v>
      </c>
      <c r="B265" s="604" t="s">
        <v>855</v>
      </c>
      <c r="C265" s="603" t="s">
        <v>69</v>
      </c>
      <c r="D265" s="603" t="s">
        <v>1158</v>
      </c>
      <c r="E265" s="603" t="s">
        <v>173</v>
      </c>
      <c r="F265" s="613">
        <v>32752</v>
      </c>
      <c r="G265" s="603" t="s">
        <v>2904</v>
      </c>
      <c r="H265" s="603" t="s">
        <v>907</v>
      </c>
      <c r="I265" s="607" t="s">
        <v>246</v>
      </c>
      <c r="J265" s="603" t="s">
        <v>201</v>
      </c>
      <c r="K265" s="611">
        <v>2007</v>
      </c>
      <c r="L265" s="603" t="s">
        <v>200</v>
      </c>
      <c r="M265" s="614"/>
      <c r="N265" s="603"/>
      <c r="O265" s="607"/>
      <c r="P265" s="603"/>
      <c r="Q265" s="605">
        <v>70000</v>
      </c>
      <c r="R265" s="603">
        <v>0</v>
      </c>
      <c r="S265" s="603" t="s">
        <v>2564</v>
      </c>
      <c r="T265" s="603" t="s">
        <v>2565</v>
      </c>
      <c r="U265" s="603" t="s">
        <v>2566</v>
      </c>
      <c r="V265" s="603" t="s">
        <v>1811</v>
      </c>
      <c r="W265" s="603"/>
      <c r="X265" s="603"/>
      <c r="Y265" s="603"/>
      <c r="Z265" s="603"/>
      <c r="AA265" s="603"/>
      <c r="AB265" s="603"/>
      <c r="AC265" s="603"/>
      <c r="AD265" s="603"/>
      <c r="AE265" s="607"/>
      <c r="AF265" s="610"/>
      <c r="AG265" s="614"/>
      <c r="AH265" s="607"/>
      <c r="AI265" s="607"/>
      <c r="AJ265" s="603"/>
      <c r="AK265" s="611"/>
      <c r="AL265" s="610"/>
      <c r="AM265" s="611"/>
      <c r="AN265" s="611"/>
      <c r="AO265" s="612"/>
    </row>
    <row r="266" spans="1:41" s="605" customFormat="1" ht="20.100000000000001" customHeight="1" x14ac:dyDescent="0.3">
      <c r="A266" s="603">
        <v>706860</v>
      </c>
      <c r="B266" s="604" t="s">
        <v>856</v>
      </c>
      <c r="C266" s="603" t="s">
        <v>99</v>
      </c>
      <c r="D266" s="603" t="s">
        <v>945</v>
      </c>
      <c r="E266" s="603" t="s">
        <v>173</v>
      </c>
      <c r="F266" s="613">
        <v>32337</v>
      </c>
      <c r="G266" s="603" t="s">
        <v>198</v>
      </c>
      <c r="H266" s="603" t="s">
        <v>907</v>
      </c>
      <c r="I266" s="607" t="s">
        <v>247</v>
      </c>
      <c r="J266" s="603" t="s">
        <v>201</v>
      </c>
      <c r="K266" s="611">
        <v>2007</v>
      </c>
      <c r="L266" s="603" t="s">
        <v>198</v>
      </c>
      <c r="M266" s="614"/>
      <c r="N266" s="603"/>
      <c r="O266" s="607"/>
      <c r="P266" s="603"/>
      <c r="Q266" s="605">
        <v>0</v>
      </c>
      <c r="R266" s="603">
        <v>0</v>
      </c>
      <c r="S266" s="603" t="s">
        <v>2567</v>
      </c>
      <c r="T266" s="603" t="s">
        <v>1810</v>
      </c>
      <c r="U266" s="603" t="s">
        <v>1791</v>
      </c>
      <c r="V266" s="603" t="s">
        <v>2353</v>
      </c>
      <c r="W266" s="603"/>
      <c r="X266" s="603"/>
      <c r="Y266" s="603"/>
      <c r="Z266" s="603"/>
      <c r="AA266" s="603"/>
      <c r="AB266" s="603"/>
      <c r="AC266" s="603"/>
      <c r="AD266" s="603"/>
      <c r="AE266" s="607"/>
      <c r="AF266" s="610"/>
      <c r="AG266" s="614"/>
      <c r="AH266" s="607"/>
      <c r="AI266" s="607"/>
      <c r="AJ266" s="603"/>
      <c r="AK266" s="611"/>
      <c r="AL266" s="610"/>
      <c r="AM266" s="615"/>
      <c r="AN266" s="615"/>
      <c r="AO266" s="612"/>
    </row>
    <row r="267" spans="1:41" s="605" customFormat="1" ht="20.100000000000001" customHeight="1" x14ac:dyDescent="0.3">
      <c r="A267" s="603">
        <v>706863</v>
      </c>
      <c r="B267" s="604" t="s">
        <v>857</v>
      </c>
      <c r="C267" s="603" t="s">
        <v>858</v>
      </c>
      <c r="D267" s="603" t="s">
        <v>915</v>
      </c>
      <c r="E267" s="603" t="s">
        <v>173</v>
      </c>
      <c r="F267" s="613">
        <v>30700</v>
      </c>
      <c r="G267" s="603" t="s">
        <v>198</v>
      </c>
      <c r="H267" s="603" t="s">
        <v>907</v>
      </c>
      <c r="I267" s="607" t="s">
        <v>398</v>
      </c>
      <c r="J267" s="603" t="s">
        <v>201</v>
      </c>
      <c r="K267" s="611">
        <v>2002</v>
      </c>
      <c r="L267" s="603" t="s">
        <v>198</v>
      </c>
      <c r="M267" s="614"/>
      <c r="N267" s="603"/>
      <c r="O267" s="607"/>
      <c r="P267" s="603"/>
      <c r="Q267" s="605">
        <v>0</v>
      </c>
      <c r="R267" s="603">
        <v>0</v>
      </c>
      <c r="S267" s="603" t="s">
        <v>2568</v>
      </c>
      <c r="T267" s="603" t="s">
        <v>2569</v>
      </c>
      <c r="U267" s="603" t="s">
        <v>1944</v>
      </c>
      <c r="V267" s="603" t="s">
        <v>1764</v>
      </c>
      <c r="W267" s="603"/>
      <c r="X267" s="603"/>
      <c r="Y267" s="603"/>
      <c r="Z267" s="603"/>
      <c r="AA267" s="603"/>
      <c r="AB267" s="603"/>
      <c r="AC267" s="603"/>
      <c r="AD267" s="603"/>
      <c r="AE267" s="607"/>
      <c r="AF267" s="610"/>
      <c r="AG267" s="614"/>
      <c r="AH267" s="607"/>
      <c r="AI267" s="607"/>
      <c r="AJ267" s="603"/>
      <c r="AK267" s="611"/>
      <c r="AL267" s="610"/>
      <c r="AM267" s="615"/>
      <c r="AN267" s="615"/>
      <c r="AO267" s="612"/>
    </row>
    <row r="268" spans="1:41" s="605" customFormat="1" ht="20.100000000000001" customHeight="1" x14ac:dyDescent="0.3">
      <c r="A268" s="603">
        <v>706878</v>
      </c>
      <c r="B268" s="604" t="s">
        <v>563</v>
      </c>
      <c r="C268" s="603" t="s">
        <v>99</v>
      </c>
      <c r="D268" s="603" t="s">
        <v>1006</v>
      </c>
      <c r="E268" s="603" t="s">
        <v>173</v>
      </c>
      <c r="F268" s="621">
        <v>28157</v>
      </c>
      <c r="G268" s="603" t="s">
        <v>1154</v>
      </c>
      <c r="H268" s="603" t="s">
        <v>907</v>
      </c>
      <c r="I268" s="607" t="s">
        <v>398</v>
      </c>
      <c r="J268" s="603" t="s">
        <v>199</v>
      </c>
      <c r="K268" s="603">
        <v>1996</v>
      </c>
      <c r="L268" s="603" t="s">
        <v>210</v>
      </c>
      <c r="M268" s="614"/>
      <c r="N268" s="603"/>
      <c r="O268" s="607"/>
      <c r="P268" s="603"/>
      <c r="Q268" s="605">
        <v>0</v>
      </c>
      <c r="R268" s="617"/>
      <c r="S268" s="603" t="s">
        <v>2570</v>
      </c>
      <c r="T268" s="603" t="s">
        <v>1810</v>
      </c>
      <c r="U268" s="603" t="s">
        <v>2571</v>
      </c>
      <c r="V268" s="603" t="s">
        <v>1903</v>
      </c>
      <c r="W268" s="603"/>
      <c r="X268" s="603"/>
      <c r="Y268" s="603"/>
      <c r="Z268" s="603"/>
      <c r="AA268" s="603"/>
      <c r="AB268" s="603"/>
      <c r="AC268" s="603"/>
      <c r="AD268" s="603"/>
      <c r="AE268" s="607"/>
      <c r="AF268" s="610"/>
      <c r="AG268" s="614"/>
      <c r="AH268" s="607"/>
      <c r="AI268" s="607"/>
      <c r="AJ268" s="603"/>
      <c r="AK268" s="611"/>
      <c r="AL268" s="610"/>
      <c r="AM268" s="615"/>
      <c r="AN268" s="615"/>
      <c r="AO268" s="612"/>
    </row>
    <row r="269" spans="1:41" s="605" customFormat="1" ht="20.100000000000001" customHeight="1" x14ac:dyDescent="0.3">
      <c r="A269" s="603">
        <v>706879</v>
      </c>
      <c r="B269" s="604" t="s">
        <v>1399</v>
      </c>
      <c r="C269" s="603" t="s">
        <v>159</v>
      </c>
      <c r="D269" s="603" t="s">
        <v>1076</v>
      </c>
      <c r="E269" s="603" t="s">
        <v>173</v>
      </c>
      <c r="F269" s="613">
        <v>30011</v>
      </c>
      <c r="G269" s="603" t="s">
        <v>1694</v>
      </c>
      <c r="H269" s="603" t="s">
        <v>907</v>
      </c>
      <c r="I269" s="607" t="s">
        <v>247</v>
      </c>
      <c r="J269" s="603" t="s">
        <v>201</v>
      </c>
      <c r="K269" s="611">
        <v>2004</v>
      </c>
      <c r="L269" s="603" t="s">
        <v>212</v>
      </c>
      <c r="M269" s="614"/>
      <c r="N269" s="603"/>
      <c r="O269" s="607"/>
      <c r="P269" s="603"/>
      <c r="Q269" s="605">
        <v>0</v>
      </c>
      <c r="R269" s="617"/>
      <c r="S269" s="603" t="s">
        <v>1860</v>
      </c>
      <c r="T269" s="603" t="s">
        <v>1857</v>
      </c>
      <c r="U269" s="603" t="s">
        <v>1823</v>
      </c>
      <c r="V269" s="603" t="s">
        <v>1861</v>
      </c>
      <c r="W269" s="603"/>
      <c r="X269" s="603"/>
      <c r="Y269" s="603"/>
      <c r="Z269" s="603"/>
      <c r="AA269" s="603"/>
      <c r="AB269" s="603"/>
      <c r="AC269" s="603"/>
      <c r="AD269" s="603"/>
      <c r="AE269" s="607"/>
      <c r="AF269" s="610"/>
      <c r="AG269" s="614"/>
      <c r="AH269" s="607"/>
      <c r="AI269" s="607"/>
      <c r="AJ269" s="603"/>
      <c r="AK269" s="611"/>
      <c r="AL269" s="610"/>
      <c r="AM269" s="615"/>
      <c r="AN269" s="615"/>
      <c r="AO269" s="612"/>
    </row>
    <row r="270" spans="1:41" s="605" customFormat="1" ht="20.100000000000001" customHeight="1" x14ac:dyDescent="0.3">
      <c r="A270" s="603">
        <v>706886</v>
      </c>
      <c r="B270" s="604" t="s">
        <v>1401</v>
      </c>
      <c r="C270" s="603" t="s">
        <v>83</v>
      </c>
      <c r="D270" s="603" t="s">
        <v>225</v>
      </c>
      <c r="E270" s="587" t="s">
        <v>1687</v>
      </c>
      <c r="F270" s="618"/>
      <c r="G270" s="603" t="s">
        <v>225</v>
      </c>
      <c r="H270" s="603" t="s">
        <v>225</v>
      </c>
      <c r="I270" s="607" t="s">
        <v>245</v>
      </c>
      <c r="J270" s="603" t="s">
        <v>225</v>
      </c>
      <c r="K270" s="618"/>
      <c r="L270" s="603" t="s">
        <v>225</v>
      </c>
      <c r="M270" s="603" t="s">
        <v>225</v>
      </c>
      <c r="N270" s="603"/>
      <c r="O270" s="607"/>
      <c r="P270" s="603"/>
      <c r="Q270" s="605">
        <v>0</v>
      </c>
      <c r="R270" s="603" t="s">
        <v>225</v>
      </c>
      <c r="S270" s="603" t="s">
        <v>225</v>
      </c>
      <c r="T270" s="603" t="s">
        <v>225</v>
      </c>
      <c r="U270" s="603" t="s">
        <v>225</v>
      </c>
      <c r="V270" s="603" t="s">
        <v>225</v>
      </c>
      <c r="W270" s="603" t="s">
        <v>225</v>
      </c>
      <c r="X270" s="603" t="s">
        <v>225</v>
      </c>
      <c r="Y270" s="603" t="s">
        <v>225</v>
      </c>
      <c r="Z270" s="603" t="s">
        <v>225</v>
      </c>
      <c r="AA270" s="603" t="s">
        <v>225</v>
      </c>
      <c r="AB270" s="603" t="s">
        <v>225</v>
      </c>
      <c r="AC270" s="603" t="s">
        <v>1370</v>
      </c>
      <c r="AD270" s="603"/>
      <c r="AE270" s="607" t="s">
        <v>3778</v>
      </c>
      <c r="AF270" s="610" t="s">
        <v>1370</v>
      </c>
      <c r="AG270" s="603" t="s">
        <v>1370</v>
      </c>
      <c r="AH270" s="607" t="s">
        <v>1370</v>
      </c>
      <c r="AI270" s="607" t="s">
        <v>1370</v>
      </c>
      <c r="AJ270" s="603" t="s">
        <v>1370</v>
      </c>
      <c r="AK270" s="615"/>
      <c r="AL270" s="610"/>
      <c r="AM270" s="615"/>
      <c r="AN270" s="615"/>
      <c r="AO270" s="612"/>
    </row>
    <row r="271" spans="1:41" s="605" customFormat="1" ht="20.100000000000001" customHeight="1" x14ac:dyDescent="0.3">
      <c r="A271" s="603">
        <v>706887</v>
      </c>
      <c r="B271" s="604" t="s">
        <v>864</v>
      </c>
      <c r="C271" s="603" t="s">
        <v>79</v>
      </c>
      <c r="D271" s="603" t="s">
        <v>1155</v>
      </c>
      <c r="E271" s="603" t="s">
        <v>173</v>
      </c>
      <c r="F271" s="621">
        <v>36815</v>
      </c>
      <c r="G271" s="603" t="s">
        <v>938</v>
      </c>
      <c r="H271" s="603" t="s">
        <v>907</v>
      </c>
      <c r="I271" s="607" t="s">
        <v>398</v>
      </c>
      <c r="J271" s="603" t="s">
        <v>201</v>
      </c>
      <c r="K271" s="603">
        <v>2018</v>
      </c>
      <c r="L271" s="603" t="s">
        <v>200</v>
      </c>
      <c r="M271" s="614"/>
      <c r="N271" s="603"/>
      <c r="O271" s="607"/>
      <c r="P271" s="603"/>
      <c r="Q271" s="605">
        <v>0</v>
      </c>
      <c r="R271" s="603">
        <v>0</v>
      </c>
      <c r="S271" s="603" t="s">
        <v>2025</v>
      </c>
      <c r="T271" s="603" t="s">
        <v>1911</v>
      </c>
      <c r="U271" s="603" t="s">
        <v>2026</v>
      </c>
      <c r="V271" s="603" t="s">
        <v>2027</v>
      </c>
      <c r="W271" s="603"/>
      <c r="X271" s="603"/>
      <c r="Y271" s="603"/>
      <c r="Z271" s="603"/>
      <c r="AA271" s="603"/>
      <c r="AB271" s="603"/>
      <c r="AC271" s="603"/>
      <c r="AD271" s="603"/>
      <c r="AE271" s="607"/>
      <c r="AF271" s="610"/>
      <c r="AG271" s="614"/>
      <c r="AH271" s="607"/>
      <c r="AI271" s="607"/>
      <c r="AJ271" s="603"/>
      <c r="AK271" s="611"/>
      <c r="AL271" s="610"/>
      <c r="AM271" s="615"/>
      <c r="AN271" s="615"/>
      <c r="AO271" s="612"/>
    </row>
    <row r="272" spans="1:41" s="605" customFormat="1" ht="20.100000000000001" customHeight="1" x14ac:dyDescent="0.3">
      <c r="A272" s="603">
        <v>706899</v>
      </c>
      <c r="B272" s="604" t="s">
        <v>866</v>
      </c>
      <c r="C272" s="603" t="s">
        <v>394</v>
      </c>
      <c r="D272" s="603" t="s">
        <v>225</v>
      </c>
      <c r="E272" s="587" t="s">
        <v>1687</v>
      </c>
      <c r="F272" s="618"/>
      <c r="G272" s="603" t="s">
        <v>225</v>
      </c>
      <c r="H272" s="603" t="s">
        <v>225</v>
      </c>
      <c r="I272" s="607" t="s">
        <v>245</v>
      </c>
      <c r="J272" s="603" t="s">
        <v>225</v>
      </c>
      <c r="K272" s="618"/>
      <c r="L272" s="603" t="s">
        <v>225</v>
      </c>
      <c r="M272" s="614"/>
      <c r="N272" s="603"/>
      <c r="O272" s="607"/>
      <c r="P272" s="603"/>
      <c r="Q272" s="605">
        <v>0</v>
      </c>
      <c r="R272" s="617"/>
      <c r="S272" s="603" t="s">
        <v>225</v>
      </c>
      <c r="T272" s="603" t="s">
        <v>225</v>
      </c>
      <c r="U272" s="603" t="s">
        <v>225</v>
      </c>
      <c r="V272" s="603" t="s">
        <v>225</v>
      </c>
      <c r="W272" s="617"/>
      <c r="X272" s="603"/>
      <c r="Y272" s="617"/>
      <c r="Z272" s="617"/>
      <c r="AA272" s="617"/>
      <c r="AB272" s="617"/>
      <c r="AC272" s="617"/>
      <c r="AD272" s="603" t="s">
        <v>3791</v>
      </c>
      <c r="AE272" s="607" t="s">
        <v>3778</v>
      </c>
      <c r="AF272" s="610" t="s">
        <v>225</v>
      </c>
      <c r="AG272" s="614"/>
      <c r="AH272" s="607" t="s">
        <v>1370</v>
      </c>
      <c r="AI272" s="607" t="s">
        <v>1370</v>
      </c>
      <c r="AJ272" s="603" t="s">
        <v>1370</v>
      </c>
      <c r="AK272" s="611"/>
      <c r="AL272" s="610"/>
      <c r="AM272" s="611"/>
      <c r="AN272" s="611"/>
      <c r="AO272" s="612"/>
    </row>
    <row r="273" spans="1:41" s="605" customFormat="1" ht="20.100000000000001" customHeight="1" x14ac:dyDescent="0.3">
      <c r="A273" s="603">
        <v>706901</v>
      </c>
      <c r="B273" s="604" t="s">
        <v>512</v>
      </c>
      <c r="C273" s="603" t="s">
        <v>99</v>
      </c>
      <c r="D273" s="603" t="s">
        <v>1158</v>
      </c>
      <c r="E273" s="603" t="s">
        <v>172</v>
      </c>
      <c r="F273" s="621">
        <v>31318</v>
      </c>
      <c r="G273" s="603" t="s">
        <v>1159</v>
      </c>
      <c r="H273" s="603" t="s">
        <v>907</v>
      </c>
      <c r="I273" s="607" t="s">
        <v>398</v>
      </c>
      <c r="J273" s="603" t="s">
        <v>201</v>
      </c>
      <c r="K273" s="603">
        <v>2003</v>
      </c>
      <c r="L273" s="603" t="s">
        <v>208</v>
      </c>
      <c r="M273" s="614"/>
      <c r="N273" s="603"/>
      <c r="O273" s="607"/>
      <c r="P273" s="603"/>
      <c r="Q273" s="605">
        <v>0</v>
      </c>
      <c r="R273" s="617"/>
      <c r="S273" s="603" t="s">
        <v>2572</v>
      </c>
      <c r="T273" s="603" t="s">
        <v>1810</v>
      </c>
      <c r="U273" s="603" t="s">
        <v>2566</v>
      </c>
      <c r="V273" s="603" t="s">
        <v>1769</v>
      </c>
      <c r="W273" s="603"/>
      <c r="X273" s="603"/>
      <c r="Y273" s="603"/>
      <c r="Z273" s="603"/>
      <c r="AA273" s="603"/>
      <c r="AB273" s="603"/>
      <c r="AC273" s="603"/>
      <c r="AD273" s="603"/>
      <c r="AE273" s="607"/>
      <c r="AF273" s="610"/>
      <c r="AG273" s="614"/>
      <c r="AH273" s="607"/>
      <c r="AI273" s="607"/>
      <c r="AJ273" s="603"/>
      <c r="AK273" s="611"/>
      <c r="AL273" s="610"/>
      <c r="AM273" s="611"/>
      <c r="AN273" s="611"/>
      <c r="AO273" s="612"/>
    </row>
    <row r="274" spans="1:41" s="605" customFormat="1" ht="20.100000000000001" customHeight="1" x14ac:dyDescent="0.3">
      <c r="A274" s="603">
        <v>706908</v>
      </c>
      <c r="B274" s="604" t="s">
        <v>596</v>
      </c>
      <c r="C274" s="603" t="s">
        <v>271</v>
      </c>
      <c r="D274" s="603" t="s">
        <v>225</v>
      </c>
      <c r="E274" s="587" t="s">
        <v>1687</v>
      </c>
      <c r="F274" s="618"/>
      <c r="G274" s="603" t="s">
        <v>225</v>
      </c>
      <c r="H274" s="603" t="s">
        <v>225</v>
      </c>
      <c r="I274" s="607" t="s">
        <v>246</v>
      </c>
      <c r="J274" s="603" t="s">
        <v>225</v>
      </c>
      <c r="K274" s="618"/>
      <c r="L274" s="603" t="s">
        <v>225</v>
      </c>
      <c r="M274" s="614"/>
      <c r="N274" s="603"/>
      <c r="O274" s="607"/>
      <c r="P274" s="603"/>
      <c r="Q274" s="605">
        <v>0</v>
      </c>
      <c r="R274" s="617"/>
      <c r="S274" s="603" t="s">
        <v>225</v>
      </c>
      <c r="T274" s="603" t="s">
        <v>225</v>
      </c>
      <c r="U274" s="603" t="s">
        <v>225</v>
      </c>
      <c r="V274" s="603" t="s">
        <v>225</v>
      </c>
      <c r="W274" s="617"/>
      <c r="X274" s="603"/>
      <c r="Y274" s="617"/>
      <c r="Z274" s="617"/>
      <c r="AA274" s="617"/>
      <c r="AB274" s="617"/>
      <c r="AC274" s="617"/>
      <c r="AD274" s="603"/>
      <c r="AE274" s="607" t="s">
        <v>3778</v>
      </c>
      <c r="AF274" s="610" t="s">
        <v>225</v>
      </c>
      <c r="AG274" s="614"/>
      <c r="AH274" s="607" t="s">
        <v>1370</v>
      </c>
      <c r="AI274" s="607" t="s">
        <v>1370</v>
      </c>
      <c r="AJ274" s="603" t="s">
        <v>1370</v>
      </c>
      <c r="AK274" s="611"/>
      <c r="AL274" s="610"/>
      <c r="AM274" s="611"/>
      <c r="AN274" s="611"/>
      <c r="AO274" s="612"/>
    </row>
    <row r="275" spans="1:41" s="605" customFormat="1" ht="20.100000000000001" customHeight="1" x14ac:dyDescent="0.3">
      <c r="A275" s="603">
        <v>706921</v>
      </c>
      <c r="B275" s="604" t="s">
        <v>598</v>
      </c>
      <c r="C275" s="603" t="s">
        <v>584</v>
      </c>
      <c r="D275" s="603" t="s">
        <v>1214</v>
      </c>
      <c r="E275" s="603" t="s">
        <v>173</v>
      </c>
      <c r="F275" s="613">
        <v>32701</v>
      </c>
      <c r="G275" s="603" t="s">
        <v>1215</v>
      </c>
      <c r="H275" s="603" t="s">
        <v>907</v>
      </c>
      <c r="I275" s="607" t="s">
        <v>247</v>
      </c>
      <c r="J275" s="603" t="s">
        <v>201</v>
      </c>
      <c r="K275" s="611">
        <v>2007</v>
      </c>
      <c r="L275" s="603" t="s">
        <v>200</v>
      </c>
      <c r="M275" s="614"/>
      <c r="N275" s="603"/>
      <c r="O275" s="607"/>
      <c r="P275" s="603"/>
      <c r="Q275" s="605">
        <v>0</v>
      </c>
      <c r="R275" s="603">
        <v>0</v>
      </c>
      <c r="S275" s="603" t="s">
        <v>2573</v>
      </c>
      <c r="T275" s="603" t="s">
        <v>2574</v>
      </c>
      <c r="U275" s="603" t="s">
        <v>2575</v>
      </c>
      <c r="V275" s="603" t="s">
        <v>1811</v>
      </c>
      <c r="W275" s="603"/>
      <c r="X275" s="603"/>
      <c r="Y275" s="603"/>
      <c r="Z275" s="603"/>
      <c r="AA275" s="603"/>
      <c r="AB275" s="603"/>
      <c r="AC275" s="603"/>
      <c r="AD275" s="603"/>
      <c r="AE275" s="607"/>
      <c r="AF275" s="610"/>
      <c r="AG275" s="614"/>
      <c r="AH275" s="607"/>
      <c r="AI275" s="607"/>
      <c r="AJ275" s="603"/>
      <c r="AK275" s="611"/>
      <c r="AL275" s="610"/>
      <c r="AM275" s="611"/>
      <c r="AN275" s="611"/>
      <c r="AO275" s="612"/>
    </row>
    <row r="276" spans="1:41" s="605" customFormat="1" ht="20.100000000000001" customHeight="1" x14ac:dyDescent="0.3">
      <c r="A276" s="603">
        <v>706922</v>
      </c>
      <c r="B276" s="604" t="s">
        <v>618</v>
      </c>
      <c r="C276" s="603" t="s">
        <v>67</v>
      </c>
      <c r="D276" s="603" t="s">
        <v>914</v>
      </c>
      <c r="E276" s="603" t="s">
        <v>172</v>
      </c>
      <c r="F276" s="621">
        <v>33826</v>
      </c>
      <c r="G276" s="603" t="s">
        <v>1226</v>
      </c>
      <c r="H276" s="603" t="s">
        <v>907</v>
      </c>
      <c r="I276" s="607" t="s">
        <v>246</v>
      </c>
      <c r="J276" s="603" t="s">
        <v>201</v>
      </c>
      <c r="K276" s="603">
        <v>2011</v>
      </c>
      <c r="L276" s="603" t="s">
        <v>215</v>
      </c>
      <c r="M276" s="603" t="s">
        <v>225</v>
      </c>
      <c r="N276" s="603"/>
      <c r="O276" s="607"/>
      <c r="P276" s="603"/>
      <c r="Q276" s="605">
        <v>0</v>
      </c>
      <c r="R276" s="603" t="s">
        <v>225</v>
      </c>
      <c r="S276" s="603" t="s">
        <v>1934</v>
      </c>
      <c r="T276" s="603" t="s">
        <v>1816</v>
      </c>
      <c r="U276" s="603" t="s">
        <v>1932</v>
      </c>
      <c r="V276" s="603" t="s">
        <v>1859</v>
      </c>
      <c r="W276" s="603"/>
      <c r="X276" s="603"/>
      <c r="Y276" s="603"/>
      <c r="Z276" s="603"/>
      <c r="AA276" s="603"/>
      <c r="AB276" s="603"/>
      <c r="AC276" s="603"/>
      <c r="AD276" s="603" t="s">
        <v>3844</v>
      </c>
      <c r="AE276" s="607" t="s">
        <v>3778</v>
      </c>
      <c r="AF276" s="610"/>
      <c r="AG276" s="603"/>
      <c r="AH276" s="607"/>
      <c r="AI276" s="607"/>
      <c r="AJ276" s="603" t="s">
        <v>1370</v>
      </c>
      <c r="AK276" s="615"/>
      <c r="AL276" s="610"/>
      <c r="AM276" s="611"/>
      <c r="AN276" s="611"/>
      <c r="AO276" s="612"/>
    </row>
    <row r="277" spans="1:41" s="605" customFormat="1" ht="20.100000000000001" customHeight="1" x14ac:dyDescent="0.3">
      <c r="A277" s="603">
        <v>706935</v>
      </c>
      <c r="B277" s="604" t="s">
        <v>565</v>
      </c>
      <c r="C277" s="603" t="s">
        <v>68</v>
      </c>
      <c r="D277" s="603" t="s">
        <v>1161</v>
      </c>
      <c r="E277" s="603" t="s">
        <v>173</v>
      </c>
      <c r="F277" s="613">
        <v>31159</v>
      </c>
      <c r="G277" s="603" t="s">
        <v>198</v>
      </c>
      <c r="H277" s="603" t="s">
        <v>907</v>
      </c>
      <c r="I277" s="607" t="s">
        <v>398</v>
      </c>
      <c r="J277" s="603" t="s">
        <v>199</v>
      </c>
      <c r="K277" s="611">
        <v>2004</v>
      </c>
      <c r="L277" s="603" t="s">
        <v>198</v>
      </c>
      <c r="M277" s="614"/>
      <c r="N277" s="603"/>
      <c r="O277" s="607"/>
      <c r="P277" s="603"/>
      <c r="Q277" s="605">
        <v>0</v>
      </c>
      <c r="R277" s="617"/>
      <c r="S277" s="603" t="s">
        <v>2576</v>
      </c>
      <c r="T277" s="603" t="s">
        <v>1807</v>
      </c>
      <c r="U277" s="603" t="s">
        <v>2577</v>
      </c>
      <c r="V277" s="603" t="s">
        <v>2057</v>
      </c>
      <c r="W277" s="603"/>
      <c r="X277" s="603"/>
      <c r="Y277" s="603"/>
      <c r="Z277" s="603"/>
      <c r="AA277" s="603"/>
      <c r="AB277" s="603"/>
      <c r="AC277" s="603"/>
      <c r="AD277" s="603"/>
      <c r="AE277" s="607"/>
      <c r="AF277" s="610"/>
      <c r="AG277" s="614"/>
      <c r="AH277" s="607"/>
      <c r="AI277" s="607"/>
      <c r="AJ277" s="603"/>
      <c r="AK277" s="611"/>
      <c r="AL277" s="610"/>
      <c r="AM277" s="615"/>
      <c r="AN277" s="615"/>
      <c r="AO277" s="612"/>
    </row>
    <row r="278" spans="1:41" s="605" customFormat="1" ht="20.100000000000001" customHeight="1" x14ac:dyDescent="0.3">
      <c r="A278" s="603">
        <v>706936</v>
      </c>
      <c r="B278" s="604" t="s">
        <v>869</v>
      </c>
      <c r="C278" s="603" t="s">
        <v>63</v>
      </c>
      <c r="D278" s="603" t="s">
        <v>1162</v>
      </c>
      <c r="E278" s="603" t="s">
        <v>173</v>
      </c>
      <c r="F278" s="613">
        <v>29564</v>
      </c>
      <c r="G278" s="603" t="s">
        <v>1163</v>
      </c>
      <c r="H278" s="603" t="s">
        <v>907</v>
      </c>
      <c r="I278" s="607" t="s">
        <v>246</v>
      </c>
      <c r="J278" s="603" t="s">
        <v>201</v>
      </c>
      <c r="K278" s="611">
        <v>2003</v>
      </c>
      <c r="L278" s="603" t="s">
        <v>216</v>
      </c>
      <c r="M278" s="614"/>
      <c r="N278" s="603"/>
      <c r="O278" s="607"/>
      <c r="P278" s="603"/>
      <c r="Q278" s="605">
        <v>0</v>
      </c>
      <c r="R278" s="603">
        <v>0</v>
      </c>
      <c r="S278" s="603" t="s">
        <v>2578</v>
      </c>
      <c r="T278" s="603" t="s">
        <v>1848</v>
      </c>
      <c r="U278" s="603" t="s">
        <v>1849</v>
      </c>
      <c r="V278" s="603" t="s">
        <v>1850</v>
      </c>
      <c r="W278" s="603"/>
      <c r="X278" s="603"/>
      <c r="Y278" s="603"/>
      <c r="Z278" s="603"/>
      <c r="AA278" s="603"/>
      <c r="AB278" s="603"/>
      <c r="AC278" s="603"/>
      <c r="AD278" s="603"/>
      <c r="AE278" s="607"/>
      <c r="AF278" s="610"/>
      <c r="AG278" s="614"/>
      <c r="AH278" s="607"/>
      <c r="AI278" s="607"/>
      <c r="AJ278" s="603"/>
      <c r="AK278" s="611"/>
      <c r="AL278" s="610"/>
      <c r="AM278" s="611"/>
      <c r="AN278" s="611"/>
      <c r="AO278" s="612"/>
    </row>
    <row r="279" spans="1:41" s="605" customFormat="1" ht="20.100000000000001" customHeight="1" x14ac:dyDescent="0.3">
      <c r="A279" s="603">
        <v>706940</v>
      </c>
      <c r="B279" s="604" t="s">
        <v>870</v>
      </c>
      <c r="C279" s="603" t="s">
        <v>264</v>
      </c>
      <c r="D279" s="603" t="s">
        <v>225</v>
      </c>
      <c r="E279" s="603" t="s">
        <v>172</v>
      </c>
      <c r="F279" s="618"/>
      <c r="G279" s="603" t="s">
        <v>225</v>
      </c>
      <c r="H279" s="603" t="s">
        <v>225</v>
      </c>
      <c r="I279" s="607" t="s">
        <v>245</v>
      </c>
      <c r="J279" s="603" t="s">
        <v>225</v>
      </c>
      <c r="K279" s="618"/>
      <c r="L279" s="603" t="s">
        <v>225</v>
      </c>
      <c r="M279" s="614"/>
      <c r="N279" s="603"/>
      <c r="O279" s="607"/>
      <c r="P279" s="603"/>
      <c r="Q279" s="605">
        <v>0</v>
      </c>
      <c r="R279" s="617"/>
      <c r="S279" s="603" t="s">
        <v>225</v>
      </c>
      <c r="T279" s="603" t="s">
        <v>225</v>
      </c>
      <c r="U279" s="603" t="s">
        <v>225</v>
      </c>
      <c r="V279" s="603" t="s">
        <v>225</v>
      </c>
      <c r="W279" s="617"/>
      <c r="X279" s="603"/>
      <c r="Y279" s="617"/>
      <c r="Z279" s="617"/>
      <c r="AA279" s="617"/>
      <c r="AB279" s="617"/>
      <c r="AC279" s="617"/>
      <c r="AD279" s="603"/>
      <c r="AE279" s="607" t="s">
        <v>3778</v>
      </c>
      <c r="AF279" s="610" t="s">
        <v>225</v>
      </c>
      <c r="AG279" s="614"/>
      <c r="AH279" s="607"/>
      <c r="AI279" s="607"/>
      <c r="AJ279" s="603" t="s">
        <v>1370</v>
      </c>
      <c r="AK279" s="611"/>
      <c r="AL279" s="610"/>
      <c r="AM279" s="615"/>
      <c r="AN279" s="615"/>
      <c r="AO279" s="612"/>
    </row>
    <row r="280" spans="1:41" s="605" customFormat="1" ht="20.100000000000001" customHeight="1" x14ac:dyDescent="0.3">
      <c r="A280" s="603">
        <v>706942</v>
      </c>
      <c r="B280" s="604" t="s">
        <v>1408</v>
      </c>
      <c r="C280" s="603" t="s">
        <v>1409</v>
      </c>
      <c r="D280" s="603" t="s">
        <v>1170</v>
      </c>
      <c r="E280" s="603" t="s">
        <v>172</v>
      </c>
      <c r="F280" s="621">
        <v>29573</v>
      </c>
      <c r="G280" s="603" t="s">
        <v>991</v>
      </c>
      <c r="H280" s="603" t="s">
        <v>907</v>
      </c>
      <c r="I280" s="607" t="s">
        <v>398</v>
      </c>
      <c r="J280" s="603" t="s">
        <v>201</v>
      </c>
      <c r="K280" s="603">
        <v>1998</v>
      </c>
      <c r="L280" s="603" t="s">
        <v>198</v>
      </c>
      <c r="M280" s="614"/>
      <c r="N280" s="603"/>
      <c r="O280" s="607"/>
      <c r="P280" s="603"/>
      <c r="Q280" s="605">
        <v>0</v>
      </c>
      <c r="R280" s="603">
        <v>0</v>
      </c>
      <c r="S280" s="603" t="s">
        <v>2579</v>
      </c>
      <c r="T280" s="603" t="s">
        <v>2580</v>
      </c>
      <c r="U280" s="603" t="s">
        <v>1902</v>
      </c>
      <c r="V280" s="603" t="s">
        <v>2400</v>
      </c>
      <c r="W280" s="603"/>
      <c r="X280" s="603"/>
      <c r="Y280" s="603"/>
      <c r="Z280" s="603"/>
      <c r="AA280" s="603"/>
      <c r="AB280" s="603"/>
      <c r="AC280" s="603"/>
      <c r="AD280" s="603"/>
      <c r="AE280" s="607"/>
      <c r="AF280" s="610"/>
      <c r="AG280" s="614"/>
      <c r="AH280" s="607"/>
      <c r="AI280" s="607"/>
      <c r="AJ280" s="603"/>
      <c r="AK280" s="611"/>
      <c r="AL280" s="610"/>
      <c r="AM280" s="611"/>
      <c r="AN280" s="611"/>
      <c r="AO280" s="612"/>
    </row>
    <row r="281" spans="1:41" s="605" customFormat="1" ht="20.100000000000001" customHeight="1" x14ac:dyDescent="0.3">
      <c r="A281" s="603">
        <v>706945</v>
      </c>
      <c r="B281" s="604" t="s">
        <v>871</v>
      </c>
      <c r="C281" s="603" t="s">
        <v>161</v>
      </c>
      <c r="D281" s="603" t="s">
        <v>1165</v>
      </c>
      <c r="E281" s="603" t="s">
        <v>172</v>
      </c>
      <c r="F281" s="621">
        <v>24679</v>
      </c>
      <c r="G281" s="603" t="s">
        <v>976</v>
      </c>
      <c r="H281" s="603" t="s">
        <v>907</v>
      </c>
      <c r="I281" s="607" t="s">
        <v>247</v>
      </c>
      <c r="J281" s="603" t="s">
        <v>199</v>
      </c>
      <c r="K281" s="603">
        <v>1985</v>
      </c>
      <c r="L281" s="603" t="s">
        <v>198</v>
      </c>
      <c r="M281" s="614"/>
      <c r="N281" s="603"/>
      <c r="O281" s="607"/>
      <c r="P281" s="603"/>
      <c r="Q281" s="605">
        <v>0</v>
      </c>
      <c r="R281" s="603">
        <v>0</v>
      </c>
      <c r="S281" s="603" t="s">
        <v>2581</v>
      </c>
      <c r="T281" s="603" t="s">
        <v>2582</v>
      </c>
      <c r="U281" s="603" t="s">
        <v>2583</v>
      </c>
      <c r="V281" s="603" t="s">
        <v>2192</v>
      </c>
      <c r="W281" s="603"/>
      <c r="X281" s="603"/>
      <c r="Y281" s="603"/>
      <c r="Z281" s="603"/>
      <c r="AA281" s="603"/>
      <c r="AB281" s="603"/>
      <c r="AC281" s="603"/>
      <c r="AD281" s="603"/>
      <c r="AE281" s="607"/>
      <c r="AF281" s="610"/>
      <c r="AG281" s="614"/>
      <c r="AH281" s="607"/>
      <c r="AI281" s="607"/>
      <c r="AJ281" s="603"/>
      <c r="AK281" s="611"/>
      <c r="AL281" s="610"/>
      <c r="AM281" s="615"/>
      <c r="AN281" s="615"/>
      <c r="AO281" s="612"/>
    </row>
    <row r="282" spans="1:41" s="605" customFormat="1" ht="20.100000000000001" customHeight="1" x14ac:dyDescent="0.3">
      <c r="A282" s="603">
        <v>706950</v>
      </c>
      <c r="B282" s="604" t="s">
        <v>539</v>
      </c>
      <c r="C282" s="603" t="s">
        <v>66</v>
      </c>
      <c r="D282" s="603" t="s">
        <v>225</v>
      </c>
      <c r="E282" s="587" t="s">
        <v>1687</v>
      </c>
      <c r="F282" s="618"/>
      <c r="G282" s="603" t="s">
        <v>225</v>
      </c>
      <c r="H282" s="603" t="s">
        <v>225</v>
      </c>
      <c r="I282" s="607" t="s">
        <v>246</v>
      </c>
      <c r="J282" s="603" t="s">
        <v>225</v>
      </c>
      <c r="K282" s="618"/>
      <c r="L282" s="603" t="s">
        <v>225</v>
      </c>
      <c r="M282" s="614"/>
      <c r="N282" s="603"/>
      <c r="O282" s="607"/>
      <c r="P282" s="603"/>
      <c r="Q282" s="605">
        <v>0</v>
      </c>
      <c r="R282" s="617"/>
      <c r="S282" s="603" t="s">
        <v>225</v>
      </c>
      <c r="T282" s="603" t="s">
        <v>225</v>
      </c>
      <c r="U282" s="603" t="s">
        <v>225</v>
      </c>
      <c r="V282" s="603" t="s">
        <v>225</v>
      </c>
      <c r="W282" s="617"/>
      <c r="X282" s="603"/>
      <c r="Y282" s="617"/>
      <c r="Z282" s="617"/>
      <c r="AA282" s="617"/>
      <c r="AB282" s="617"/>
      <c r="AC282" s="617"/>
      <c r="AD282" s="603"/>
      <c r="AE282" s="607"/>
      <c r="AF282" s="610" t="s">
        <v>225</v>
      </c>
      <c r="AG282" s="614"/>
      <c r="AH282" s="607" t="s">
        <v>1370</v>
      </c>
      <c r="AI282" s="607" t="s">
        <v>1370</v>
      </c>
      <c r="AJ282" s="603" t="s">
        <v>1370</v>
      </c>
      <c r="AK282" s="611"/>
      <c r="AL282" s="610"/>
      <c r="AM282" s="611"/>
      <c r="AN282" s="611"/>
      <c r="AO282" s="612"/>
    </row>
    <row r="283" spans="1:41" s="605" customFormat="1" ht="20.100000000000001" customHeight="1" x14ac:dyDescent="0.3">
      <c r="A283" s="603">
        <v>706953</v>
      </c>
      <c r="B283" s="604" t="s">
        <v>521</v>
      </c>
      <c r="C283" s="603" t="s">
        <v>99</v>
      </c>
      <c r="D283" s="603" t="s">
        <v>1207</v>
      </c>
      <c r="E283" s="603" t="s">
        <v>172</v>
      </c>
      <c r="F283" s="613">
        <v>31868</v>
      </c>
      <c r="G283" s="603" t="s">
        <v>2905</v>
      </c>
      <c r="H283" s="603" t="s">
        <v>907</v>
      </c>
      <c r="I283" s="607" t="s">
        <v>245</v>
      </c>
      <c r="J283" s="603" t="s">
        <v>201</v>
      </c>
      <c r="K283" s="611">
        <v>2007</v>
      </c>
      <c r="L283" s="603" t="s">
        <v>206</v>
      </c>
      <c r="M283" s="614"/>
      <c r="N283" s="603"/>
      <c r="O283" s="607"/>
      <c r="P283" s="603"/>
      <c r="Q283" s="605">
        <v>0</v>
      </c>
      <c r="R283" s="617"/>
      <c r="S283" s="603" t="s">
        <v>2584</v>
      </c>
      <c r="T283" s="603" t="s">
        <v>2585</v>
      </c>
      <c r="U283" s="603" t="s">
        <v>2586</v>
      </c>
      <c r="V283" s="603" t="s">
        <v>2587</v>
      </c>
      <c r="W283" s="603"/>
      <c r="X283" s="603"/>
      <c r="Y283" s="603"/>
      <c r="Z283" s="603"/>
      <c r="AA283" s="603"/>
      <c r="AB283" s="603"/>
      <c r="AC283" s="603"/>
      <c r="AD283" s="603" t="s">
        <v>3778</v>
      </c>
      <c r="AE283" s="607" t="s">
        <v>3778</v>
      </c>
      <c r="AF283" s="610" t="s">
        <v>225</v>
      </c>
      <c r="AG283" s="614"/>
      <c r="AH283" s="607"/>
      <c r="AI283" s="607" t="s">
        <v>1370</v>
      </c>
      <c r="AJ283" s="603" t="s">
        <v>1370</v>
      </c>
      <c r="AK283" s="611"/>
      <c r="AL283" s="610"/>
      <c r="AM283" s="611"/>
      <c r="AN283" s="611"/>
      <c r="AO283" s="612"/>
    </row>
    <row r="284" spans="1:41" s="605" customFormat="1" ht="20.100000000000001" customHeight="1" x14ac:dyDescent="0.3">
      <c r="A284" s="603">
        <v>706955</v>
      </c>
      <c r="B284" s="604" t="s">
        <v>513</v>
      </c>
      <c r="C284" s="603" t="s">
        <v>66</v>
      </c>
      <c r="D284" s="603" t="s">
        <v>961</v>
      </c>
      <c r="E284" s="603" t="s">
        <v>172</v>
      </c>
      <c r="F284" s="621">
        <v>32106</v>
      </c>
      <c r="G284" s="603" t="s">
        <v>210</v>
      </c>
      <c r="H284" s="603" t="s">
        <v>907</v>
      </c>
      <c r="I284" s="607" t="s">
        <v>247</v>
      </c>
      <c r="J284" s="603" t="s">
        <v>201</v>
      </c>
      <c r="K284" s="603">
        <v>2006</v>
      </c>
      <c r="L284" s="603" t="s">
        <v>210</v>
      </c>
      <c r="M284" s="614"/>
      <c r="N284" s="603"/>
      <c r="O284" s="607"/>
      <c r="P284" s="603"/>
      <c r="Q284" s="605">
        <v>0</v>
      </c>
      <c r="R284" s="617"/>
      <c r="S284" s="603" t="s">
        <v>2906</v>
      </c>
      <c r="T284" s="603" t="s">
        <v>2907</v>
      </c>
      <c r="U284" s="603" t="s">
        <v>2908</v>
      </c>
      <c r="V284" s="603" t="s">
        <v>1903</v>
      </c>
      <c r="W284" s="603"/>
      <c r="X284" s="603"/>
      <c r="Y284" s="603"/>
      <c r="Z284" s="603"/>
      <c r="AA284" s="603"/>
      <c r="AB284" s="603"/>
      <c r="AC284" s="603"/>
      <c r="AD284" s="603"/>
      <c r="AE284" s="607"/>
      <c r="AF284" s="610" t="s">
        <v>225</v>
      </c>
      <c r="AG284" s="614"/>
      <c r="AH284" s="607" t="s">
        <v>1370</v>
      </c>
      <c r="AI284" s="607" t="s">
        <v>1370</v>
      </c>
      <c r="AJ284" s="603" t="s">
        <v>1370</v>
      </c>
      <c r="AK284" s="611"/>
      <c r="AL284" s="610"/>
      <c r="AM284" s="611"/>
      <c r="AN284" s="611"/>
      <c r="AO284" s="612"/>
    </row>
    <row r="285" spans="1:41" s="605" customFormat="1" ht="20.100000000000001" customHeight="1" x14ac:dyDescent="0.3">
      <c r="A285" s="603">
        <v>706958</v>
      </c>
      <c r="B285" s="604" t="s">
        <v>370</v>
      </c>
      <c r="C285" s="603" t="s">
        <v>312</v>
      </c>
      <c r="D285" s="603" t="s">
        <v>1141</v>
      </c>
      <c r="E285" s="603" t="s">
        <v>172</v>
      </c>
      <c r="F285" s="613">
        <v>35796</v>
      </c>
      <c r="G285" s="603" t="s">
        <v>940</v>
      </c>
      <c r="H285" s="603" t="s">
        <v>907</v>
      </c>
      <c r="I285" s="607" t="s">
        <v>246</v>
      </c>
      <c r="J285" s="603" t="s">
        <v>199</v>
      </c>
      <c r="K285" s="611">
        <v>2015</v>
      </c>
      <c r="L285" s="603" t="s">
        <v>210</v>
      </c>
      <c r="M285" s="614"/>
      <c r="N285" s="603"/>
      <c r="O285" s="607"/>
      <c r="P285" s="603"/>
      <c r="Q285" s="605">
        <v>0</v>
      </c>
      <c r="R285" s="617"/>
      <c r="S285" s="603" t="s">
        <v>2588</v>
      </c>
      <c r="T285" s="603" t="s">
        <v>2589</v>
      </c>
      <c r="U285" s="603" t="s">
        <v>2590</v>
      </c>
      <c r="V285" s="603" t="s">
        <v>2591</v>
      </c>
      <c r="W285" s="603"/>
      <c r="X285" s="603"/>
      <c r="Y285" s="603"/>
      <c r="Z285" s="603"/>
      <c r="AA285" s="603"/>
      <c r="AB285" s="603"/>
      <c r="AC285" s="603" t="s">
        <v>1370</v>
      </c>
      <c r="AD285" s="603"/>
      <c r="AE285" s="607"/>
      <c r="AF285" s="610" t="s">
        <v>225</v>
      </c>
      <c r="AG285" s="614"/>
      <c r="AH285" s="607" t="s">
        <v>1370</v>
      </c>
      <c r="AI285" s="607" t="s">
        <v>1370</v>
      </c>
      <c r="AJ285" s="603" t="s">
        <v>1370</v>
      </c>
      <c r="AK285" s="611"/>
      <c r="AL285" s="610"/>
      <c r="AM285" s="615"/>
      <c r="AN285" s="615"/>
      <c r="AO285" s="612"/>
    </row>
    <row r="286" spans="1:41" s="605" customFormat="1" ht="20.100000000000001" customHeight="1" x14ac:dyDescent="0.3">
      <c r="A286" s="603">
        <v>706964</v>
      </c>
      <c r="B286" s="604" t="s">
        <v>1414</v>
      </c>
      <c r="C286" s="603" t="s">
        <v>1415</v>
      </c>
      <c r="D286" s="603" t="s">
        <v>225</v>
      </c>
      <c r="E286" s="603" t="s">
        <v>172</v>
      </c>
      <c r="F286" s="618"/>
      <c r="G286" s="603" t="s">
        <v>225</v>
      </c>
      <c r="H286" s="603" t="s">
        <v>225</v>
      </c>
      <c r="I286" s="607" t="s">
        <v>245</v>
      </c>
      <c r="J286" s="603" t="s">
        <v>225</v>
      </c>
      <c r="K286" s="618"/>
      <c r="L286" s="603" t="s">
        <v>225</v>
      </c>
      <c r="M286" s="603" t="s">
        <v>225</v>
      </c>
      <c r="N286" s="603"/>
      <c r="O286" s="607"/>
      <c r="P286" s="603"/>
      <c r="Q286" s="605">
        <v>0</v>
      </c>
      <c r="R286" s="603" t="s">
        <v>225</v>
      </c>
      <c r="S286" s="603" t="s">
        <v>225</v>
      </c>
      <c r="T286" s="603" t="s">
        <v>225</v>
      </c>
      <c r="U286" s="603" t="s">
        <v>225</v>
      </c>
      <c r="V286" s="603" t="s">
        <v>225</v>
      </c>
      <c r="W286" s="603" t="s">
        <v>225</v>
      </c>
      <c r="X286" s="603" t="s">
        <v>225</v>
      </c>
      <c r="Y286" s="603" t="s">
        <v>225</v>
      </c>
      <c r="Z286" s="603" t="s">
        <v>225</v>
      </c>
      <c r="AA286" s="603" t="s">
        <v>225</v>
      </c>
      <c r="AB286" s="603" t="s">
        <v>225</v>
      </c>
      <c r="AC286" s="603" t="s">
        <v>1370</v>
      </c>
      <c r="AD286" s="603"/>
      <c r="AE286" s="607" t="s">
        <v>3778</v>
      </c>
      <c r="AF286" s="610" t="s">
        <v>1370</v>
      </c>
      <c r="AG286" s="603" t="s">
        <v>1370</v>
      </c>
      <c r="AH286" s="607" t="s">
        <v>1370</v>
      </c>
      <c r="AI286" s="607" t="s">
        <v>1370</v>
      </c>
      <c r="AJ286" s="603" t="s">
        <v>1370</v>
      </c>
      <c r="AK286" s="615"/>
      <c r="AL286" s="610"/>
      <c r="AM286" s="611"/>
      <c r="AN286" s="611"/>
      <c r="AO286" s="612"/>
    </row>
    <row r="287" spans="1:41" s="605" customFormat="1" ht="20.100000000000001" customHeight="1" x14ac:dyDescent="0.3">
      <c r="A287" s="603">
        <v>706966</v>
      </c>
      <c r="B287" s="604" t="s">
        <v>872</v>
      </c>
      <c r="C287" s="603" t="s">
        <v>68</v>
      </c>
      <c r="D287" s="603" t="s">
        <v>225</v>
      </c>
      <c r="E287" s="603" t="s">
        <v>172</v>
      </c>
      <c r="F287" s="618"/>
      <c r="G287" s="603" t="s">
        <v>225</v>
      </c>
      <c r="H287" s="603" t="s">
        <v>225</v>
      </c>
      <c r="I287" s="607" t="s">
        <v>246</v>
      </c>
      <c r="J287" s="603" t="s">
        <v>225</v>
      </c>
      <c r="K287" s="618"/>
      <c r="L287" s="603" t="s">
        <v>225</v>
      </c>
      <c r="M287" s="614"/>
      <c r="N287" s="603"/>
      <c r="O287" s="607"/>
      <c r="P287" s="603"/>
      <c r="Q287" s="605">
        <v>0</v>
      </c>
      <c r="R287" s="617"/>
      <c r="S287" s="603" t="s">
        <v>225</v>
      </c>
      <c r="T287" s="603" t="s">
        <v>225</v>
      </c>
      <c r="U287" s="603" t="s">
        <v>225</v>
      </c>
      <c r="V287" s="603" t="s">
        <v>225</v>
      </c>
      <c r="W287" s="617"/>
      <c r="X287" s="603"/>
      <c r="Y287" s="617"/>
      <c r="Z287" s="617"/>
      <c r="AA287" s="617"/>
      <c r="AB287" s="617"/>
      <c r="AC287" s="617"/>
      <c r="AD287" s="603"/>
      <c r="AE287" s="607"/>
      <c r="AF287" s="610" t="s">
        <v>225</v>
      </c>
      <c r="AG287" s="614"/>
      <c r="AH287" s="607" t="s">
        <v>1370</v>
      </c>
      <c r="AI287" s="607" t="s">
        <v>1370</v>
      </c>
      <c r="AJ287" s="603" t="s">
        <v>1370</v>
      </c>
      <c r="AK287" s="611"/>
      <c r="AL287" s="610"/>
      <c r="AM287" s="611"/>
      <c r="AN287" s="611"/>
      <c r="AO287" s="612"/>
    </row>
    <row r="288" spans="1:41" s="605" customFormat="1" ht="20.100000000000001" customHeight="1" x14ac:dyDescent="0.3">
      <c r="A288" s="619">
        <v>706979</v>
      </c>
      <c r="B288" s="619" t="s">
        <v>3824</v>
      </c>
      <c r="C288" s="619" t="s">
        <v>3825</v>
      </c>
      <c r="D288" s="607"/>
      <c r="E288" s="587" t="s">
        <v>1687</v>
      </c>
      <c r="F288" s="620" t="s">
        <v>225</v>
      </c>
      <c r="G288" s="619" t="s">
        <v>225</v>
      </c>
      <c r="H288" s="603"/>
      <c r="I288" s="607" t="s">
        <v>247</v>
      </c>
      <c r="J288" s="603"/>
      <c r="K288" s="611"/>
      <c r="L288" s="603"/>
      <c r="M288" s="614"/>
      <c r="N288" s="614"/>
      <c r="O288" s="607"/>
      <c r="P288" s="603"/>
      <c r="Q288" s="605">
        <v>0</v>
      </c>
      <c r="R288" s="603"/>
      <c r="S288" s="603"/>
      <c r="T288" s="603"/>
      <c r="U288" s="603"/>
      <c r="V288" s="603"/>
      <c r="W288" s="603"/>
      <c r="X288" s="603"/>
      <c r="Y288" s="603"/>
      <c r="Z288" s="603"/>
      <c r="AA288" s="603"/>
      <c r="AB288" s="617"/>
      <c r="AC288" s="603"/>
      <c r="AD288" s="603"/>
      <c r="AE288" s="607"/>
      <c r="AF288" s="610"/>
      <c r="AG288" s="614"/>
      <c r="AH288" s="614"/>
      <c r="AI288" s="607"/>
      <c r="AJ288" s="603"/>
      <c r="AK288" s="611"/>
      <c r="AL288" s="610"/>
      <c r="AM288" s="611"/>
      <c r="AN288" s="611"/>
      <c r="AO288" s="612"/>
    </row>
    <row r="289" spans="1:41" s="605" customFormat="1" ht="20.100000000000001" customHeight="1" x14ac:dyDescent="0.3">
      <c r="A289" s="603">
        <v>706992</v>
      </c>
      <c r="B289" s="604" t="s">
        <v>489</v>
      </c>
      <c r="C289" s="603" t="s">
        <v>68</v>
      </c>
      <c r="D289" s="603" t="s">
        <v>1181</v>
      </c>
      <c r="E289" s="603" t="s">
        <v>173</v>
      </c>
      <c r="F289" s="613">
        <v>27108</v>
      </c>
      <c r="G289" s="603" t="s">
        <v>1150</v>
      </c>
      <c r="H289" s="603" t="s">
        <v>907</v>
      </c>
      <c r="I289" s="607" t="s">
        <v>224</v>
      </c>
      <c r="J289" s="603" t="s">
        <v>201</v>
      </c>
      <c r="K289" s="611">
        <v>1994</v>
      </c>
      <c r="L289" s="603" t="s">
        <v>212</v>
      </c>
      <c r="M289" s="614"/>
      <c r="N289" s="603"/>
      <c r="O289" s="607"/>
      <c r="P289" s="603"/>
      <c r="Q289" s="605">
        <v>0</v>
      </c>
      <c r="R289" s="617"/>
      <c r="S289" s="603" t="s">
        <v>2593</v>
      </c>
      <c r="T289" s="603" t="s">
        <v>1807</v>
      </c>
      <c r="U289" s="603" t="s">
        <v>2594</v>
      </c>
      <c r="V289" s="603" t="s">
        <v>2595</v>
      </c>
      <c r="W289" s="603"/>
      <c r="X289" s="603"/>
      <c r="Y289" s="603"/>
      <c r="Z289" s="603"/>
      <c r="AA289" s="603"/>
      <c r="AB289" s="603"/>
      <c r="AC289" s="603"/>
      <c r="AD289" s="603"/>
      <c r="AE289" s="607"/>
      <c r="AF289" s="610"/>
      <c r="AG289" s="614"/>
      <c r="AH289" s="607"/>
      <c r="AI289" s="607"/>
      <c r="AJ289" s="603"/>
      <c r="AK289" s="611"/>
      <c r="AL289" s="610"/>
      <c r="AM289" s="615"/>
      <c r="AN289" s="615"/>
      <c r="AO289" s="612"/>
    </row>
    <row r="290" spans="1:41" s="605" customFormat="1" ht="20.100000000000001" customHeight="1" x14ac:dyDescent="0.3">
      <c r="A290" s="603">
        <v>707000</v>
      </c>
      <c r="B290" s="604" t="s">
        <v>602</v>
      </c>
      <c r="C290" s="603" t="s">
        <v>90</v>
      </c>
      <c r="D290" s="603" t="s">
        <v>1202</v>
      </c>
      <c r="E290" s="603" t="s">
        <v>173</v>
      </c>
      <c r="F290" s="613">
        <v>31059</v>
      </c>
      <c r="G290" s="603" t="s">
        <v>198</v>
      </c>
      <c r="H290" s="603" t="s">
        <v>907</v>
      </c>
      <c r="I290" s="607" t="s">
        <v>246</v>
      </c>
      <c r="J290" s="603" t="s">
        <v>201</v>
      </c>
      <c r="K290" s="611">
        <v>2003</v>
      </c>
      <c r="L290" s="603" t="s">
        <v>198</v>
      </c>
      <c r="M290" s="614"/>
      <c r="N290" s="603"/>
      <c r="O290" s="607"/>
      <c r="P290" s="603"/>
      <c r="Q290" s="605">
        <v>0</v>
      </c>
      <c r="R290" s="603">
        <v>0</v>
      </c>
      <c r="S290" s="603" t="s">
        <v>1844</v>
      </c>
      <c r="T290" s="603" t="s">
        <v>1845</v>
      </c>
      <c r="U290" s="603" t="s">
        <v>1846</v>
      </c>
      <c r="V290" s="603" t="s">
        <v>1764</v>
      </c>
      <c r="W290" s="603"/>
      <c r="X290" s="603"/>
      <c r="Y290" s="603"/>
      <c r="Z290" s="603"/>
      <c r="AA290" s="603"/>
      <c r="AB290" s="603"/>
      <c r="AC290" s="603" t="s">
        <v>1370</v>
      </c>
      <c r="AD290" s="603"/>
      <c r="AE290" s="607"/>
      <c r="AF290" s="610" t="s">
        <v>225</v>
      </c>
      <c r="AG290" s="614"/>
      <c r="AH290" s="607" t="s">
        <v>1370</v>
      </c>
      <c r="AI290" s="607" t="s">
        <v>1370</v>
      </c>
      <c r="AJ290" s="603" t="s">
        <v>1370</v>
      </c>
      <c r="AK290" s="611"/>
      <c r="AL290" s="610"/>
      <c r="AM290" s="611"/>
      <c r="AN290" s="611"/>
      <c r="AO290" s="612"/>
    </row>
    <row r="291" spans="1:41" s="605" customFormat="1" ht="20.100000000000001" customHeight="1" x14ac:dyDescent="0.3">
      <c r="A291" s="603">
        <v>707003</v>
      </c>
      <c r="B291" s="604" t="s">
        <v>880</v>
      </c>
      <c r="C291" s="603" t="s">
        <v>881</v>
      </c>
      <c r="D291" s="603" t="s">
        <v>1192</v>
      </c>
      <c r="E291" s="603" t="s">
        <v>173</v>
      </c>
      <c r="F291" s="613">
        <v>29895</v>
      </c>
      <c r="G291" s="603" t="s">
        <v>965</v>
      </c>
      <c r="H291" s="603" t="s">
        <v>907</v>
      </c>
      <c r="I291" s="607" t="s">
        <v>246</v>
      </c>
      <c r="J291" s="603" t="s">
        <v>201</v>
      </c>
      <c r="K291" s="611">
        <v>2007</v>
      </c>
      <c r="L291" s="603" t="s">
        <v>200</v>
      </c>
      <c r="M291" s="614"/>
      <c r="N291" s="603"/>
      <c r="O291" s="607"/>
      <c r="P291" s="603"/>
      <c r="Q291" s="605">
        <v>0</v>
      </c>
      <c r="R291" s="603">
        <v>0</v>
      </c>
      <c r="S291" s="603" t="s">
        <v>2596</v>
      </c>
      <c r="T291" s="603" t="s">
        <v>2597</v>
      </c>
      <c r="U291" s="603" t="s">
        <v>2598</v>
      </c>
      <c r="V291" s="603" t="s">
        <v>2599</v>
      </c>
      <c r="W291" s="603"/>
      <c r="X291" s="603"/>
      <c r="Y291" s="603"/>
      <c r="Z291" s="603"/>
      <c r="AA291" s="603"/>
      <c r="AB291" s="603"/>
      <c r="AC291" s="603"/>
      <c r="AD291" s="603"/>
      <c r="AE291" s="607"/>
      <c r="AF291" s="610"/>
      <c r="AG291" s="614"/>
      <c r="AH291" s="607"/>
      <c r="AI291" s="607"/>
      <c r="AJ291" s="603"/>
      <c r="AK291" s="611"/>
      <c r="AL291" s="610"/>
      <c r="AM291" s="611"/>
      <c r="AN291" s="611"/>
      <c r="AO291" s="612"/>
    </row>
    <row r="292" spans="1:41" s="605" customFormat="1" ht="20.100000000000001" customHeight="1" x14ac:dyDescent="0.3">
      <c r="A292" s="603">
        <v>707028</v>
      </c>
      <c r="B292" s="604" t="s">
        <v>1418</v>
      </c>
      <c r="C292" s="603" t="s">
        <v>74</v>
      </c>
      <c r="D292" s="603" t="s">
        <v>225</v>
      </c>
      <c r="E292" s="603" t="s">
        <v>172</v>
      </c>
      <c r="F292" s="618"/>
      <c r="G292" s="603" t="s">
        <v>225</v>
      </c>
      <c r="H292" s="603" t="s">
        <v>225</v>
      </c>
      <c r="I292" s="607" t="s">
        <v>245</v>
      </c>
      <c r="J292" s="603" t="s">
        <v>225</v>
      </c>
      <c r="K292" s="618"/>
      <c r="L292" s="603" t="s">
        <v>225</v>
      </c>
      <c r="M292" s="603" t="s">
        <v>225</v>
      </c>
      <c r="N292" s="603"/>
      <c r="O292" s="607"/>
      <c r="P292" s="603"/>
      <c r="Q292" s="605">
        <v>0</v>
      </c>
      <c r="R292" s="603" t="s">
        <v>225</v>
      </c>
      <c r="S292" s="603" t="s">
        <v>225</v>
      </c>
      <c r="T292" s="603" t="s">
        <v>225</v>
      </c>
      <c r="U292" s="603" t="s">
        <v>225</v>
      </c>
      <c r="V292" s="603" t="s">
        <v>225</v>
      </c>
      <c r="W292" s="603"/>
      <c r="X292" s="603"/>
      <c r="Y292" s="603"/>
      <c r="Z292" s="603"/>
      <c r="AA292" s="603"/>
      <c r="AB292" s="603"/>
      <c r="AC292" s="603"/>
      <c r="AD292" s="603"/>
      <c r="AE292" s="607" t="s">
        <v>3778</v>
      </c>
      <c r="AF292" s="610"/>
      <c r="AG292" s="603"/>
      <c r="AH292" s="607"/>
      <c r="AI292" s="607"/>
      <c r="AJ292" s="603" t="s">
        <v>1370</v>
      </c>
      <c r="AK292" s="615"/>
      <c r="AL292" s="610"/>
      <c r="AM292" s="615"/>
      <c r="AN292" s="615"/>
      <c r="AO292" s="612"/>
    </row>
    <row r="293" spans="1:41" s="605" customFormat="1" ht="20.100000000000001" customHeight="1" x14ac:dyDescent="0.3">
      <c r="A293" s="603">
        <v>707032</v>
      </c>
      <c r="B293" s="604" t="s">
        <v>883</v>
      </c>
      <c r="C293" s="603" t="s">
        <v>69</v>
      </c>
      <c r="D293" s="603" t="s">
        <v>1171</v>
      </c>
      <c r="E293" s="603" t="s">
        <v>172</v>
      </c>
      <c r="F293" s="621">
        <v>27468</v>
      </c>
      <c r="G293" s="603" t="s">
        <v>1183</v>
      </c>
      <c r="H293" s="603" t="s">
        <v>907</v>
      </c>
      <c r="I293" s="607" t="s">
        <v>398</v>
      </c>
      <c r="J293" s="603" t="s">
        <v>199</v>
      </c>
      <c r="K293" s="603">
        <v>1995</v>
      </c>
      <c r="L293" s="603" t="s">
        <v>209</v>
      </c>
      <c r="M293" s="614"/>
      <c r="N293" s="603"/>
      <c r="O293" s="607"/>
      <c r="P293" s="603"/>
      <c r="Q293" s="605">
        <v>0</v>
      </c>
      <c r="R293" s="603">
        <v>0</v>
      </c>
      <c r="S293" s="603" t="s">
        <v>2600</v>
      </c>
      <c r="T293" s="603" t="s">
        <v>2058</v>
      </c>
      <c r="U293" s="603" t="s">
        <v>2601</v>
      </c>
      <c r="V293" s="603" t="s">
        <v>1764</v>
      </c>
      <c r="W293" s="603"/>
      <c r="X293" s="603"/>
      <c r="Y293" s="603"/>
      <c r="Z293" s="603"/>
      <c r="AA293" s="603"/>
      <c r="AB293" s="603"/>
      <c r="AC293" s="603"/>
      <c r="AD293" s="603"/>
      <c r="AE293" s="607"/>
      <c r="AF293" s="610"/>
      <c r="AG293" s="614"/>
      <c r="AH293" s="607"/>
      <c r="AI293" s="607"/>
      <c r="AJ293" s="603"/>
      <c r="AK293" s="611"/>
      <c r="AL293" s="610"/>
      <c r="AM293" s="611"/>
      <c r="AN293" s="611"/>
      <c r="AO293" s="612"/>
    </row>
    <row r="294" spans="1:41" s="605" customFormat="1" ht="20.100000000000001" customHeight="1" x14ac:dyDescent="0.3">
      <c r="A294" s="603">
        <v>707035</v>
      </c>
      <c r="B294" s="604" t="s">
        <v>486</v>
      </c>
      <c r="C294" s="603" t="s">
        <v>76</v>
      </c>
      <c r="D294" s="603" t="s">
        <v>1166</v>
      </c>
      <c r="E294" s="603" t="s">
        <v>172</v>
      </c>
      <c r="F294" s="613">
        <v>33825</v>
      </c>
      <c r="G294" s="603" t="s">
        <v>937</v>
      </c>
      <c r="H294" s="603" t="s">
        <v>907</v>
      </c>
      <c r="I294" s="607" t="s">
        <v>247</v>
      </c>
      <c r="J294" s="603" t="s">
        <v>201</v>
      </c>
      <c r="K294" s="611">
        <v>2013</v>
      </c>
      <c r="L294" s="603" t="s">
        <v>198</v>
      </c>
      <c r="M294" s="614"/>
      <c r="N294" s="603"/>
      <c r="O294" s="607"/>
      <c r="P294" s="603"/>
      <c r="Q294" s="605">
        <v>0</v>
      </c>
      <c r="R294" s="617"/>
      <c r="S294" s="603" t="s">
        <v>2602</v>
      </c>
      <c r="T294" s="603" t="s">
        <v>2603</v>
      </c>
      <c r="U294" s="603" t="s">
        <v>2604</v>
      </c>
      <c r="V294" s="603" t="s">
        <v>1764</v>
      </c>
      <c r="W294" s="603"/>
      <c r="X294" s="603"/>
      <c r="Y294" s="603"/>
      <c r="Z294" s="603"/>
      <c r="AA294" s="603"/>
      <c r="AB294" s="603"/>
      <c r="AC294" s="603"/>
      <c r="AD294" s="603"/>
      <c r="AE294" s="607"/>
      <c r="AF294" s="610"/>
      <c r="AG294" s="614"/>
      <c r="AH294" s="607"/>
      <c r="AI294" s="607"/>
      <c r="AJ294" s="603"/>
      <c r="AK294" s="611"/>
      <c r="AL294" s="610"/>
      <c r="AM294" s="611"/>
      <c r="AN294" s="611"/>
      <c r="AO294" s="612"/>
    </row>
    <row r="295" spans="1:41" s="605" customFormat="1" ht="20.100000000000001" customHeight="1" x14ac:dyDescent="0.3">
      <c r="A295" s="603">
        <v>707041</v>
      </c>
      <c r="B295" s="604" t="s">
        <v>523</v>
      </c>
      <c r="C295" s="603" t="s">
        <v>338</v>
      </c>
      <c r="D295" s="603" t="s">
        <v>1005</v>
      </c>
      <c r="E295" s="603" t="s">
        <v>172</v>
      </c>
      <c r="F295" s="613">
        <v>32719</v>
      </c>
      <c r="G295" s="603" t="s">
        <v>198</v>
      </c>
      <c r="H295" s="603" t="s">
        <v>907</v>
      </c>
      <c r="I295" s="607" t="s">
        <v>247</v>
      </c>
      <c r="J295" s="603" t="s">
        <v>201</v>
      </c>
      <c r="K295" s="611">
        <v>2007</v>
      </c>
      <c r="L295" s="603" t="s">
        <v>198</v>
      </c>
      <c r="M295" s="614"/>
      <c r="N295" s="603"/>
      <c r="O295" s="607"/>
      <c r="P295" s="603"/>
      <c r="Q295" s="605">
        <v>0</v>
      </c>
      <c r="R295" s="617"/>
      <c r="S295" s="603" t="s">
        <v>2605</v>
      </c>
      <c r="T295" s="603" t="s">
        <v>2606</v>
      </c>
      <c r="U295" s="603" t="s">
        <v>2607</v>
      </c>
      <c r="V295" s="603" t="s">
        <v>2189</v>
      </c>
      <c r="W295" s="603"/>
      <c r="X295" s="603"/>
      <c r="Y295" s="603"/>
      <c r="Z295" s="603"/>
      <c r="AA295" s="603"/>
      <c r="AB295" s="603"/>
      <c r="AC295" s="603"/>
      <c r="AD295" s="603"/>
      <c r="AE295" s="607"/>
      <c r="AF295" s="610" t="s">
        <v>225</v>
      </c>
      <c r="AG295" s="614"/>
      <c r="AH295" s="607"/>
      <c r="AI295" s="607"/>
      <c r="AJ295" s="603" t="s">
        <v>1370</v>
      </c>
      <c r="AK295" s="611"/>
      <c r="AL295" s="610"/>
      <c r="AM295" s="615"/>
      <c r="AN295" s="615"/>
      <c r="AO295" s="612"/>
    </row>
    <row r="296" spans="1:41" s="605" customFormat="1" ht="20.100000000000001" customHeight="1" x14ac:dyDescent="0.3">
      <c r="A296" s="603">
        <v>707054</v>
      </c>
      <c r="B296" s="604" t="s">
        <v>604</v>
      </c>
      <c r="C296" s="603" t="s">
        <v>118</v>
      </c>
      <c r="D296" s="603" t="s">
        <v>1069</v>
      </c>
      <c r="E296" s="603" t="s">
        <v>173</v>
      </c>
      <c r="F296" s="613">
        <v>33604</v>
      </c>
      <c r="G296" s="603" t="s">
        <v>198</v>
      </c>
      <c r="H296" s="603" t="s">
        <v>907</v>
      </c>
      <c r="I296" s="607" t="s">
        <v>224</v>
      </c>
      <c r="J296" s="603" t="s">
        <v>201</v>
      </c>
      <c r="K296" s="611">
        <v>2011</v>
      </c>
      <c r="L296" s="603" t="s">
        <v>198</v>
      </c>
      <c r="M296" s="614"/>
      <c r="N296" s="603"/>
      <c r="O296" s="607"/>
      <c r="P296" s="603"/>
      <c r="Q296" s="605">
        <v>0</v>
      </c>
      <c r="R296" s="603">
        <v>0</v>
      </c>
      <c r="S296" s="603" t="s">
        <v>2608</v>
      </c>
      <c r="T296" s="603" t="s">
        <v>1948</v>
      </c>
      <c r="U296" s="603" t="s">
        <v>2609</v>
      </c>
      <c r="V296" s="603" t="s">
        <v>1818</v>
      </c>
      <c r="W296" s="603"/>
      <c r="X296" s="603"/>
      <c r="Y296" s="603"/>
      <c r="Z296" s="603"/>
      <c r="AA296" s="603"/>
      <c r="AB296" s="603"/>
      <c r="AC296" s="603"/>
      <c r="AD296" s="603"/>
      <c r="AE296" s="607"/>
      <c r="AF296" s="610"/>
      <c r="AG296" s="614"/>
      <c r="AH296" s="607"/>
      <c r="AI296" s="607"/>
      <c r="AJ296" s="603"/>
      <c r="AK296" s="611"/>
      <c r="AL296" s="610"/>
      <c r="AM296" s="611"/>
      <c r="AN296" s="611"/>
      <c r="AO296" s="612"/>
    </row>
    <row r="297" spans="1:41" s="605" customFormat="1" ht="20.100000000000001" customHeight="1" x14ac:dyDescent="0.3">
      <c r="A297" s="603">
        <v>707055</v>
      </c>
      <c r="B297" s="604" t="s">
        <v>888</v>
      </c>
      <c r="C297" s="603" t="s">
        <v>889</v>
      </c>
      <c r="D297" s="603" t="s">
        <v>977</v>
      </c>
      <c r="E297" s="603" t="s">
        <v>173</v>
      </c>
      <c r="F297" s="613">
        <v>32457</v>
      </c>
      <c r="G297" s="603" t="s">
        <v>1092</v>
      </c>
      <c r="H297" s="603" t="s">
        <v>907</v>
      </c>
      <c r="I297" s="607" t="s">
        <v>246</v>
      </c>
      <c r="J297" s="603" t="s">
        <v>201</v>
      </c>
      <c r="K297" s="611">
        <v>2011</v>
      </c>
      <c r="L297" s="603" t="s">
        <v>198</v>
      </c>
      <c r="M297" s="614"/>
      <c r="N297" s="603"/>
      <c r="O297" s="607"/>
      <c r="P297" s="603"/>
      <c r="Q297" s="605">
        <v>0</v>
      </c>
      <c r="R297" s="603">
        <v>0</v>
      </c>
      <c r="S297" s="603" t="s">
        <v>2610</v>
      </c>
      <c r="T297" s="603" t="s">
        <v>2611</v>
      </c>
      <c r="U297" s="603" t="s">
        <v>1806</v>
      </c>
      <c r="V297" s="603" t="s">
        <v>2333</v>
      </c>
      <c r="W297" s="603"/>
      <c r="X297" s="603"/>
      <c r="Y297" s="603"/>
      <c r="Z297" s="603"/>
      <c r="AA297" s="603"/>
      <c r="AB297" s="603"/>
      <c r="AC297" s="603"/>
      <c r="AD297" s="603"/>
      <c r="AE297" s="607"/>
      <c r="AF297" s="610"/>
      <c r="AG297" s="614"/>
      <c r="AH297" s="607"/>
      <c r="AI297" s="607"/>
      <c r="AJ297" s="603"/>
      <c r="AK297" s="611"/>
      <c r="AL297" s="610"/>
      <c r="AM297" s="611"/>
      <c r="AN297" s="611"/>
      <c r="AO297" s="612"/>
    </row>
    <row r="298" spans="1:41" s="605" customFormat="1" ht="20.100000000000001" customHeight="1" x14ac:dyDescent="0.3">
      <c r="A298" s="603">
        <v>707061</v>
      </c>
      <c r="B298" s="604" t="s">
        <v>891</v>
      </c>
      <c r="C298" s="603" t="s">
        <v>102</v>
      </c>
      <c r="D298" s="603" t="s">
        <v>1174</v>
      </c>
      <c r="E298" s="603" t="s">
        <v>172</v>
      </c>
      <c r="F298" s="613">
        <v>35613</v>
      </c>
      <c r="G298" s="603" t="s">
        <v>198</v>
      </c>
      <c r="H298" s="603" t="s">
        <v>907</v>
      </c>
      <c r="I298" s="607" t="s">
        <v>246</v>
      </c>
      <c r="J298" s="603" t="s">
        <v>199</v>
      </c>
      <c r="K298" s="611">
        <v>2016</v>
      </c>
      <c r="L298" s="603" t="s">
        <v>198</v>
      </c>
      <c r="M298" s="614"/>
      <c r="N298" s="603"/>
      <c r="O298" s="607"/>
      <c r="P298" s="603"/>
      <c r="Q298" s="605">
        <v>0</v>
      </c>
      <c r="R298" s="603">
        <v>0</v>
      </c>
      <c r="S298" s="603" t="s">
        <v>2095</v>
      </c>
      <c r="T298" s="603" t="s">
        <v>2096</v>
      </c>
      <c r="U298" s="603" t="s">
        <v>2097</v>
      </c>
      <c r="V298" s="603" t="s">
        <v>1764</v>
      </c>
      <c r="W298" s="603"/>
      <c r="X298" s="603"/>
      <c r="Y298" s="603"/>
      <c r="Z298" s="603"/>
      <c r="AA298" s="603"/>
      <c r="AB298" s="603"/>
      <c r="AC298" s="603"/>
      <c r="AD298" s="603"/>
      <c r="AE298" s="607"/>
      <c r="AF298" s="610"/>
      <c r="AG298" s="614"/>
      <c r="AH298" s="607"/>
      <c r="AI298" s="607"/>
      <c r="AJ298" s="603"/>
      <c r="AK298" s="611"/>
      <c r="AL298" s="610"/>
      <c r="AM298" s="615"/>
      <c r="AN298" s="615"/>
      <c r="AO298" s="612"/>
    </row>
    <row r="299" spans="1:41" s="605" customFormat="1" ht="20.100000000000001" customHeight="1" x14ac:dyDescent="0.3">
      <c r="A299" s="603">
        <v>707069</v>
      </c>
      <c r="B299" s="604" t="s">
        <v>892</v>
      </c>
      <c r="C299" s="603" t="s">
        <v>301</v>
      </c>
      <c r="D299" s="603" t="s">
        <v>1013</v>
      </c>
      <c r="E299" s="603" t="s">
        <v>173</v>
      </c>
      <c r="F299" s="613">
        <v>33606</v>
      </c>
      <c r="G299" s="603" t="s">
        <v>1695</v>
      </c>
      <c r="H299" s="603" t="s">
        <v>907</v>
      </c>
      <c r="I299" s="607" t="s">
        <v>246</v>
      </c>
      <c r="J299" s="603" t="s">
        <v>199</v>
      </c>
      <c r="K299" s="611">
        <v>2010</v>
      </c>
      <c r="L299" s="603" t="s">
        <v>211</v>
      </c>
      <c r="M299" s="614"/>
      <c r="N299" s="603"/>
      <c r="O299" s="607"/>
      <c r="P299" s="603"/>
      <c r="Q299" s="605">
        <v>0</v>
      </c>
      <c r="R299" s="603">
        <v>0</v>
      </c>
      <c r="S299" s="603" t="s">
        <v>2612</v>
      </c>
      <c r="T299" s="603" t="s">
        <v>2613</v>
      </c>
      <c r="U299" s="603" t="s">
        <v>2105</v>
      </c>
      <c r="V299" s="603" t="s">
        <v>2614</v>
      </c>
      <c r="W299" s="603"/>
      <c r="X299" s="603"/>
      <c r="Y299" s="603"/>
      <c r="Z299" s="603"/>
      <c r="AA299" s="603"/>
      <c r="AB299" s="603"/>
      <c r="AC299" s="603"/>
      <c r="AD299" s="603"/>
      <c r="AE299" s="607"/>
      <c r="AF299" s="610" t="s">
        <v>225</v>
      </c>
      <c r="AG299" s="614"/>
      <c r="AH299" s="607"/>
      <c r="AI299" s="607"/>
      <c r="AJ299" s="603" t="s">
        <v>1370</v>
      </c>
      <c r="AK299" s="611"/>
      <c r="AL299" s="610"/>
      <c r="AM299" s="611"/>
      <c r="AN299" s="611"/>
      <c r="AO299" s="612"/>
    </row>
    <row r="300" spans="1:41" s="605" customFormat="1" ht="20.100000000000001" customHeight="1" x14ac:dyDescent="0.3">
      <c r="A300" s="603">
        <v>707072</v>
      </c>
      <c r="B300" s="604" t="s">
        <v>606</v>
      </c>
      <c r="C300" s="603" t="s">
        <v>64</v>
      </c>
      <c r="D300" s="603" t="s">
        <v>1048</v>
      </c>
      <c r="E300" s="603" t="s">
        <v>173</v>
      </c>
      <c r="F300" s="613">
        <v>31987</v>
      </c>
      <c r="G300" s="603" t="s">
        <v>982</v>
      </c>
      <c r="H300" s="603" t="s">
        <v>907</v>
      </c>
      <c r="I300" s="607" t="s">
        <v>246</v>
      </c>
      <c r="J300" s="603" t="s">
        <v>201</v>
      </c>
      <c r="K300" s="611">
        <v>2007</v>
      </c>
      <c r="L300" s="603" t="s">
        <v>200</v>
      </c>
      <c r="M300" s="614"/>
      <c r="N300" s="603"/>
      <c r="O300" s="607"/>
      <c r="P300" s="603"/>
      <c r="Q300" s="605">
        <v>0</v>
      </c>
      <c r="R300" s="603">
        <v>0</v>
      </c>
      <c r="S300" s="603" t="s">
        <v>2615</v>
      </c>
      <c r="T300" s="603" t="s">
        <v>2616</v>
      </c>
      <c r="U300" s="603" t="s">
        <v>2294</v>
      </c>
      <c r="V300" s="603" t="s">
        <v>1764</v>
      </c>
      <c r="W300" s="603"/>
      <c r="X300" s="603"/>
      <c r="Y300" s="603"/>
      <c r="Z300" s="603"/>
      <c r="AA300" s="603"/>
      <c r="AB300" s="603"/>
      <c r="AC300" s="603"/>
      <c r="AD300" s="603"/>
      <c r="AE300" s="607"/>
      <c r="AF300" s="610"/>
      <c r="AG300" s="614"/>
      <c r="AH300" s="607"/>
      <c r="AI300" s="607"/>
      <c r="AJ300" s="603"/>
      <c r="AK300" s="611"/>
      <c r="AL300" s="610"/>
      <c r="AM300" s="611"/>
      <c r="AN300" s="611"/>
      <c r="AO300" s="612"/>
    </row>
    <row r="301" spans="1:41" s="605" customFormat="1" ht="20.100000000000001" customHeight="1" x14ac:dyDescent="0.3">
      <c r="A301" s="603">
        <v>707079</v>
      </c>
      <c r="B301" s="604" t="s">
        <v>615</v>
      </c>
      <c r="C301" s="603" t="s">
        <v>99</v>
      </c>
      <c r="D301" s="603" t="s">
        <v>929</v>
      </c>
      <c r="E301" s="603" t="s">
        <v>173</v>
      </c>
      <c r="F301" s="613">
        <v>29549</v>
      </c>
      <c r="G301" s="603" t="s">
        <v>198</v>
      </c>
      <c r="H301" s="603" t="s">
        <v>907</v>
      </c>
      <c r="I301" s="607" t="s">
        <v>246</v>
      </c>
      <c r="J301" s="603" t="s">
        <v>199</v>
      </c>
      <c r="K301" s="611">
        <v>1999</v>
      </c>
      <c r="L301" s="603" t="s">
        <v>198</v>
      </c>
      <c r="M301" s="614"/>
      <c r="N301" s="603"/>
      <c r="O301" s="607"/>
      <c r="P301" s="603"/>
      <c r="Q301" s="605">
        <v>0</v>
      </c>
      <c r="R301" s="603">
        <v>0</v>
      </c>
      <c r="S301" s="603" t="s">
        <v>2617</v>
      </c>
      <c r="T301" s="603" t="s">
        <v>1810</v>
      </c>
      <c r="U301" s="603" t="s">
        <v>1836</v>
      </c>
      <c r="V301" s="603" t="s">
        <v>1764</v>
      </c>
      <c r="W301" s="603"/>
      <c r="X301" s="603"/>
      <c r="Y301" s="603"/>
      <c r="Z301" s="603"/>
      <c r="AA301" s="603"/>
      <c r="AB301" s="603"/>
      <c r="AC301" s="603" t="s">
        <v>1370</v>
      </c>
      <c r="AD301" s="603"/>
      <c r="AE301" s="607"/>
      <c r="AF301" s="610" t="s">
        <v>225</v>
      </c>
      <c r="AG301" s="614"/>
      <c r="AH301" s="607" t="s">
        <v>1370</v>
      </c>
      <c r="AI301" s="607" t="s">
        <v>1370</v>
      </c>
      <c r="AJ301" s="603" t="s">
        <v>1370</v>
      </c>
      <c r="AK301" s="611"/>
      <c r="AL301" s="610"/>
      <c r="AM301" s="611"/>
      <c r="AN301" s="611"/>
      <c r="AO301" s="612"/>
    </row>
    <row r="302" spans="1:41" s="605" customFormat="1" ht="20.100000000000001" customHeight="1" x14ac:dyDescent="0.3">
      <c r="A302" s="603">
        <v>707084</v>
      </c>
      <c r="B302" s="604" t="s">
        <v>609</v>
      </c>
      <c r="C302" s="603" t="s">
        <v>105</v>
      </c>
      <c r="D302" s="603" t="s">
        <v>985</v>
      </c>
      <c r="E302" s="603" t="s">
        <v>173</v>
      </c>
      <c r="F302" s="613">
        <v>33310</v>
      </c>
      <c r="G302" s="603" t="s">
        <v>1019</v>
      </c>
      <c r="H302" s="603" t="s">
        <v>907</v>
      </c>
      <c r="I302" s="607" t="s">
        <v>400</v>
      </c>
      <c r="J302" s="603" t="s">
        <v>201</v>
      </c>
      <c r="K302" s="611">
        <v>2009</v>
      </c>
      <c r="L302" s="603" t="s">
        <v>211</v>
      </c>
      <c r="M302" s="614"/>
      <c r="N302" s="603"/>
      <c r="O302" s="607"/>
      <c r="P302" s="603"/>
      <c r="Q302" s="605">
        <v>0</v>
      </c>
      <c r="R302" s="617"/>
      <c r="S302" s="603" t="s">
        <v>2618</v>
      </c>
      <c r="T302" s="603" t="s">
        <v>2619</v>
      </c>
      <c r="U302" s="603" t="s">
        <v>1847</v>
      </c>
      <c r="V302" s="603" t="s">
        <v>2620</v>
      </c>
      <c r="W302" s="603"/>
      <c r="X302" s="603"/>
      <c r="Y302" s="603"/>
      <c r="Z302" s="603"/>
      <c r="AA302" s="603"/>
      <c r="AB302" s="603"/>
      <c r="AC302" s="603"/>
      <c r="AD302" s="603"/>
      <c r="AE302" s="607"/>
      <c r="AF302" s="610"/>
      <c r="AG302" s="614"/>
      <c r="AH302" s="607"/>
      <c r="AI302" s="607"/>
      <c r="AJ302" s="603"/>
      <c r="AK302" s="611"/>
      <c r="AL302" s="610"/>
      <c r="AM302" s="615"/>
      <c r="AN302" s="615"/>
      <c r="AO302" s="612"/>
    </row>
    <row r="303" spans="1:41" s="605" customFormat="1" ht="20.100000000000001" customHeight="1" x14ac:dyDescent="0.3">
      <c r="A303" s="603">
        <v>707096</v>
      </c>
      <c r="B303" s="604" t="s">
        <v>896</v>
      </c>
      <c r="C303" s="603" t="s">
        <v>131</v>
      </c>
      <c r="D303" s="603" t="s">
        <v>1172</v>
      </c>
      <c r="E303" s="603" t="s">
        <v>173</v>
      </c>
      <c r="F303" s="613">
        <v>36376</v>
      </c>
      <c r="G303" s="603" t="s">
        <v>971</v>
      </c>
      <c r="H303" s="603" t="s">
        <v>907</v>
      </c>
      <c r="I303" s="607" t="s">
        <v>246</v>
      </c>
      <c r="J303" s="603" t="s">
        <v>201</v>
      </c>
      <c r="K303" s="611">
        <v>2018</v>
      </c>
      <c r="L303" s="603" t="s">
        <v>214</v>
      </c>
      <c r="M303" s="614"/>
      <c r="N303" s="603"/>
      <c r="O303" s="607"/>
      <c r="P303" s="603"/>
      <c r="Q303" s="605">
        <v>0</v>
      </c>
      <c r="R303" s="603">
        <v>0</v>
      </c>
      <c r="S303" s="603" t="s">
        <v>2021</v>
      </c>
      <c r="T303" s="603" t="s">
        <v>2022</v>
      </c>
      <c r="U303" s="603" t="s">
        <v>2023</v>
      </c>
      <c r="V303" s="603" t="s">
        <v>2024</v>
      </c>
      <c r="W303" s="603"/>
      <c r="X303" s="603"/>
      <c r="Y303" s="603"/>
      <c r="Z303" s="603"/>
      <c r="AA303" s="603"/>
      <c r="AB303" s="603"/>
      <c r="AC303" s="603"/>
      <c r="AD303" s="603"/>
      <c r="AE303" s="607"/>
      <c r="AF303" s="610"/>
      <c r="AG303" s="614"/>
      <c r="AH303" s="607"/>
      <c r="AI303" s="607"/>
      <c r="AJ303" s="603"/>
      <c r="AK303" s="611"/>
      <c r="AL303" s="610"/>
      <c r="AM303" s="615"/>
      <c r="AN303" s="615"/>
      <c r="AO303" s="612"/>
    </row>
    <row r="304" spans="1:41" s="605" customFormat="1" ht="20.100000000000001" customHeight="1" x14ac:dyDescent="0.3">
      <c r="A304" s="603">
        <v>707098</v>
      </c>
      <c r="B304" s="604" t="s">
        <v>897</v>
      </c>
      <c r="C304" s="603" t="s">
        <v>356</v>
      </c>
      <c r="D304" s="603" t="s">
        <v>946</v>
      </c>
      <c r="E304" s="603" t="s">
        <v>173</v>
      </c>
      <c r="F304" s="613">
        <v>32752</v>
      </c>
      <c r="G304" s="603" t="s">
        <v>198</v>
      </c>
      <c r="H304" s="603" t="s">
        <v>907</v>
      </c>
      <c r="I304" s="607" t="s">
        <v>246</v>
      </c>
      <c r="J304" s="603" t="s">
        <v>201</v>
      </c>
      <c r="K304" s="611">
        <v>2007</v>
      </c>
      <c r="L304" s="603" t="s">
        <v>200</v>
      </c>
      <c r="M304" s="614"/>
      <c r="N304" s="603"/>
      <c r="O304" s="607"/>
      <c r="P304" s="603"/>
      <c r="Q304" s="605">
        <v>0</v>
      </c>
      <c r="R304" s="603">
        <v>0</v>
      </c>
      <c r="S304" s="603" t="s">
        <v>2621</v>
      </c>
      <c r="T304" s="603" t="s">
        <v>2622</v>
      </c>
      <c r="U304" s="603" t="s">
        <v>2009</v>
      </c>
      <c r="V304" s="603" t="s">
        <v>1764</v>
      </c>
      <c r="W304" s="603"/>
      <c r="X304" s="603"/>
      <c r="Y304" s="603"/>
      <c r="Z304" s="603"/>
      <c r="AA304" s="603"/>
      <c r="AB304" s="603"/>
      <c r="AC304" s="603"/>
      <c r="AD304" s="603"/>
      <c r="AE304" s="607"/>
      <c r="AF304" s="610"/>
      <c r="AG304" s="614"/>
      <c r="AH304" s="607"/>
      <c r="AI304" s="607"/>
      <c r="AJ304" s="603"/>
      <c r="AK304" s="611"/>
      <c r="AL304" s="610"/>
      <c r="AM304" s="615"/>
      <c r="AN304" s="615"/>
      <c r="AO304" s="612"/>
    </row>
    <row r="305" spans="1:41" s="605" customFormat="1" ht="20.100000000000001" customHeight="1" x14ac:dyDescent="0.3">
      <c r="A305" s="603">
        <v>707111</v>
      </c>
      <c r="B305" s="604" t="s">
        <v>1426</v>
      </c>
      <c r="C305" s="603" t="s">
        <v>66</v>
      </c>
      <c r="D305" s="603" t="s">
        <v>2909</v>
      </c>
      <c r="E305" s="603" t="s">
        <v>173</v>
      </c>
      <c r="F305" s="621">
        <v>31995</v>
      </c>
      <c r="G305" s="603" t="s">
        <v>198</v>
      </c>
      <c r="H305" s="603" t="s">
        <v>907</v>
      </c>
      <c r="I305" s="607" t="s">
        <v>245</v>
      </c>
      <c r="J305" s="603" t="s">
        <v>201</v>
      </c>
      <c r="K305" s="603">
        <v>2005</v>
      </c>
      <c r="L305" s="603" t="s">
        <v>198</v>
      </c>
      <c r="M305" s="614"/>
      <c r="N305" s="603"/>
      <c r="O305" s="607"/>
      <c r="P305" s="603"/>
      <c r="Q305" s="605">
        <v>0</v>
      </c>
      <c r="R305" s="603">
        <v>0</v>
      </c>
      <c r="S305" s="603" t="s">
        <v>2623</v>
      </c>
      <c r="T305" s="603" t="s">
        <v>1837</v>
      </c>
      <c r="U305" s="603" t="s">
        <v>2624</v>
      </c>
      <c r="V305" s="603" t="s">
        <v>1818</v>
      </c>
      <c r="W305" s="603"/>
      <c r="X305" s="603"/>
      <c r="Y305" s="603"/>
      <c r="Z305" s="603"/>
      <c r="AA305" s="603"/>
      <c r="AB305" s="603"/>
      <c r="AC305" s="603"/>
      <c r="AD305" s="603"/>
      <c r="AE305" s="607"/>
      <c r="AF305" s="610" t="s">
        <v>225</v>
      </c>
      <c r="AG305" s="614"/>
      <c r="AH305" s="607" t="s">
        <v>1370</v>
      </c>
      <c r="AI305" s="607" t="s">
        <v>1370</v>
      </c>
      <c r="AJ305" s="603" t="s">
        <v>1370</v>
      </c>
      <c r="AK305" s="611"/>
      <c r="AL305" s="610"/>
      <c r="AM305" s="615"/>
      <c r="AN305" s="615"/>
      <c r="AO305" s="612"/>
    </row>
    <row r="306" spans="1:41" s="605" customFormat="1" ht="20.100000000000001" customHeight="1" x14ac:dyDescent="0.3">
      <c r="A306" s="603">
        <v>707116</v>
      </c>
      <c r="B306" s="604" t="s">
        <v>616</v>
      </c>
      <c r="C306" s="603" t="s">
        <v>66</v>
      </c>
      <c r="D306" s="603" t="s">
        <v>985</v>
      </c>
      <c r="E306" s="603" t="s">
        <v>173</v>
      </c>
      <c r="F306" s="621">
        <v>28793</v>
      </c>
      <c r="G306" s="603" t="s">
        <v>198</v>
      </c>
      <c r="H306" s="603" t="s">
        <v>907</v>
      </c>
      <c r="I306" s="607" t="s">
        <v>246</v>
      </c>
      <c r="J306" s="603" t="s">
        <v>201</v>
      </c>
      <c r="K306" s="603">
        <v>2007</v>
      </c>
      <c r="L306" s="603" t="s">
        <v>198</v>
      </c>
      <c r="M306" s="614"/>
      <c r="N306" s="603"/>
      <c r="O306" s="607"/>
      <c r="P306" s="603"/>
      <c r="Q306" s="605">
        <v>0</v>
      </c>
      <c r="R306" s="603">
        <v>0</v>
      </c>
      <c r="S306" s="603" t="s">
        <v>1887</v>
      </c>
      <c r="T306" s="603" t="s">
        <v>1837</v>
      </c>
      <c r="U306" s="603" t="s">
        <v>1836</v>
      </c>
      <c r="V306" s="603" t="s">
        <v>1764</v>
      </c>
      <c r="W306" s="603"/>
      <c r="X306" s="603"/>
      <c r="Y306" s="603"/>
      <c r="Z306" s="603"/>
      <c r="AA306" s="603"/>
      <c r="AB306" s="603"/>
      <c r="AC306" s="603"/>
      <c r="AD306" s="603"/>
      <c r="AE306" s="607"/>
      <c r="AF306" s="610"/>
      <c r="AG306" s="614"/>
      <c r="AH306" s="607"/>
      <c r="AI306" s="607"/>
      <c r="AJ306" s="603"/>
      <c r="AK306" s="611"/>
      <c r="AL306" s="610"/>
      <c r="AM306" s="611"/>
      <c r="AN306" s="611"/>
      <c r="AO306" s="612"/>
    </row>
    <row r="307" spans="1:41" s="605" customFormat="1" ht="20.100000000000001" customHeight="1" x14ac:dyDescent="0.3">
      <c r="A307" s="603">
        <v>707124</v>
      </c>
      <c r="B307" s="604" t="s">
        <v>535</v>
      </c>
      <c r="C307" s="603" t="s">
        <v>373</v>
      </c>
      <c r="D307" s="603" t="s">
        <v>1175</v>
      </c>
      <c r="E307" s="603" t="s">
        <v>172</v>
      </c>
      <c r="F307" s="613">
        <v>27760</v>
      </c>
      <c r="G307" s="603" t="s">
        <v>198</v>
      </c>
      <c r="H307" s="603" t="s">
        <v>907</v>
      </c>
      <c r="I307" s="607" t="s">
        <v>246</v>
      </c>
      <c r="J307" s="603" t="s">
        <v>199</v>
      </c>
      <c r="K307" s="611">
        <v>1994</v>
      </c>
      <c r="L307" s="603" t="s">
        <v>198</v>
      </c>
      <c r="M307" s="614"/>
      <c r="N307" s="603"/>
      <c r="O307" s="607"/>
      <c r="P307" s="603"/>
      <c r="Q307" s="605">
        <v>0</v>
      </c>
      <c r="R307" s="617"/>
      <c r="S307" s="603" t="s">
        <v>2625</v>
      </c>
      <c r="T307" s="603" t="s">
        <v>2626</v>
      </c>
      <c r="U307" s="603" t="s">
        <v>2627</v>
      </c>
      <c r="V307" s="603" t="s">
        <v>1764</v>
      </c>
      <c r="W307" s="603"/>
      <c r="X307" s="603"/>
      <c r="Y307" s="603"/>
      <c r="Z307" s="603"/>
      <c r="AA307" s="603"/>
      <c r="AB307" s="603"/>
      <c r="AC307" s="603"/>
      <c r="AD307" s="603"/>
      <c r="AE307" s="607"/>
      <c r="AF307" s="610" t="s">
        <v>225</v>
      </c>
      <c r="AG307" s="614"/>
      <c r="AH307" s="607" t="s">
        <v>1370</v>
      </c>
      <c r="AI307" s="607" t="s">
        <v>1370</v>
      </c>
      <c r="AJ307" s="603" t="s">
        <v>1370</v>
      </c>
      <c r="AK307" s="611"/>
      <c r="AL307" s="610"/>
      <c r="AM307" s="615"/>
      <c r="AN307" s="615"/>
      <c r="AO307" s="612"/>
    </row>
    <row r="308" spans="1:41" s="605" customFormat="1" ht="20.100000000000001" customHeight="1" x14ac:dyDescent="0.3">
      <c r="A308" s="603">
        <v>707127</v>
      </c>
      <c r="B308" s="604" t="s">
        <v>901</v>
      </c>
      <c r="C308" s="603" t="s">
        <v>105</v>
      </c>
      <c r="D308" s="603" t="s">
        <v>1070</v>
      </c>
      <c r="E308" s="603" t="s">
        <v>172</v>
      </c>
      <c r="F308" s="613">
        <v>29847</v>
      </c>
      <c r="G308" s="603" t="s">
        <v>198</v>
      </c>
      <c r="H308" s="603" t="s">
        <v>907</v>
      </c>
      <c r="I308" s="607" t="s">
        <v>246</v>
      </c>
      <c r="J308" s="603" t="s">
        <v>201</v>
      </c>
      <c r="K308" s="611">
        <v>2005</v>
      </c>
      <c r="L308" s="603" t="s">
        <v>198</v>
      </c>
      <c r="M308" s="614"/>
      <c r="N308" s="603"/>
      <c r="O308" s="607"/>
      <c r="P308" s="603"/>
      <c r="Q308" s="605">
        <v>0</v>
      </c>
      <c r="R308" s="603">
        <v>0</v>
      </c>
      <c r="S308" s="603" t="s">
        <v>2628</v>
      </c>
      <c r="T308" s="603" t="s">
        <v>1794</v>
      </c>
      <c r="U308" s="603" t="s">
        <v>1801</v>
      </c>
      <c r="V308" s="603" t="s">
        <v>1764</v>
      </c>
      <c r="W308" s="603"/>
      <c r="X308" s="603"/>
      <c r="Y308" s="603"/>
      <c r="Z308" s="603"/>
      <c r="AA308" s="603"/>
      <c r="AB308" s="603"/>
      <c r="AC308" s="603"/>
      <c r="AD308" s="603"/>
      <c r="AE308" s="607"/>
      <c r="AF308" s="610"/>
      <c r="AG308" s="614"/>
      <c r="AH308" s="607"/>
      <c r="AI308" s="607"/>
      <c r="AJ308" s="603"/>
      <c r="AK308" s="611"/>
      <c r="AL308" s="610"/>
      <c r="AM308" s="615"/>
      <c r="AN308" s="615"/>
      <c r="AO308" s="612"/>
    </row>
    <row r="309" spans="1:41" s="605" customFormat="1" ht="20.100000000000001" customHeight="1" x14ac:dyDescent="0.3">
      <c r="A309" s="603">
        <v>707128</v>
      </c>
      <c r="B309" s="604" t="s">
        <v>902</v>
      </c>
      <c r="C309" s="603" t="s">
        <v>110</v>
      </c>
      <c r="D309" s="603" t="s">
        <v>1248</v>
      </c>
      <c r="E309" s="603" t="s">
        <v>172</v>
      </c>
      <c r="F309" s="621">
        <v>35906</v>
      </c>
      <c r="G309" s="603" t="s">
        <v>198</v>
      </c>
      <c r="H309" s="603" t="s">
        <v>907</v>
      </c>
      <c r="I309" s="607" t="s">
        <v>246</v>
      </c>
      <c r="J309" s="603" t="s">
        <v>199</v>
      </c>
      <c r="K309" s="603">
        <v>2016</v>
      </c>
      <c r="L309" s="603" t="s">
        <v>198</v>
      </c>
      <c r="M309" s="614"/>
      <c r="N309" s="603"/>
      <c r="O309" s="607"/>
      <c r="P309" s="603"/>
      <c r="Q309" s="605">
        <v>0</v>
      </c>
      <c r="R309" s="603">
        <v>0</v>
      </c>
      <c r="S309" s="603" t="s">
        <v>2629</v>
      </c>
      <c r="T309" s="603" t="s">
        <v>2425</v>
      </c>
      <c r="U309" s="603" t="s">
        <v>2630</v>
      </c>
      <c r="V309" s="603" t="s">
        <v>2189</v>
      </c>
      <c r="W309" s="603"/>
      <c r="X309" s="603"/>
      <c r="Y309" s="603"/>
      <c r="Z309" s="603"/>
      <c r="AA309" s="603"/>
      <c r="AB309" s="603"/>
      <c r="AC309" s="603"/>
      <c r="AD309" s="603"/>
      <c r="AE309" s="607"/>
      <c r="AF309" s="610" t="s">
        <v>225</v>
      </c>
      <c r="AG309" s="614"/>
      <c r="AH309" s="607" t="s">
        <v>1370</v>
      </c>
      <c r="AI309" s="607" t="s">
        <v>1370</v>
      </c>
      <c r="AJ309" s="603" t="s">
        <v>1370</v>
      </c>
      <c r="AK309" s="611"/>
      <c r="AL309" s="610"/>
      <c r="AM309" s="611"/>
      <c r="AN309" s="611"/>
      <c r="AO309" s="612"/>
    </row>
    <row r="310" spans="1:41" s="605" customFormat="1" ht="20.100000000000001" customHeight="1" x14ac:dyDescent="0.3">
      <c r="A310" s="603">
        <v>707130</v>
      </c>
      <c r="B310" s="604" t="s">
        <v>612</v>
      </c>
      <c r="C310" s="603" t="s">
        <v>154</v>
      </c>
      <c r="D310" s="603" t="s">
        <v>1242</v>
      </c>
      <c r="E310" s="603" t="s">
        <v>172</v>
      </c>
      <c r="F310" s="613">
        <v>35452</v>
      </c>
      <c r="G310" s="603" t="s">
        <v>200</v>
      </c>
      <c r="H310" s="603" t="s">
        <v>907</v>
      </c>
      <c r="I310" s="607" t="s">
        <v>247</v>
      </c>
      <c r="J310" s="603" t="s">
        <v>201</v>
      </c>
      <c r="K310" s="611">
        <v>2015</v>
      </c>
      <c r="L310" s="603" t="s">
        <v>198</v>
      </c>
      <c r="M310" s="614"/>
      <c r="N310" s="603"/>
      <c r="O310" s="607"/>
      <c r="P310" s="603"/>
      <c r="Q310" s="605">
        <v>0</v>
      </c>
      <c r="R310" s="603">
        <v>0</v>
      </c>
      <c r="S310" s="603" t="s">
        <v>2631</v>
      </c>
      <c r="T310" s="603" t="s">
        <v>2632</v>
      </c>
      <c r="U310" s="603" t="s">
        <v>2633</v>
      </c>
      <c r="V310" s="603" t="s">
        <v>2634</v>
      </c>
      <c r="W310" s="603"/>
      <c r="X310" s="603"/>
      <c r="Y310" s="603"/>
      <c r="Z310" s="603"/>
      <c r="AA310" s="603"/>
      <c r="AB310" s="603"/>
      <c r="AC310" s="603"/>
      <c r="AD310" s="603"/>
      <c r="AE310" s="607"/>
      <c r="AF310" s="610"/>
      <c r="AG310" s="614"/>
      <c r="AH310" s="607"/>
      <c r="AI310" s="607"/>
      <c r="AJ310" s="603"/>
      <c r="AK310" s="611"/>
      <c r="AL310" s="610"/>
      <c r="AM310" s="615"/>
      <c r="AN310" s="615"/>
      <c r="AO310" s="612"/>
    </row>
    <row r="311" spans="1:41" s="605" customFormat="1" ht="20.100000000000001" customHeight="1" x14ac:dyDescent="0.3">
      <c r="A311" s="603">
        <v>707135</v>
      </c>
      <c r="B311" s="604" t="s">
        <v>490</v>
      </c>
      <c r="C311" s="603" t="s">
        <v>321</v>
      </c>
      <c r="D311" s="603" t="s">
        <v>1195</v>
      </c>
      <c r="E311" s="603" t="s">
        <v>173</v>
      </c>
      <c r="F311" s="613">
        <v>30545</v>
      </c>
      <c r="G311" s="603" t="s">
        <v>1067</v>
      </c>
      <c r="H311" s="603" t="s">
        <v>907</v>
      </c>
      <c r="I311" s="607" t="s">
        <v>247</v>
      </c>
      <c r="J311" s="603" t="s">
        <v>199</v>
      </c>
      <c r="K311" s="611">
        <v>2001</v>
      </c>
      <c r="L311" s="603" t="s">
        <v>200</v>
      </c>
      <c r="M311" s="614"/>
      <c r="N311" s="603"/>
      <c r="O311" s="607"/>
      <c r="P311" s="603"/>
      <c r="Q311" s="605">
        <v>0</v>
      </c>
      <c r="R311" s="617"/>
      <c r="S311" s="603" t="s">
        <v>2635</v>
      </c>
      <c r="T311" s="603" t="s">
        <v>2636</v>
      </c>
      <c r="U311" s="603" t="s">
        <v>2637</v>
      </c>
      <c r="V311" s="603" t="s">
        <v>2638</v>
      </c>
      <c r="W311" s="603"/>
      <c r="X311" s="603"/>
      <c r="Y311" s="603"/>
      <c r="Z311" s="603"/>
      <c r="AA311" s="603"/>
      <c r="AB311" s="603"/>
      <c r="AC311" s="603"/>
      <c r="AD311" s="603"/>
      <c r="AE311" s="607"/>
      <c r="AF311" s="610" t="s">
        <v>225</v>
      </c>
      <c r="AG311" s="614"/>
      <c r="AH311" s="607"/>
      <c r="AI311" s="607"/>
      <c r="AJ311" s="603" t="s">
        <v>1370</v>
      </c>
      <c r="AK311" s="611"/>
      <c r="AL311" s="610"/>
      <c r="AM311" s="611"/>
      <c r="AN311" s="611"/>
      <c r="AO311" s="612"/>
    </row>
    <row r="312" spans="1:41" s="605" customFormat="1" ht="20.100000000000001" customHeight="1" x14ac:dyDescent="0.3">
      <c r="A312" s="603">
        <v>707148</v>
      </c>
      <c r="B312" s="604" t="s">
        <v>1454</v>
      </c>
      <c r="C312" s="603" t="s">
        <v>66</v>
      </c>
      <c r="D312" s="603" t="s">
        <v>968</v>
      </c>
      <c r="E312" s="603" t="s">
        <v>172</v>
      </c>
      <c r="F312" s="613">
        <v>30728</v>
      </c>
      <c r="G312" s="603" t="s">
        <v>198</v>
      </c>
      <c r="H312" s="603" t="s">
        <v>907</v>
      </c>
      <c r="I312" s="607" t="s">
        <v>245</v>
      </c>
      <c r="J312" s="603" t="s">
        <v>201</v>
      </c>
      <c r="K312" s="611">
        <v>2001</v>
      </c>
      <c r="L312" s="603" t="s">
        <v>198</v>
      </c>
      <c r="M312" s="614"/>
      <c r="N312" s="603"/>
      <c r="O312" s="607"/>
      <c r="P312" s="603"/>
      <c r="Q312" s="605">
        <v>0</v>
      </c>
      <c r="R312" s="603">
        <v>0</v>
      </c>
      <c r="S312" s="603" t="s">
        <v>2639</v>
      </c>
      <c r="T312" s="603" t="s">
        <v>1797</v>
      </c>
      <c r="U312" s="603" t="s">
        <v>2172</v>
      </c>
      <c r="V312" s="603" t="s">
        <v>1764</v>
      </c>
      <c r="W312" s="603"/>
      <c r="X312" s="603"/>
      <c r="Y312" s="603"/>
      <c r="Z312" s="603"/>
      <c r="AA312" s="603"/>
      <c r="AB312" s="603"/>
      <c r="AC312" s="603"/>
      <c r="AD312" s="603"/>
      <c r="AE312" s="607"/>
      <c r="AF312" s="610"/>
      <c r="AG312" s="614"/>
      <c r="AH312" s="607"/>
      <c r="AI312" s="607"/>
      <c r="AJ312" s="603"/>
      <c r="AK312" s="611"/>
      <c r="AL312" s="610"/>
      <c r="AM312" s="615"/>
      <c r="AN312" s="615"/>
      <c r="AO312" s="612"/>
    </row>
    <row r="313" spans="1:41" s="605" customFormat="1" ht="20.100000000000001" customHeight="1" x14ac:dyDescent="0.3">
      <c r="A313" s="603">
        <v>707151</v>
      </c>
      <c r="B313" s="604" t="s">
        <v>1458</v>
      </c>
      <c r="C313" s="603" t="s">
        <v>70</v>
      </c>
      <c r="D313" s="603" t="s">
        <v>1740</v>
      </c>
      <c r="E313" s="603" t="s">
        <v>173</v>
      </c>
      <c r="F313" s="621">
        <v>31166</v>
      </c>
      <c r="G313" s="603" t="s">
        <v>1697</v>
      </c>
      <c r="H313" s="603" t="s">
        <v>907</v>
      </c>
      <c r="I313" s="607" t="s">
        <v>247</v>
      </c>
      <c r="J313" s="603" t="s">
        <v>201</v>
      </c>
      <c r="K313" s="603">
        <v>2004</v>
      </c>
      <c r="L313" s="603" t="s">
        <v>214</v>
      </c>
      <c r="M313" s="614"/>
      <c r="N313" s="603"/>
      <c r="O313" s="607"/>
      <c r="P313" s="603"/>
      <c r="Q313" s="605">
        <v>50000</v>
      </c>
      <c r="R313" s="617"/>
      <c r="S313" s="603" t="s">
        <v>2640</v>
      </c>
      <c r="T313" s="603" t="s">
        <v>1810</v>
      </c>
      <c r="U313" s="603" t="s">
        <v>2641</v>
      </c>
      <c r="V313" s="603" t="s">
        <v>1964</v>
      </c>
      <c r="W313" s="603"/>
      <c r="X313" s="603"/>
      <c r="Y313" s="603"/>
      <c r="Z313" s="603"/>
      <c r="AA313" s="603"/>
      <c r="AB313" s="603"/>
      <c r="AC313" s="603"/>
      <c r="AD313" s="603"/>
      <c r="AE313" s="607"/>
      <c r="AF313" s="610"/>
      <c r="AG313" s="614"/>
      <c r="AH313" s="607"/>
      <c r="AI313" s="607"/>
      <c r="AJ313" s="603"/>
      <c r="AK313" s="611"/>
      <c r="AL313" s="610"/>
      <c r="AM313" s="615"/>
      <c r="AN313" s="615"/>
      <c r="AO313" s="612"/>
    </row>
    <row r="314" spans="1:41" s="605" customFormat="1" ht="20.100000000000001" customHeight="1" x14ac:dyDescent="0.3">
      <c r="A314" s="603">
        <v>707154</v>
      </c>
      <c r="B314" s="604" t="s">
        <v>1461</v>
      </c>
      <c r="C314" s="603" t="s">
        <v>1462</v>
      </c>
      <c r="D314" s="603" t="s">
        <v>979</v>
      </c>
      <c r="E314" s="603" t="s">
        <v>173</v>
      </c>
      <c r="F314" s="621">
        <v>35431</v>
      </c>
      <c r="G314" s="603" t="s">
        <v>206</v>
      </c>
      <c r="H314" s="603" t="s">
        <v>907</v>
      </c>
      <c r="I314" s="607" t="s">
        <v>247</v>
      </c>
      <c r="J314" s="603" t="s">
        <v>201</v>
      </c>
      <c r="K314" s="603">
        <v>2014</v>
      </c>
      <c r="L314" s="603" t="s">
        <v>209</v>
      </c>
      <c r="M314" s="614"/>
      <c r="N314" s="603"/>
      <c r="O314" s="607"/>
      <c r="P314" s="603"/>
      <c r="Q314" s="605">
        <v>0</v>
      </c>
      <c r="R314" s="603">
        <v>0</v>
      </c>
      <c r="S314" s="603" t="s">
        <v>1983</v>
      </c>
      <c r="T314" s="603" t="s">
        <v>1984</v>
      </c>
      <c r="U314" s="603" t="s">
        <v>1921</v>
      </c>
      <c r="V314" s="603" t="s">
        <v>1985</v>
      </c>
      <c r="W314" s="603"/>
      <c r="X314" s="603"/>
      <c r="Y314" s="603"/>
      <c r="Z314" s="603"/>
      <c r="AA314" s="603"/>
      <c r="AB314" s="603"/>
      <c r="AC314" s="603"/>
      <c r="AD314" s="603"/>
      <c r="AE314" s="607"/>
      <c r="AF314" s="610"/>
      <c r="AG314" s="614"/>
      <c r="AH314" s="607"/>
      <c r="AI314" s="607"/>
      <c r="AJ314" s="603"/>
      <c r="AK314" s="611"/>
      <c r="AL314" s="610"/>
      <c r="AM314" s="615"/>
      <c r="AN314" s="615"/>
      <c r="AO314" s="612"/>
    </row>
    <row r="315" spans="1:41" s="605" customFormat="1" ht="20.100000000000001" customHeight="1" x14ac:dyDescent="0.3">
      <c r="A315" s="603">
        <v>707158</v>
      </c>
      <c r="B315" s="604" t="s">
        <v>1466</v>
      </c>
      <c r="C315" s="603" t="s">
        <v>66</v>
      </c>
      <c r="D315" s="603" t="s">
        <v>1093</v>
      </c>
      <c r="E315" s="603" t="s">
        <v>172</v>
      </c>
      <c r="F315" s="613">
        <v>37240</v>
      </c>
      <c r="G315" s="603" t="s">
        <v>1034</v>
      </c>
      <c r="H315" s="603" t="s">
        <v>907</v>
      </c>
      <c r="I315" s="607" t="s">
        <v>247</v>
      </c>
      <c r="J315" s="603" t="s">
        <v>201</v>
      </c>
      <c r="K315" s="611">
        <v>2019</v>
      </c>
      <c r="L315" s="603" t="s">
        <v>200</v>
      </c>
      <c r="M315" s="614"/>
      <c r="N315" s="603"/>
      <c r="O315" s="607"/>
      <c r="P315" s="603"/>
      <c r="Q315" s="605">
        <v>0</v>
      </c>
      <c r="R315" s="603">
        <v>0</v>
      </c>
      <c r="S315" s="603" t="s">
        <v>2642</v>
      </c>
      <c r="T315" s="603" t="s">
        <v>1837</v>
      </c>
      <c r="U315" s="603" t="s">
        <v>2127</v>
      </c>
      <c r="V315" s="603" t="s">
        <v>1789</v>
      </c>
      <c r="W315" s="603"/>
      <c r="X315" s="603"/>
      <c r="Y315" s="603"/>
      <c r="Z315" s="603"/>
      <c r="AA315" s="603"/>
      <c r="AB315" s="603"/>
      <c r="AC315" s="603"/>
      <c r="AD315" s="603"/>
      <c r="AE315" s="607"/>
      <c r="AF315" s="610"/>
      <c r="AG315" s="614"/>
      <c r="AH315" s="607"/>
      <c r="AI315" s="607"/>
      <c r="AJ315" s="603"/>
      <c r="AK315" s="611"/>
      <c r="AL315" s="610"/>
      <c r="AM315" s="611"/>
      <c r="AN315" s="611"/>
      <c r="AO315" s="612"/>
    </row>
    <row r="316" spans="1:41" s="605" customFormat="1" ht="20.100000000000001" customHeight="1" x14ac:dyDescent="0.3">
      <c r="A316" s="603">
        <v>707159</v>
      </c>
      <c r="B316" s="604" t="s">
        <v>1467</v>
      </c>
      <c r="C316" s="603" t="s">
        <v>94</v>
      </c>
      <c r="D316" s="603" t="s">
        <v>966</v>
      </c>
      <c r="E316" s="603" t="s">
        <v>172</v>
      </c>
      <c r="F316" s="621">
        <v>28672</v>
      </c>
      <c r="G316" s="603" t="s">
        <v>210</v>
      </c>
      <c r="H316" s="603" t="s">
        <v>907</v>
      </c>
      <c r="I316" s="607" t="s">
        <v>247</v>
      </c>
      <c r="J316" s="603" t="s">
        <v>201</v>
      </c>
      <c r="K316" s="603">
        <v>1996</v>
      </c>
      <c r="L316" s="603" t="s">
        <v>210</v>
      </c>
      <c r="M316" s="614"/>
      <c r="N316" s="603"/>
      <c r="O316" s="607"/>
      <c r="P316" s="603"/>
      <c r="Q316" s="605">
        <v>0</v>
      </c>
      <c r="R316" s="603">
        <v>0</v>
      </c>
      <c r="S316" s="603" t="s">
        <v>2643</v>
      </c>
      <c r="T316" s="603" t="s">
        <v>2644</v>
      </c>
      <c r="U316" s="603" t="s">
        <v>2183</v>
      </c>
      <c r="V316" s="603" t="s">
        <v>1898</v>
      </c>
      <c r="W316" s="603"/>
      <c r="X316" s="603"/>
      <c r="Y316" s="603"/>
      <c r="Z316" s="603"/>
      <c r="AA316" s="603"/>
      <c r="AB316" s="603"/>
      <c r="AC316" s="603"/>
      <c r="AD316" s="603"/>
      <c r="AE316" s="607"/>
      <c r="AF316" s="610"/>
      <c r="AG316" s="614"/>
      <c r="AH316" s="607"/>
      <c r="AI316" s="607"/>
      <c r="AJ316" s="603" t="s">
        <v>1370</v>
      </c>
      <c r="AK316" s="611"/>
      <c r="AL316" s="610"/>
      <c r="AM316" s="611"/>
      <c r="AN316" s="611"/>
      <c r="AO316" s="612"/>
    </row>
    <row r="317" spans="1:41" s="605" customFormat="1" ht="20.100000000000001" customHeight="1" x14ac:dyDescent="0.3">
      <c r="A317" s="603">
        <v>707160</v>
      </c>
      <c r="B317" s="604" t="s">
        <v>1468</v>
      </c>
      <c r="C317" s="603" t="s">
        <v>64</v>
      </c>
      <c r="D317" s="603" t="s">
        <v>966</v>
      </c>
      <c r="E317" s="603" t="s">
        <v>173</v>
      </c>
      <c r="F317" s="613">
        <v>28698</v>
      </c>
      <c r="G317" s="603" t="s">
        <v>1698</v>
      </c>
      <c r="H317" s="603" t="s">
        <v>907</v>
      </c>
      <c r="I317" s="607" t="s">
        <v>247</v>
      </c>
      <c r="J317" s="603" t="s">
        <v>201</v>
      </c>
      <c r="K317" s="611">
        <v>1998</v>
      </c>
      <c r="L317" s="603" t="s">
        <v>210</v>
      </c>
      <c r="M317" s="614"/>
      <c r="N317" s="603"/>
      <c r="O317" s="607"/>
      <c r="P317" s="603"/>
      <c r="Q317" s="605">
        <v>0</v>
      </c>
      <c r="R317" s="603">
        <v>0</v>
      </c>
      <c r="S317" s="603" t="s">
        <v>2645</v>
      </c>
      <c r="T317" s="603" t="s">
        <v>2212</v>
      </c>
      <c r="U317" s="603" t="s">
        <v>2183</v>
      </c>
      <c r="V317" s="603" t="s">
        <v>2646</v>
      </c>
      <c r="W317" s="603"/>
      <c r="X317" s="603"/>
      <c r="Y317" s="603"/>
      <c r="Z317" s="603"/>
      <c r="AA317" s="603"/>
      <c r="AB317" s="603"/>
      <c r="AC317" s="603"/>
      <c r="AD317" s="603"/>
      <c r="AE317" s="607"/>
      <c r="AF317" s="610" t="s">
        <v>225</v>
      </c>
      <c r="AG317" s="614"/>
      <c r="AH317" s="607"/>
      <c r="AI317" s="607"/>
      <c r="AJ317" s="603" t="s">
        <v>1370</v>
      </c>
      <c r="AK317" s="611"/>
      <c r="AL317" s="610"/>
      <c r="AM317" s="615"/>
      <c r="AN317" s="615"/>
      <c r="AO317" s="612"/>
    </row>
    <row r="318" spans="1:41" s="605" customFormat="1" ht="20.100000000000001" customHeight="1" x14ac:dyDescent="0.3">
      <c r="A318" s="603">
        <v>707162</v>
      </c>
      <c r="B318" s="604" t="s">
        <v>1469</v>
      </c>
      <c r="C318" s="603" t="s">
        <v>66</v>
      </c>
      <c r="D318" s="603" t="s">
        <v>1061</v>
      </c>
      <c r="E318" s="603" t="s">
        <v>173</v>
      </c>
      <c r="F318" s="613">
        <v>29730</v>
      </c>
      <c r="G318" s="603" t="s">
        <v>1699</v>
      </c>
      <c r="H318" s="603" t="s">
        <v>907</v>
      </c>
      <c r="I318" s="607" t="s">
        <v>398</v>
      </c>
      <c r="J318" s="603" t="s">
        <v>201</v>
      </c>
      <c r="K318" s="611">
        <v>2000</v>
      </c>
      <c r="L318" s="603" t="s">
        <v>210</v>
      </c>
      <c r="M318" s="614"/>
      <c r="N318" s="603"/>
      <c r="O318" s="607"/>
      <c r="P318" s="603"/>
      <c r="Q318" s="605">
        <v>0</v>
      </c>
      <c r="R318" s="617"/>
      <c r="S318" s="603" t="s">
        <v>2647</v>
      </c>
      <c r="T318" s="603" t="s">
        <v>1837</v>
      </c>
      <c r="U318" s="603" t="s">
        <v>2081</v>
      </c>
      <c r="V318" s="603" t="s">
        <v>1903</v>
      </c>
      <c r="W318" s="603"/>
      <c r="X318" s="603"/>
      <c r="Y318" s="603"/>
      <c r="Z318" s="603"/>
      <c r="AA318" s="603"/>
      <c r="AB318" s="603"/>
      <c r="AC318" s="603"/>
      <c r="AD318" s="603"/>
      <c r="AE318" s="607"/>
      <c r="AF318" s="610"/>
      <c r="AG318" s="614"/>
      <c r="AH318" s="607"/>
      <c r="AI318" s="607"/>
      <c r="AJ318" s="603"/>
      <c r="AK318" s="611"/>
      <c r="AL318" s="610"/>
      <c r="AM318" s="611"/>
      <c r="AN318" s="611"/>
      <c r="AO318" s="612"/>
    </row>
    <row r="319" spans="1:41" s="605" customFormat="1" ht="20.100000000000001" customHeight="1" x14ac:dyDescent="0.3">
      <c r="A319" s="603">
        <v>707163</v>
      </c>
      <c r="B319" s="604" t="s">
        <v>1470</v>
      </c>
      <c r="C319" s="603" t="s">
        <v>66</v>
      </c>
      <c r="D319" s="603" t="s">
        <v>225</v>
      </c>
      <c r="E319" s="587" t="s">
        <v>1687</v>
      </c>
      <c r="F319" s="617"/>
      <c r="G319" s="603" t="s">
        <v>225</v>
      </c>
      <c r="H319" s="603" t="s">
        <v>225</v>
      </c>
      <c r="I319" s="607" t="s">
        <v>245</v>
      </c>
      <c r="J319" s="603" t="s">
        <v>225</v>
      </c>
      <c r="K319" s="617"/>
      <c r="L319" s="603" t="s">
        <v>225</v>
      </c>
      <c r="M319" s="614"/>
      <c r="N319" s="603"/>
      <c r="O319" s="607"/>
      <c r="P319" s="603"/>
      <c r="Q319" s="605">
        <v>0</v>
      </c>
      <c r="R319" s="617"/>
      <c r="S319" s="603" t="s">
        <v>225</v>
      </c>
      <c r="T319" s="603" t="s">
        <v>225</v>
      </c>
      <c r="U319" s="603" t="s">
        <v>225</v>
      </c>
      <c r="V319" s="603" t="s">
        <v>225</v>
      </c>
      <c r="W319" s="617"/>
      <c r="X319" s="603"/>
      <c r="Y319" s="617"/>
      <c r="Z319" s="617"/>
      <c r="AA319" s="617"/>
      <c r="AB319" s="617"/>
      <c r="AC319" s="617"/>
      <c r="AD319" s="603"/>
      <c r="AE319" s="607" t="s">
        <v>3778</v>
      </c>
      <c r="AF319" s="610" t="s">
        <v>225</v>
      </c>
      <c r="AG319" s="614"/>
      <c r="AH319" s="607" t="s">
        <v>1370</v>
      </c>
      <c r="AI319" s="607" t="s">
        <v>1370</v>
      </c>
      <c r="AJ319" s="603" t="s">
        <v>1370</v>
      </c>
      <c r="AK319" s="611"/>
      <c r="AL319" s="610"/>
      <c r="AM319" s="615"/>
      <c r="AN319" s="615"/>
      <c r="AO319" s="612"/>
    </row>
    <row r="320" spans="1:41" s="605" customFormat="1" ht="20.100000000000001" customHeight="1" x14ac:dyDescent="0.3">
      <c r="A320" s="603">
        <v>707164</v>
      </c>
      <c r="B320" s="604" t="s">
        <v>1471</v>
      </c>
      <c r="C320" s="603" t="s">
        <v>317</v>
      </c>
      <c r="D320" s="603" t="s">
        <v>964</v>
      </c>
      <c r="E320" s="603" t="s">
        <v>172</v>
      </c>
      <c r="F320" s="613">
        <v>36929</v>
      </c>
      <c r="G320" s="603" t="s">
        <v>1700</v>
      </c>
      <c r="H320" s="603" t="s">
        <v>907</v>
      </c>
      <c r="I320" s="607" t="s">
        <v>246</v>
      </c>
      <c r="J320" s="603" t="s">
        <v>199</v>
      </c>
      <c r="K320" s="611">
        <v>2019</v>
      </c>
      <c r="L320" s="603" t="s">
        <v>200</v>
      </c>
      <c r="M320" s="614"/>
      <c r="N320" s="603"/>
      <c r="O320" s="607"/>
      <c r="P320" s="603"/>
      <c r="Q320" s="605">
        <v>0</v>
      </c>
      <c r="R320" s="603">
        <v>0</v>
      </c>
      <c r="S320" s="603" t="s">
        <v>2648</v>
      </c>
      <c r="T320" s="603" t="s">
        <v>2649</v>
      </c>
      <c r="U320" s="603" t="s">
        <v>2312</v>
      </c>
      <c r="V320" s="603" t="s">
        <v>2650</v>
      </c>
      <c r="W320" s="603"/>
      <c r="X320" s="603"/>
      <c r="Y320" s="603"/>
      <c r="Z320" s="603"/>
      <c r="AA320" s="603"/>
      <c r="AB320" s="603"/>
      <c r="AC320" s="603"/>
      <c r="AD320" s="603"/>
      <c r="AE320" s="607"/>
      <c r="AF320" s="610" t="s">
        <v>225</v>
      </c>
      <c r="AG320" s="614"/>
      <c r="AH320" s="607" t="s">
        <v>1370</v>
      </c>
      <c r="AI320" s="607" t="s">
        <v>1370</v>
      </c>
      <c r="AJ320" s="603" t="s">
        <v>1370</v>
      </c>
      <c r="AK320" s="611"/>
      <c r="AL320" s="610"/>
      <c r="AM320" s="615"/>
      <c r="AN320" s="615"/>
      <c r="AO320" s="612"/>
    </row>
    <row r="321" spans="1:41" s="605" customFormat="1" ht="20.100000000000001" customHeight="1" x14ac:dyDescent="0.3">
      <c r="A321" s="603">
        <v>707168</v>
      </c>
      <c r="B321" s="604" t="s">
        <v>1475</v>
      </c>
      <c r="C321" s="603" t="s">
        <v>139</v>
      </c>
      <c r="D321" s="603" t="s">
        <v>1208</v>
      </c>
      <c r="E321" s="603" t="s">
        <v>173</v>
      </c>
      <c r="F321" s="613">
        <v>33608</v>
      </c>
      <c r="G321" s="603" t="s">
        <v>198</v>
      </c>
      <c r="H321" s="603" t="s">
        <v>907</v>
      </c>
      <c r="I321" s="607" t="s">
        <v>245</v>
      </c>
      <c r="J321" s="603" t="s">
        <v>201</v>
      </c>
      <c r="K321" s="611">
        <v>2012</v>
      </c>
      <c r="L321" s="603" t="s">
        <v>198</v>
      </c>
      <c r="M321" s="614"/>
      <c r="N321" s="603"/>
      <c r="O321" s="607"/>
      <c r="P321" s="603"/>
      <c r="Q321" s="605">
        <v>0</v>
      </c>
      <c r="R321" s="603">
        <v>0</v>
      </c>
      <c r="S321" s="603" t="s">
        <v>2651</v>
      </c>
      <c r="T321" s="603" t="s">
        <v>2652</v>
      </c>
      <c r="U321" s="603" t="s">
        <v>2653</v>
      </c>
      <c r="V321" s="603" t="s">
        <v>2189</v>
      </c>
      <c r="W321" s="603"/>
      <c r="X321" s="603"/>
      <c r="Y321" s="603"/>
      <c r="Z321" s="603"/>
      <c r="AA321" s="603"/>
      <c r="AB321" s="603"/>
      <c r="AC321" s="603"/>
      <c r="AD321" s="603"/>
      <c r="AE321" s="607" t="s">
        <v>3778</v>
      </c>
      <c r="AF321" s="610" t="s">
        <v>225</v>
      </c>
      <c r="AG321" s="614"/>
      <c r="AH321" s="607" t="s">
        <v>1370</v>
      </c>
      <c r="AI321" s="607" t="s">
        <v>1370</v>
      </c>
      <c r="AJ321" s="603" t="s">
        <v>1370</v>
      </c>
      <c r="AK321" s="611"/>
      <c r="AL321" s="610"/>
      <c r="AM321" s="611"/>
      <c r="AN321" s="611"/>
      <c r="AO321" s="612"/>
    </row>
    <row r="322" spans="1:41" s="605" customFormat="1" ht="20.100000000000001" customHeight="1" x14ac:dyDescent="0.3">
      <c r="A322" s="603">
        <v>707171</v>
      </c>
      <c r="B322" s="604" t="s">
        <v>1478</v>
      </c>
      <c r="C322" s="603" t="s">
        <v>66</v>
      </c>
      <c r="D322" s="603" t="s">
        <v>1247</v>
      </c>
      <c r="E322" s="603" t="s">
        <v>172</v>
      </c>
      <c r="F322" s="613">
        <v>36402</v>
      </c>
      <c r="G322" s="603" t="s">
        <v>198</v>
      </c>
      <c r="H322" s="603" t="s">
        <v>907</v>
      </c>
      <c r="I322" s="607" t="s">
        <v>245</v>
      </c>
      <c r="J322" s="603" t="s">
        <v>201</v>
      </c>
      <c r="K322" s="611">
        <v>2019</v>
      </c>
      <c r="L322" s="603" t="s">
        <v>198</v>
      </c>
      <c r="M322" s="614"/>
      <c r="N322" s="603"/>
      <c r="O322" s="607"/>
      <c r="P322" s="603"/>
      <c r="Q322" s="605">
        <v>0</v>
      </c>
      <c r="R322" s="617"/>
      <c r="S322" s="603" t="s">
        <v>2654</v>
      </c>
      <c r="T322" s="603" t="s">
        <v>1998</v>
      </c>
      <c r="U322" s="603" t="s">
        <v>2592</v>
      </c>
      <c r="V322" s="603" t="s">
        <v>1898</v>
      </c>
      <c r="W322" s="603"/>
      <c r="X322" s="603"/>
      <c r="Y322" s="603"/>
      <c r="Z322" s="603"/>
      <c r="AA322" s="603"/>
      <c r="AB322" s="603"/>
      <c r="AC322" s="603"/>
      <c r="AD322" s="603"/>
      <c r="AE322" s="607"/>
      <c r="AF322" s="610" t="s">
        <v>225</v>
      </c>
      <c r="AG322" s="614"/>
      <c r="AH322" s="607"/>
      <c r="AI322" s="607"/>
      <c r="AJ322" s="603" t="s">
        <v>1370</v>
      </c>
      <c r="AK322" s="611"/>
      <c r="AL322" s="610"/>
      <c r="AM322" s="615"/>
      <c r="AN322" s="615"/>
      <c r="AO322" s="612"/>
    </row>
    <row r="323" spans="1:41" s="605" customFormat="1" ht="20.100000000000001" customHeight="1" x14ac:dyDescent="0.3">
      <c r="A323" s="603">
        <v>707174</v>
      </c>
      <c r="B323" s="604" t="s">
        <v>1482</v>
      </c>
      <c r="C323" s="603" t="s">
        <v>69</v>
      </c>
      <c r="D323" s="603" t="s">
        <v>1728</v>
      </c>
      <c r="E323" s="603" t="s">
        <v>173</v>
      </c>
      <c r="F323" s="621">
        <v>31291</v>
      </c>
      <c r="G323" s="603" t="s">
        <v>916</v>
      </c>
      <c r="H323" s="603" t="s">
        <v>931</v>
      </c>
      <c r="I323" s="607" t="s">
        <v>245</v>
      </c>
      <c r="J323" s="603" t="s">
        <v>201</v>
      </c>
      <c r="K323" s="603">
        <v>2003</v>
      </c>
      <c r="L323" s="603" t="s">
        <v>208</v>
      </c>
      <c r="M323" s="614"/>
      <c r="N323" s="603"/>
      <c r="O323" s="607"/>
      <c r="P323" s="603"/>
      <c r="Q323" s="605">
        <v>0</v>
      </c>
      <c r="R323" s="603">
        <v>0</v>
      </c>
      <c r="S323" s="603" t="s">
        <v>2655</v>
      </c>
      <c r="T323" s="603" t="s">
        <v>2472</v>
      </c>
      <c r="U323" s="603" t="s">
        <v>2656</v>
      </c>
      <c r="V323" s="603" t="s">
        <v>2634</v>
      </c>
      <c r="W323" s="603"/>
      <c r="X323" s="603"/>
      <c r="Y323" s="603"/>
      <c r="Z323" s="603"/>
      <c r="AA323" s="603"/>
      <c r="AB323" s="603"/>
      <c r="AC323" s="603"/>
      <c r="AD323" s="603"/>
      <c r="AE323" s="607"/>
      <c r="AF323" s="610" t="s">
        <v>225</v>
      </c>
      <c r="AG323" s="614"/>
      <c r="AH323" s="607"/>
      <c r="AI323" s="607"/>
      <c r="AJ323" s="603" t="s">
        <v>1370</v>
      </c>
      <c r="AK323" s="611"/>
      <c r="AL323" s="610"/>
      <c r="AM323" s="615"/>
      <c r="AN323" s="615"/>
      <c r="AO323" s="612"/>
    </row>
    <row r="324" spans="1:41" s="605" customFormat="1" ht="20.100000000000001" customHeight="1" x14ac:dyDescent="0.3">
      <c r="A324" s="603">
        <v>707176</v>
      </c>
      <c r="B324" s="604" t="s">
        <v>1484</v>
      </c>
      <c r="C324" s="603" t="s">
        <v>1443</v>
      </c>
      <c r="D324" s="603" t="s">
        <v>1747</v>
      </c>
      <c r="E324" s="603" t="s">
        <v>172</v>
      </c>
      <c r="F324" s="621">
        <v>31174</v>
      </c>
      <c r="G324" s="603" t="s">
        <v>215</v>
      </c>
      <c r="H324" s="603" t="s">
        <v>907</v>
      </c>
      <c r="I324" s="607" t="s">
        <v>246</v>
      </c>
      <c r="J324" s="603" t="s">
        <v>199</v>
      </c>
      <c r="K324" s="603">
        <v>2004</v>
      </c>
      <c r="L324" s="603" t="s">
        <v>215</v>
      </c>
      <c r="M324" s="614"/>
      <c r="N324" s="603"/>
      <c r="O324" s="607"/>
      <c r="P324" s="603"/>
      <c r="Q324" s="605">
        <v>0</v>
      </c>
      <c r="R324" s="603">
        <v>0</v>
      </c>
      <c r="S324" s="603" t="s">
        <v>2657</v>
      </c>
      <c r="T324" s="603" t="s">
        <v>2049</v>
      </c>
      <c r="U324" s="603" t="s">
        <v>2050</v>
      </c>
      <c r="V324" s="603" t="s">
        <v>2051</v>
      </c>
      <c r="W324" s="603"/>
      <c r="X324" s="603"/>
      <c r="Y324" s="603"/>
      <c r="Z324" s="603"/>
      <c r="AA324" s="603"/>
      <c r="AB324" s="603"/>
      <c r="AC324" s="603"/>
      <c r="AD324" s="603"/>
      <c r="AE324" s="607"/>
      <c r="AF324" s="610"/>
      <c r="AG324" s="614"/>
      <c r="AH324" s="607"/>
      <c r="AI324" s="607"/>
      <c r="AJ324" s="603"/>
      <c r="AK324" s="611"/>
      <c r="AL324" s="610"/>
      <c r="AM324" s="611"/>
      <c r="AN324" s="611"/>
      <c r="AO324" s="612"/>
    </row>
    <row r="325" spans="1:41" s="605" customFormat="1" ht="20.100000000000001" customHeight="1" x14ac:dyDescent="0.3">
      <c r="A325" s="603">
        <v>707177</v>
      </c>
      <c r="B325" s="604" t="s">
        <v>1485</v>
      </c>
      <c r="C325" s="603" t="s">
        <v>99</v>
      </c>
      <c r="D325" s="603" t="s">
        <v>1734</v>
      </c>
      <c r="E325" s="603" t="s">
        <v>172</v>
      </c>
      <c r="F325" s="613">
        <v>30462</v>
      </c>
      <c r="G325" s="603" t="s">
        <v>198</v>
      </c>
      <c r="H325" s="603" t="s">
        <v>907</v>
      </c>
      <c r="I325" s="607" t="s">
        <v>245</v>
      </c>
      <c r="J325" s="603" t="s">
        <v>201</v>
      </c>
      <c r="K325" s="611">
        <v>2007</v>
      </c>
      <c r="L325" s="603" t="s">
        <v>213</v>
      </c>
      <c r="M325" s="614"/>
      <c r="N325" s="603"/>
      <c r="O325" s="607"/>
      <c r="P325" s="603"/>
      <c r="Q325" s="605">
        <v>0</v>
      </c>
      <c r="R325" s="603">
        <v>0</v>
      </c>
      <c r="S325" s="603" t="s">
        <v>1882</v>
      </c>
      <c r="T325" s="603" t="s">
        <v>1810</v>
      </c>
      <c r="U325" s="603" t="s">
        <v>1883</v>
      </c>
      <c r="V325" s="603" t="s">
        <v>1764</v>
      </c>
      <c r="W325" s="603"/>
      <c r="X325" s="603"/>
      <c r="Y325" s="603"/>
      <c r="Z325" s="603"/>
      <c r="AA325" s="603"/>
      <c r="AB325" s="603"/>
      <c r="AC325" s="603"/>
      <c r="AD325" s="603"/>
      <c r="AE325" s="607" t="s">
        <v>3778</v>
      </c>
      <c r="AF325" s="610" t="s">
        <v>225</v>
      </c>
      <c r="AG325" s="614"/>
      <c r="AH325" s="607" t="s">
        <v>1370</v>
      </c>
      <c r="AI325" s="607" t="s">
        <v>1370</v>
      </c>
      <c r="AJ325" s="603" t="s">
        <v>1370</v>
      </c>
      <c r="AK325" s="611"/>
      <c r="AL325" s="610"/>
      <c r="AM325" s="615"/>
      <c r="AN325" s="615"/>
      <c r="AO325" s="612"/>
    </row>
    <row r="326" spans="1:41" s="605" customFormat="1" ht="20.100000000000001" customHeight="1" x14ac:dyDescent="0.3">
      <c r="A326" s="603">
        <v>707183</v>
      </c>
      <c r="B326" s="604" t="s">
        <v>1493</v>
      </c>
      <c r="C326" s="603" t="s">
        <v>115</v>
      </c>
      <c r="D326" s="603" t="s">
        <v>914</v>
      </c>
      <c r="E326" s="603" t="s">
        <v>172</v>
      </c>
      <c r="F326" s="613">
        <v>32242</v>
      </c>
      <c r="G326" s="603" t="s">
        <v>1068</v>
      </c>
      <c r="H326" s="603" t="s">
        <v>907</v>
      </c>
      <c r="I326" s="607" t="s">
        <v>246</v>
      </c>
      <c r="J326" s="603" t="s">
        <v>199</v>
      </c>
      <c r="K326" s="611">
        <v>2007</v>
      </c>
      <c r="L326" s="603" t="s">
        <v>214</v>
      </c>
      <c r="M326" s="614"/>
      <c r="N326" s="603"/>
      <c r="O326" s="607"/>
      <c r="P326" s="603"/>
      <c r="Q326" s="605">
        <v>0</v>
      </c>
      <c r="R326" s="603">
        <v>0</v>
      </c>
      <c r="S326" s="603" t="s">
        <v>2068</v>
      </c>
      <c r="T326" s="603" t="s">
        <v>2069</v>
      </c>
      <c r="U326" s="603" t="s">
        <v>2056</v>
      </c>
      <c r="V326" s="603" t="s">
        <v>1783</v>
      </c>
      <c r="W326" s="603"/>
      <c r="X326" s="603"/>
      <c r="Y326" s="603"/>
      <c r="Z326" s="603"/>
      <c r="AA326" s="603"/>
      <c r="AB326" s="603"/>
      <c r="AC326" s="603"/>
      <c r="AD326" s="603"/>
      <c r="AE326" s="607"/>
      <c r="AF326" s="610"/>
      <c r="AG326" s="614"/>
      <c r="AH326" s="607"/>
      <c r="AI326" s="607"/>
      <c r="AJ326" s="603"/>
      <c r="AK326" s="611"/>
      <c r="AL326" s="610"/>
      <c r="AM326" s="615"/>
      <c r="AN326" s="615"/>
      <c r="AO326" s="612"/>
    </row>
    <row r="327" spans="1:41" s="605" customFormat="1" ht="20.100000000000001" customHeight="1" x14ac:dyDescent="0.3">
      <c r="A327" s="603">
        <v>707186</v>
      </c>
      <c r="B327" s="604" t="s">
        <v>1497</v>
      </c>
      <c r="C327" s="603" t="s">
        <v>297</v>
      </c>
      <c r="D327" s="603" t="s">
        <v>225</v>
      </c>
      <c r="E327" s="587" t="s">
        <v>1687</v>
      </c>
      <c r="F327" s="618"/>
      <c r="G327" s="603" t="s">
        <v>225</v>
      </c>
      <c r="H327" s="603" t="s">
        <v>225</v>
      </c>
      <c r="I327" s="607" t="s">
        <v>245</v>
      </c>
      <c r="J327" s="603" t="s">
        <v>225</v>
      </c>
      <c r="K327" s="618"/>
      <c r="L327" s="603" t="s">
        <v>225</v>
      </c>
      <c r="M327" s="614"/>
      <c r="N327" s="603"/>
      <c r="O327" s="607"/>
      <c r="P327" s="603"/>
      <c r="Q327" s="605">
        <v>0</v>
      </c>
      <c r="R327" s="617"/>
      <c r="S327" s="603" t="s">
        <v>225</v>
      </c>
      <c r="T327" s="603" t="s">
        <v>225</v>
      </c>
      <c r="U327" s="603" t="s">
        <v>225</v>
      </c>
      <c r="V327" s="603" t="s">
        <v>225</v>
      </c>
      <c r="W327" s="617"/>
      <c r="X327" s="603"/>
      <c r="Y327" s="617"/>
      <c r="Z327" s="617"/>
      <c r="AA327" s="617"/>
      <c r="AB327" s="617"/>
      <c r="AC327" s="617"/>
      <c r="AD327" s="603"/>
      <c r="AE327" s="607" t="s">
        <v>3778</v>
      </c>
      <c r="AF327" s="610" t="s">
        <v>225</v>
      </c>
      <c r="AG327" s="614"/>
      <c r="AH327" s="607" t="s">
        <v>1370</v>
      </c>
      <c r="AI327" s="607" t="s">
        <v>1370</v>
      </c>
      <c r="AJ327" s="603" t="s">
        <v>1370</v>
      </c>
      <c r="AK327" s="611"/>
      <c r="AL327" s="610"/>
      <c r="AM327" s="611"/>
      <c r="AN327" s="611"/>
      <c r="AO327" s="612"/>
    </row>
    <row r="328" spans="1:41" s="605" customFormat="1" ht="20.100000000000001" customHeight="1" x14ac:dyDescent="0.3">
      <c r="A328" s="603">
        <v>707192</v>
      </c>
      <c r="B328" s="604" t="s">
        <v>1501</v>
      </c>
      <c r="C328" s="603" t="s">
        <v>87</v>
      </c>
      <c r="D328" s="603" t="s">
        <v>1724</v>
      </c>
      <c r="E328" s="603" t="s">
        <v>173</v>
      </c>
      <c r="F328" s="621">
        <v>31048</v>
      </c>
      <c r="G328" s="603" t="s">
        <v>1701</v>
      </c>
      <c r="H328" s="603" t="s">
        <v>907</v>
      </c>
      <c r="I328" s="607" t="s">
        <v>245</v>
      </c>
      <c r="J328" s="603" t="s">
        <v>201</v>
      </c>
      <c r="K328" s="603">
        <v>2002</v>
      </c>
      <c r="L328" s="603" t="s">
        <v>200</v>
      </c>
      <c r="M328" s="614"/>
      <c r="N328" s="603"/>
      <c r="O328" s="607"/>
      <c r="P328" s="603"/>
      <c r="Q328" s="605">
        <v>0</v>
      </c>
      <c r="R328" s="603">
        <v>0</v>
      </c>
      <c r="S328" s="603" t="s">
        <v>2658</v>
      </c>
      <c r="T328" s="603" t="s">
        <v>2130</v>
      </c>
      <c r="U328" s="603" t="s">
        <v>2116</v>
      </c>
      <c r="V328" s="603" t="s">
        <v>1818</v>
      </c>
      <c r="W328" s="603"/>
      <c r="X328" s="603"/>
      <c r="Y328" s="603"/>
      <c r="Z328" s="603"/>
      <c r="AA328" s="603"/>
      <c r="AB328" s="603"/>
      <c r="AC328" s="603"/>
      <c r="AD328" s="603"/>
      <c r="AE328" s="607" t="s">
        <v>3778</v>
      </c>
      <c r="AF328" s="610" t="s">
        <v>225</v>
      </c>
      <c r="AG328" s="614"/>
      <c r="AH328" s="607" t="s">
        <v>1370</v>
      </c>
      <c r="AI328" s="607" t="s">
        <v>1370</v>
      </c>
      <c r="AJ328" s="603" t="s">
        <v>1370</v>
      </c>
      <c r="AK328" s="611"/>
      <c r="AL328" s="610"/>
      <c r="AM328" s="611"/>
      <c r="AN328" s="611"/>
      <c r="AO328" s="612"/>
    </row>
    <row r="329" spans="1:41" s="605" customFormat="1" ht="20.100000000000001" customHeight="1" x14ac:dyDescent="0.3">
      <c r="A329" s="603">
        <v>707193</v>
      </c>
      <c r="B329" s="604" t="s">
        <v>1502</v>
      </c>
      <c r="C329" s="603" t="s">
        <v>333</v>
      </c>
      <c r="D329" s="603" t="s">
        <v>1738</v>
      </c>
      <c r="E329" s="603" t="s">
        <v>173</v>
      </c>
      <c r="F329" s="613">
        <v>28859</v>
      </c>
      <c r="G329" s="603" t="s">
        <v>198</v>
      </c>
      <c r="H329" s="603" t="s">
        <v>907</v>
      </c>
      <c r="I329" s="607" t="s">
        <v>224</v>
      </c>
      <c r="J329" s="603" t="s">
        <v>201</v>
      </c>
      <c r="K329" s="611">
        <v>1997</v>
      </c>
      <c r="L329" s="603" t="s">
        <v>198</v>
      </c>
      <c r="M329" s="614"/>
      <c r="N329" s="603"/>
      <c r="O329" s="607"/>
      <c r="P329" s="603"/>
      <c r="Q329" s="605">
        <v>0</v>
      </c>
      <c r="R329" s="617"/>
      <c r="S329" s="603" t="s">
        <v>2659</v>
      </c>
      <c r="T329" s="603" t="s">
        <v>1999</v>
      </c>
      <c r="U329" s="603" t="s">
        <v>2660</v>
      </c>
      <c r="V329" s="603" t="s">
        <v>1764</v>
      </c>
      <c r="W329" s="603"/>
      <c r="X329" s="603"/>
      <c r="Y329" s="603"/>
      <c r="Z329" s="603"/>
      <c r="AA329" s="603"/>
      <c r="AB329" s="603"/>
      <c r="AC329" s="603"/>
      <c r="AD329" s="603"/>
      <c r="AE329" s="607"/>
      <c r="AF329" s="610"/>
      <c r="AG329" s="614"/>
      <c r="AH329" s="607"/>
      <c r="AI329" s="607"/>
      <c r="AJ329" s="603"/>
      <c r="AK329" s="611"/>
      <c r="AL329" s="610"/>
      <c r="AM329" s="611"/>
      <c r="AN329" s="611"/>
      <c r="AO329" s="612"/>
    </row>
    <row r="330" spans="1:41" s="605" customFormat="1" ht="20.100000000000001" customHeight="1" x14ac:dyDescent="0.3">
      <c r="A330" s="603">
        <v>707194</v>
      </c>
      <c r="B330" s="604" t="s">
        <v>1503</v>
      </c>
      <c r="C330" s="603" t="s">
        <v>262</v>
      </c>
      <c r="D330" s="603" t="s">
        <v>1060</v>
      </c>
      <c r="E330" s="603" t="s">
        <v>173</v>
      </c>
      <c r="F330" s="613">
        <v>27962</v>
      </c>
      <c r="G330" s="603" t="s">
        <v>1702</v>
      </c>
      <c r="H330" s="603" t="s">
        <v>907</v>
      </c>
      <c r="I330" s="607" t="s">
        <v>246</v>
      </c>
      <c r="J330" s="603" t="s">
        <v>201</v>
      </c>
      <c r="K330" s="611">
        <v>1996</v>
      </c>
      <c r="L330" s="603" t="s">
        <v>1231</v>
      </c>
      <c r="M330" s="614"/>
      <c r="N330" s="603"/>
      <c r="O330" s="607"/>
      <c r="P330" s="603"/>
      <c r="Q330" s="605">
        <v>0</v>
      </c>
      <c r="R330" s="603">
        <v>0</v>
      </c>
      <c r="S330" s="603" t="s">
        <v>2661</v>
      </c>
      <c r="T330" s="603" t="s">
        <v>2662</v>
      </c>
      <c r="U330" s="603" t="s">
        <v>2663</v>
      </c>
      <c r="V330" s="603" t="s">
        <v>2664</v>
      </c>
      <c r="W330" s="603"/>
      <c r="X330" s="603"/>
      <c r="Y330" s="603"/>
      <c r="Z330" s="603"/>
      <c r="AA330" s="603"/>
      <c r="AB330" s="603"/>
      <c r="AC330" s="603"/>
      <c r="AD330" s="603"/>
      <c r="AE330" s="607"/>
      <c r="AF330" s="610" t="s">
        <v>225</v>
      </c>
      <c r="AG330" s="614"/>
      <c r="AH330" s="607" t="s">
        <v>1370</v>
      </c>
      <c r="AI330" s="607" t="s">
        <v>1370</v>
      </c>
      <c r="AJ330" s="603" t="s">
        <v>1370</v>
      </c>
      <c r="AK330" s="611"/>
      <c r="AL330" s="610"/>
      <c r="AM330" s="611"/>
      <c r="AN330" s="611"/>
      <c r="AO330" s="612"/>
    </row>
    <row r="331" spans="1:41" s="605" customFormat="1" ht="20.100000000000001" customHeight="1" x14ac:dyDescent="0.3">
      <c r="A331" s="603">
        <v>707195</v>
      </c>
      <c r="B331" s="604" t="s">
        <v>1504</v>
      </c>
      <c r="C331" s="603" t="s">
        <v>348</v>
      </c>
      <c r="D331" s="603" t="s">
        <v>1736</v>
      </c>
      <c r="E331" s="603" t="s">
        <v>173</v>
      </c>
      <c r="F331" s="621">
        <v>26816</v>
      </c>
      <c r="G331" s="603" t="s">
        <v>209</v>
      </c>
      <c r="H331" s="603" t="s">
        <v>907</v>
      </c>
      <c r="I331" s="607" t="s">
        <v>245</v>
      </c>
      <c r="J331" s="603" t="s">
        <v>199</v>
      </c>
      <c r="K331" s="603">
        <v>1990</v>
      </c>
      <c r="L331" s="603" t="s">
        <v>209</v>
      </c>
      <c r="M331" s="603" t="s">
        <v>225</v>
      </c>
      <c r="N331" s="603"/>
      <c r="O331" s="607"/>
      <c r="P331" s="603"/>
      <c r="Q331" s="605">
        <v>0</v>
      </c>
      <c r="R331" s="603" t="s">
        <v>225</v>
      </c>
      <c r="S331" s="603" t="s">
        <v>225</v>
      </c>
      <c r="T331" s="603" t="s">
        <v>225</v>
      </c>
      <c r="U331" s="603" t="s">
        <v>225</v>
      </c>
      <c r="V331" s="603" t="s">
        <v>225</v>
      </c>
      <c r="W331" s="603" t="s">
        <v>225</v>
      </c>
      <c r="X331" s="603" t="s">
        <v>225</v>
      </c>
      <c r="Y331" s="603" t="s">
        <v>225</v>
      </c>
      <c r="Z331" s="603" t="s">
        <v>225</v>
      </c>
      <c r="AA331" s="603" t="s">
        <v>225</v>
      </c>
      <c r="AB331" s="603" t="s">
        <v>225</v>
      </c>
      <c r="AC331" s="603" t="s">
        <v>1370</v>
      </c>
      <c r="AD331" s="603"/>
      <c r="AE331" s="607" t="s">
        <v>3778</v>
      </c>
      <c r="AF331" s="610" t="s">
        <v>1370</v>
      </c>
      <c r="AG331" s="603" t="s">
        <v>1370</v>
      </c>
      <c r="AH331" s="607" t="s">
        <v>1370</v>
      </c>
      <c r="AI331" s="607" t="s">
        <v>1370</v>
      </c>
      <c r="AJ331" s="603" t="s">
        <v>1370</v>
      </c>
      <c r="AK331" s="615"/>
      <c r="AL331" s="610"/>
      <c r="AM331" s="611"/>
      <c r="AN331" s="611"/>
      <c r="AO331" s="612"/>
    </row>
    <row r="332" spans="1:41" s="605" customFormat="1" ht="20.100000000000001" customHeight="1" x14ac:dyDescent="0.3">
      <c r="A332" s="603">
        <v>707197</v>
      </c>
      <c r="B332" s="604" t="s">
        <v>1506</v>
      </c>
      <c r="C332" s="603" t="s">
        <v>117</v>
      </c>
      <c r="D332" s="603" t="s">
        <v>1741</v>
      </c>
      <c r="E332" s="603" t="s">
        <v>173</v>
      </c>
      <c r="F332" s="621">
        <v>31542</v>
      </c>
      <c r="G332" s="603" t="s">
        <v>1106</v>
      </c>
      <c r="H332" s="603" t="s">
        <v>907</v>
      </c>
      <c r="I332" s="607" t="s">
        <v>400</v>
      </c>
      <c r="J332" s="603" t="s">
        <v>199</v>
      </c>
      <c r="K332" s="603">
        <v>2004</v>
      </c>
      <c r="L332" s="603" t="s">
        <v>214</v>
      </c>
      <c r="M332" s="614"/>
      <c r="N332" s="603"/>
      <c r="O332" s="607"/>
      <c r="P332" s="603"/>
      <c r="Q332" s="605">
        <v>0</v>
      </c>
      <c r="R332" s="603">
        <v>0</v>
      </c>
      <c r="S332" s="603" t="s">
        <v>2665</v>
      </c>
      <c r="T332" s="603" t="s">
        <v>1835</v>
      </c>
      <c r="U332" s="603" t="s">
        <v>2666</v>
      </c>
      <c r="V332" s="603" t="s">
        <v>2667</v>
      </c>
      <c r="W332" s="603"/>
      <c r="X332" s="603"/>
      <c r="Y332" s="603"/>
      <c r="Z332" s="603"/>
      <c r="AA332" s="603"/>
      <c r="AB332" s="603"/>
      <c r="AC332" s="603"/>
      <c r="AD332" s="603"/>
      <c r="AE332" s="607"/>
      <c r="AF332" s="610"/>
      <c r="AG332" s="614"/>
      <c r="AH332" s="607"/>
      <c r="AI332" s="607"/>
      <c r="AJ332" s="603"/>
      <c r="AK332" s="611"/>
      <c r="AL332" s="610"/>
      <c r="AM332" s="611"/>
      <c r="AN332" s="611"/>
      <c r="AO332" s="612"/>
    </row>
    <row r="333" spans="1:41" s="605" customFormat="1" ht="20.100000000000001" customHeight="1" x14ac:dyDescent="0.3">
      <c r="A333" s="603">
        <v>707199</v>
      </c>
      <c r="B333" s="604" t="s">
        <v>1508</v>
      </c>
      <c r="C333" s="603" t="s">
        <v>90</v>
      </c>
      <c r="D333" s="603" t="s">
        <v>1742</v>
      </c>
      <c r="E333" s="603" t="s">
        <v>173</v>
      </c>
      <c r="F333" s="613">
        <v>33158</v>
      </c>
      <c r="G333" s="603" t="s">
        <v>198</v>
      </c>
      <c r="H333" s="603" t="s">
        <v>907</v>
      </c>
      <c r="I333" s="607" t="s">
        <v>247</v>
      </c>
      <c r="J333" s="603" t="s">
        <v>199</v>
      </c>
      <c r="K333" s="611">
        <v>2008</v>
      </c>
      <c r="L333" s="603" t="s">
        <v>200</v>
      </c>
      <c r="M333" s="614"/>
      <c r="N333" s="603"/>
      <c r="O333" s="607"/>
      <c r="P333" s="603"/>
      <c r="Q333" s="605">
        <v>50000</v>
      </c>
      <c r="R333" s="603">
        <v>0</v>
      </c>
      <c r="S333" s="603" t="s">
        <v>2668</v>
      </c>
      <c r="T333" s="603" t="s">
        <v>2669</v>
      </c>
      <c r="U333" s="603" t="s">
        <v>2670</v>
      </c>
      <c r="V333" s="603" t="s">
        <v>1818</v>
      </c>
      <c r="W333" s="603"/>
      <c r="X333" s="603"/>
      <c r="Y333" s="603"/>
      <c r="Z333" s="603"/>
      <c r="AA333" s="603"/>
      <c r="AB333" s="603"/>
      <c r="AC333" s="603"/>
      <c r="AD333" s="603"/>
      <c r="AE333" s="607"/>
      <c r="AF333" s="610"/>
      <c r="AG333" s="614"/>
      <c r="AH333" s="607"/>
      <c r="AI333" s="607"/>
      <c r="AJ333" s="603"/>
      <c r="AK333" s="611"/>
      <c r="AL333" s="610"/>
      <c r="AM333" s="611"/>
      <c r="AN333" s="611"/>
      <c r="AO333" s="612"/>
    </row>
    <row r="334" spans="1:41" s="605" customFormat="1" ht="20.100000000000001" customHeight="1" x14ac:dyDescent="0.3">
      <c r="A334" s="603">
        <v>707200</v>
      </c>
      <c r="B334" s="604" t="s">
        <v>1509</v>
      </c>
      <c r="C334" s="603" t="s">
        <v>354</v>
      </c>
      <c r="D334" s="603" t="s">
        <v>1250</v>
      </c>
      <c r="E334" s="603" t="s">
        <v>173</v>
      </c>
      <c r="F334" s="613">
        <v>32761</v>
      </c>
      <c r="G334" s="603" t="s">
        <v>1703</v>
      </c>
      <c r="H334" s="603" t="s">
        <v>907</v>
      </c>
      <c r="I334" s="607" t="s">
        <v>247</v>
      </c>
      <c r="J334" s="603" t="s">
        <v>201</v>
      </c>
      <c r="K334" s="611">
        <v>2008</v>
      </c>
      <c r="L334" s="603" t="s">
        <v>207</v>
      </c>
      <c r="M334" s="614"/>
      <c r="N334" s="603"/>
      <c r="O334" s="607"/>
      <c r="P334" s="603"/>
      <c r="Q334" s="605">
        <v>0</v>
      </c>
      <c r="R334" s="603">
        <v>0</v>
      </c>
      <c r="S334" s="603" t="s">
        <v>2671</v>
      </c>
      <c r="T334" s="603" t="s">
        <v>2672</v>
      </c>
      <c r="U334" s="603" t="s">
        <v>2673</v>
      </c>
      <c r="V334" s="603" t="s">
        <v>1812</v>
      </c>
      <c r="W334" s="603"/>
      <c r="X334" s="603"/>
      <c r="Y334" s="603"/>
      <c r="Z334" s="603"/>
      <c r="AA334" s="603"/>
      <c r="AB334" s="603"/>
      <c r="AC334" s="603"/>
      <c r="AD334" s="603"/>
      <c r="AE334" s="607"/>
      <c r="AF334" s="610"/>
      <c r="AG334" s="614"/>
      <c r="AH334" s="607"/>
      <c r="AI334" s="607"/>
      <c r="AJ334" s="603"/>
      <c r="AK334" s="611"/>
      <c r="AL334" s="610"/>
      <c r="AM334" s="615"/>
      <c r="AN334" s="615"/>
      <c r="AO334" s="612"/>
    </row>
    <row r="335" spans="1:41" s="605" customFormat="1" ht="20.100000000000001" customHeight="1" x14ac:dyDescent="0.3">
      <c r="A335" s="603">
        <v>707202</v>
      </c>
      <c r="B335" s="604" t="s">
        <v>1511</v>
      </c>
      <c r="C335" s="603" t="s">
        <v>117</v>
      </c>
      <c r="D335" s="603" t="s">
        <v>1124</v>
      </c>
      <c r="E335" s="603" t="s">
        <v>173</v>
      </c>
      <c r="F335" s="613">
        <v>31727</v>
      </c>
      <c r="G335" s="603" t="s">
        <v>1189</v>
      </c>
      <c r="H335" s="603" t="s">
        <v>907</v>
      </c>
      <c r="I335" s="607" t="s">
        <v>246</v>
      </c>
      <c r="J335" s="603" t="s">
        <v>199</v>
      </c>
      <c r="K335" s="611">
        <v>2008</v>
      </c>
      <c r="L335" s="603" t="s">
        <v>198</v>
      </c>
      <c r="M335" s="614"/>
      <c r="N335" s="603"/>
      <c r="O335" s="607"/>
      <c r="P335" s="603"/>
      <c r="Q335" s="605">
        <v>0</v>
      </c>
      <c r="R335" s="603">
        <v>0</v>
      </c>
      <c r="S335" s="603" t="s">
        <v>2674</v>
      </c>
      <c r="T335" s="603" t="s">
        <v>2427</v>
      </c>
      <c r="U335" s="603" t="s">
        <v>2675</v>
      </c>
      <c r="V335" s="603" t="s">
        <v>1764</v>
      </c>
      <c r="W335" s="603"/>
      <c r="X335" s="603"/>
      <c r="Y335" s="603"/>
      <c r="Z335" s="603"/>
      <c r="AA335" s="603"/>
      <c r="AB335" s="603"/>
      <c r="AC335" s="603"/>
      <c r="AD335" s="603"/>
      <c r="AE335" s="607"/>
      <c r="AF335" s="610"/>
      <c r="AG335" s="614"/>
      <c r="AH335" s="607"/>
      <c r="AI335" s="607"/>
      <c r="AJ335" s="603"/>
      <c r="AK335" s="611"/>
      <c r="AL335" s="610"/>
      <c r="AM335" s="615"/>
      <c r="AN335" s="615"/>
      <c r="AO335" s="612"/>
    </row>
    <row r="336" spans="1:41" s="605" customFormat="1" ht="20.100000000000001" customHeight="1" x14ac:dyDescent="0.3">
      <c r="A336" s="603">
        <v>707205</v>
      </c>
      <c r="B336" s="604" t="s">
        <v>1515</v>
      </c>
      <c r="C336" s="603" t="s">
        <v>87</v>
      </c>
      <c r="D336" s="603" t="s">
        <v>225</v>
      </c>
      <c r="E336" s="603" t="s">
        <v>172</v>
      </c>
      <c r="F336" s="617"/>
      <c r="G336" s="603" t="s">
        <v>225</v>
      </c>
      <c r="H336" s="603" t="s">
        <v>225</v>
      </c>
      <c r="I336" s="607" t="s">
        <v>245</v>
      </c>
      <c r="J336" s="603" t="s">
        <v>225</v>
      </c>
      <c r="K336" s="617"/>
      <c r="L336" s="603" t="s">
        <v>225</v>
      </c>
      <c r="M336" s="614"/>
      <c r="N336" s="603"/>
      <c r="O336" s="607"/>
      <c r="P336" s="603"/>
      <c r="Q336" s="605">
        <v>0</v>
      </c>
      <c r="R336" s="617"/>
      <c r="S336" s="603" t="s">
        <v>225</v>
      </c>
      <c r="T336" s="603" t="s">
        <v>225</v>
      </c>
      <c r="U336" s="603" t="s">
        <v>225</v>
      </c>
      <c r="V336" s="603" t="s">
        <v>225</v>
      </c>
      <c r="W336" s="617"/>
      <c r="X336" s="603"/>
      <c r="Y336" s="617"/>
      <c r="Z336" s="617"/>
      <c r="AA336" s="617"/>
      <c r="AB336" s="617"/>
      <c r="AC336" s="617"/>
      <c r="AD336" s="603"/>
      <c r="AE336" s="607" t="s">
        <v>3778</v>
      </c>
      <c r="AF336" s="610" t="s">
        <v>225</v>
      </c>
      <c r="AG336" s="614"/>
      <c r="AH336" s="607" t="s">
        <v>1370</v>
      </c>
      <c r="AI336" s="607" t="s">
        <v>1370</v>
      </c>
      <c r="AJ336" s="603" t="s">
        <v>1370</v>
      </c>
      <c r="AK336" s="611"/>
      <c r="AL336" s="610"/>
      <c r="AM336" s="615"/>
      <c r="AN336" s="615"/>
      <c r="AO336" s="612"/>
    </row>
    <row r="337" spans="1:41" s="605" customFormat="1" ht="20.100000000000001" customHeight="1" x14ac:dyDescent="0.3">
      <c r="A337" s="603">
        <v>707206</v>
      </c>
      <c r="B337" s="604" t="s">
        <v>1516</v>
      </c>
      <c r="C337" s="603" t="s">
        <v>68</v>
      </c>
      <c r="D337" s="603" t="s">
        <v>1730</v>
      </c>
      <c r="E337" s="603" t="s">
        <v>173</v>
      </c>
      <c r="F337" s="621">
        <v>33973</v>
      </c>
      <c r="G337" s="603" t="s">
        <v>198</v>
      </c>
      <c r="H337" s="603" t="s">
        <v>907</v>
      </c>
      <c r="I337" s="607" t="s">
        <v>245</v>
      </c>
      <c r="J337" s="603" t="s">
        <v>201</v>
      </c>
      <c r="K337" s="603">
        <v>2011</v>
      </c>
      <c r="L337" s="603" t="s">
        <v>198</v>
      </c>
      <c r="M337" s="614"/>
      <c r="N337" s="603"/>
      <c r="O337" s="607"/>
      <c r="P337" s="603"/>
      <c r="Q337" s="605">
        <v>0</v>
      </c>
      <c r="R337" s="603">
        <v>0</v>
      </c>
      <c r="S337" s="603" t="s">
        <v>2676</v>
      </c>
      <c r="T337" s="603" t="s">
        <v>1807</v>
      </c>
      <c r="U337" s="603" t="s">
        <v>2677</v>
      </c>
      <c r="V337" s="603" t="s">
        <v>1764</v>
      </c>
      <c r="W337" s="603"/>
      <c r="X337" s="603"/>
      <c r="Y337" s="603"/>
      <c r="Z337" s="603"/>
      <c r="AA337" s="603"/>
      <c r="AB337" s="603"/>
      <c r="AC337" s="603"/>
      <c r="AD337" s="603"/>
      <c r="AE337" s="607"/>
      <c r="AF337" s="610" t="s">
        <v>225</v>
      </c>
      <c r="AG337" s="614"/>
      <c r="AH337" s="607" t="s">
        <v>1370</v>
      </c>
      <c r="AI337" s="607" t="s">
        <v>1370</v>
      </c>
      <c r="AJ337" s="603" t="s">
        <v>1370</v>
      </c>
      <c r="AK337" s="611"/>
      <c r="AL337" s="610"/>
      <c r="AM337" s="611"/>
      <c r="AN337" s="611"/>
      <c r="AO337" s="612"/>
    </row>
    <row r="338" spans="1:41" s="605" customFormat="1" ht="20.100000000000001" customHeight="1" x14ac:dyDescent="0.3">
      <c r="A338" s="603">
        <v>707209</v>
      </c>
      <c r="B338" s="604" t="s">
        <v>1519</v>
      </c>
      <c r="C338" s="603" t="s">
        <v>305</v>
      </c>
      <c r="D338" s="603" t="s">
        <v>1737</v>
      </c>
      <c r="E338" s="603" t="s">
        <v>173</v>
      </c>
      <c r="F338" s="621">
        <v>28118</v>
      </c>
      <c r="G338" s="603" t="s">
        <v>212</v>
      </c>
      <c r="H338" s="603" t="s">
        <v>907</v>
      </c>
      <c r="I338" s="607" t="s">
        <v>245</v>
      </c>
      <c r="J338" s="603" t="s">
        <v>201</v>
      </c>
      <c r="K338" s="603">
        <v>2007</v>
      </c>
      <c r="L338" s="603" t="s">
        <v>212</v>
      </c>
      <c r="M338" s="614"/>
      <c r="N338" s="603"/>
      <c r="O338" s="607"/>
      <c r="P338" s="603"/>
      <c r="Q338" s="605">
        <v>0</v>
      </c>
      <c r="R338" s="603">
        <v>0</v>
      </c>
      <c r="S338" s="603" t="s">
        <v>1912</v>
      </c>
      <c r="T338" s="603" t="s">
        <v>1841</v>
      </c>
      <c r="U338" s="603" t="s">
        <v>2678</v>
      </c>
      <c r="V338" s="603" t="s">
        <v>1824</v>
      </c>
      <c r="W338" s="603"/>
      <c r="X338" s="603"/>
      <c r="Y338" s="603"/>
      <c r="Z338" s="603"/>
      <c r="AA338" s="603"/>
      <c r="AB338" s="603"/>
      <c r="AC338" s="603"/>
      <c r="AD338" s="603"/>
      <c r="AE338" s="607" t="s">
        <v>3778</v>
      </c>
      <c r="AF338" s="610" t="s">
        <v>225</v>
      </c>
      <c r="AG338" s="614"/>
      <c r="AH338" s="607" t="s">
        <v>1370</v>
      </c>
      <c r="AI338" s="607" t="s">
        <v>1370</v>
      </c>
      <c r="AJ338" s="603" t="s">
        <v>1370</v>
      </c>
      <c r="AK338" s="611"/>
      <c r="AL338" s="610"/>
      <c r="AM338" s="615"/>
      <c r="AN338" s="615"/>
      <c r="AO338" s="612"/>
    </row>
    <row r="339" spans="1:41" s="605" customFormat="1" ht="20.100000000000001" customHeight="1" x14ac:dyDescent="0.3">
      <c r="A339" s="603">
        <v>707211</v>
      </c>
      <c r="B339" s="604" t="s">
        <v>1521</v>
      </c>
      <c r="C339" s="603" t="s">
        <v>75</v>
      </c>
      <c r="D339" s="603" t="s">
        <v>163</v>
      </c>
      <c r="E339" s="603" t="s">
        <v>1687</v>
      </c>
      <c r="F339" s="613">
        <v>31077</v>
      </c>
      <c r="G339" s="603" t="s">
        <v>198</v>
      </c>
      <c r="H339" s="603" t="s">
        <v>907</v>
      </c>
      <c r="I339" s="607" t="s">
        <v>399</v>
      </c>
      <c r="J339" s="603" t="s">
        <v>199</v>
      </c>
      <c r="K339" s="611">
        <v>2002</v>
      </c>
      <c r="L339" s="603" t="s">
        <v>198</v>
      </c>
      <c r="M339" s="614"/>
      <c r="N339" s="603"/>
      <c r="O339" s="607"/>
      <c r="P339" s="603"/>
      <c r="Q339" s="605">
        <v>0</v>
      </c>
      <c r="R339" s="617"/>
      <c r="S339" s="603" t="s">
        <v>2679</v>
      </c>
      <c r="T339" s="603" t="s">
        <v>2680</v>
      </c>
      <c r="U339" s="603" t="s">
        <v>2062</v>
      </c>
      <c r="V339" s="603" t="s">
        <v>1764</v>
      </c>
      <c r="W339" s="603"/>
      <c r="X339" s="603"/>
      <c r="Y339" s="603"/>
      <c r="Z339" s="603"/>
      <c r="AA339" s="603"/>
      <c r="AB339" s="603"/>
      <c r="AC339" s="603"/>
      <c r="AD339" s="603"/>
      <c r="AE339" s="607"/>
      <c r="AF339" s="610"/>
      <c r="AG339" s="614"/>
      <c r="AH339" s="607"/>
      <c r="AI339" s="607"/>
      <c r="AJ339" s="603"/>
      <c r="AK339" s="611"/>
      <c r="AL339" s="610"/>
      <c r="AM339" s="615"/>
      <c r="AN339" s="615"/>
      <c r="AO339" s="612"/>
    </row>
    <row r="340" spans="1:41" s="605" customFormat="1" ht="20.100000000000001" customHeight="1" x14ac:dyDescent="0.3">
      <c r="A340" s="603">
        <v>707213</v>
      </c>
      <c r="B340" s="604" t="s">
        <v>1523</v>
      </c>
      <c r="C340" s="603" t="s">
        <v>1457</v>
      </c>
      <c r="D340" s="603" t="s">
        <v>1204</v>
      </c>
      <c r="E340" s="603" t="s">
        <v>172</v>
      </c>
      <c r="F340" s="621">
        <v>31052</v>
      </c>
      <c r="G340" s="603" t="s">
        <v>959</v>
      </c>
      <c r="H340" s="603" t="s">
        <v>907</v>
      </c>
      <c r="I340" s="607" t="s">
        <v>246</v>
      </c>
      <c r="J340" s="603" t="s">
        <v>201</v>
      </c>
      <c r="K340" s="603">
        <v>2007</v>
      </c>
      <c r="L340" s="603" t="s">
        <v>198</v>
      </c>
      <c r="M340" s="614"/>
      <c r="N340" s="603"/>
      <c r="O340" s="607"/>
      <c r="P340" s="603"/>
      <c r="Q340" s="605">
        <v>0</v>
      </c>
      <c r="R340" s="603">
        <v>0</v>
      </c>
      <c r="S340" s="603" t="s">
        <v>1893</v>
      </c>
      <c r="T340" s="603" t="s">
        <v>1894</v>
      </c>
      <c r="U340" s="603" t="s">
        <v>1895</v>
      </c>
      <c r="V340" s="603" t="s">
        <v>1896</v>
      </c>
      <c r="W340" s="603"/>
      <c r="X340" s="603"/>
      <c r="Y340" s="603"/>
      <c r="Z340" s="603"/>
      <c r="AA340" s="603"/>
      <c r="AB340" s="603"/>
      <c r="AC340" s="603"/>
      <c r="AD340" s="603"/>
      <c r="AE340" s="607"/>
      <c r="AF340" s="610"/>
      <c r="AG340" s="614"/>
      <c r="AH340" s="607"/>
      <c r="AI340" s="607"/>
      <c r="AJ340" s="603"/>
      <c r="AK340" s="611"/>
      <c r="AL340" s="610"/>
      <c r="AM340" s="611"/>
      <c r="AN340" s="611"/>
      <c r="AO340" s="612"/>
    </row>
    <row r="341" spans="1:41" s="605" customFormat="1" ht="20.100000000000001" customHeight="1" x14ac:dyDescent="0.3">
      <c r="A341" s="603">
        <v>707215</v>
      </c>
      <c r="B341" s="604" t="s">
        <v>1525</v>
      </c>
      <c r="C341" s="603" t="s">
        <v>271</v>
      </c>
      <c r="D341" s="603" t="s">
        <v>1140</v>
      </c>
      <c r="E341" s="603" t="s">
        <v>173</v>
      </c>
      <c r="F341" s="613">
        <v>27604</v>
      </c>
      <c r="G341" s="603" t="s">
        <v>971</v>
      </c>
      <c r="H341" s="603" t="s">
        <v>907</v>
      </c>
      <c r="I341" s="607" t="s">
        <v>246</v>
      </c>
      <c r="J341" s="603" t="s">
        <v>201</v>
      </c>
      <c r="K341" s="611">
        <v>1993</v>
      </c>
      <c r="L341" s="603" t="s">
        <v>214</v>
      </c>
      <c r="M341" s="614"/>
      <c r="N341" s="603"/>
      <c r="O341" s="607"/>
      <c r="P341" s="603"/>
      <c r="Q341" s="605">
        <v>0</v>
      </c>
      <c r="R341" s="603">
        <v>0</v>
      </c>
      <c r="S341" s="603" t="s">
        <v>2681</v>
      </c>
      <c r="T341" s="603" t="s">
        <v>2682</v>
      </c>
      <c r="U341" s="603" t="s">
        <v>2683</v>
      </c>
      <c r="V341" s="603" t="s">
        <v>1783</v>
      </c>
      <c r="W341" s="603"/>
      <c r="X341" s="603"/>
      <c r="Y341" s="603"/>
      <c r="Z341" s="603"/>
      <c r="AA341" s="603"/>
      <c r="AB341" s="603"/>
      <c r="AC341" s="603"/>
      <c r="AD341" s="603"/>
      <c r="AE341" s="607"/>
      <c r="AF341" s="610"/>
      <c r="AG341" s="614"/>
      <c r="AH341" s="607"/>
      <c r="AI341" s="607"/>
      <c r="AJ341" s="603"/>
      <c r="AK341" s="611"/>
      <c r="AL341" s="610"/>
      <c r="AM341" s="615"/>
      <c r="AN341" s="615"/>
      <c r="AO341" s="612"/>
    </row>
    <row r="342" spans="1:41" s="605" customFormat="1" ht="20.100000000000001" customHeight="1" x14ac:dyDescent="0.3">
      <c r="A342" s="603">
        <v>707217</v>
      </c>
      <c r="B342" s="604" t="s">
        <v>1527</v>
      </c>
      <c r="C342" s="603" t="s">
        <v>329</v>
      </c>
      <c r="D342" s="603" t="s">
        <v>929</v>
      </c>
      <c r="E342" s="603" t="s">
        <v>173</v>
      </c>
      <c r="F342" s="613">
        <v>34367</v>
      </c>
      <c r="G342" s="603" t="s">
        <v>1016</v>
      </c>
      <c r="H342" s="603" t="s">
        <v>907</v>
      </c>
      <c r="I342" s="607" t="s">
        <v>398</v>
      </c>
      <c r="J342" s="603" t="s">
        <v>201</v>
      </c>
      <c r="K342" s="611">
        <v>2012</v>
      </c>
      <c r="L342" s="603" t="s">
        <v>200</v>
      </c>
      <c r="M342" s="614"/>
      <c r="N342" s="603"/>
      <c r="O342" s="607"/>
      <c r="P342" s="603"/>
      <c r="Q342" s="605">
        <v>0</v>
      </c>
      <c r="R342" s="603">
        <v>0</v>
      </c>
      <c r="S342" s="603" t="s">
        <v>2684</v>
      </c>
      <c r="T342" s="603" t="s">
        <v>2685</v>
      </c>
      <c r="U342" s="603" t="s">
        <v>1847</v>
      </c>
      <c r="V342" s="603" t="s">
        <v>2686</v>
      </c>
      <c r="W342" s="603"/>
      <c r="X342" s="603"/>
      <c r="Y342" s="603"/>
      <c r="Z342" s="603"/>
      <c r="AA342" s="603"/>
      <c r="AB342" s="603"/>
      <c r="AC342" s="603"/>
      <c r="AD342" s="603"/>
      <c r="AE342" s="607"/>
      <c r="AF342" s="610"/>
      <c r="AG342" s="614"/>
      <c r="AH342" s="607"/>
      <c r="AI342" s="607"/>
      <c r="AJ342" s="603"/>
      <c r="AK342" s="611"/>
      <c r="AL342" s="610"/>
      <c r="AM342" s="615"/>
      <c r="AN342" s="615"/>
      <c r="AO342" s="612"/>
    </row>
    <row r="343" spans="1:41" s="605" customFormat="1" ht="20.100000000000001" customHeight="1" x14ac:dyDescent="0.3">
      <c r="A343" s="603">
        <v>707220</v>
      </c>
      <c r="B343" s="604" t="s">
        <v>1530</v>
      </c>
      <c r="C343" s="603" t="s">
        <v>65</v>
      </c>
      <c r="D343" s="603" t="s">
        <v>1743</v>
      </c>
      <c r="E343" s="603" t="s">
        <v>173</v>
      </c>
      <c r="F343" s="621">
        <v>36017</v>
      </c>
      <c r="G343" s="603" t="s">
        <v>198</v>
      </c>
      <c r="H343" s="603" t="s">
        <v>907</v>
      </c>
      <c r="I343" s="607" t="s">
        <v>245</v>
      </c>
      <c r="J343" s="603" t="s">
        <v>201</v>
      </c>
      <c r="K343" s="603">
        <v>2016</v>
      </c>
      <c r="L343" s="603" t="s">
        <v>198</v>
      </c>
      <c r="M343" s="614"/>
      <c r="N343" s="603"/>
      <c r="O343" s="607"/>
      <c r="P343" s="603"/>
      <c r="Q343" s="605">
        <v>0</v>
      </c>
      <c r="R343" s="603">
        <v>0</v>
      </c>
      <c r="S343" s="603" t="s">
        <v>2687</v>
      </c>
      <c r="T343" s="603" t="s">
        <v>2688</v>
      </c>
      <c r="U343" s="603" t="s">
        <v>2689</v>
      </c>
      <c r="V343" s="603" t="s">
        <v>1764</v>
      </c>
      <c r="W343" s="603"/>
      <c r="X343" s="603"/>
      <c r="Y343" s="603"/>
      <c r="Z343" s="603"/>
      <c r="AA343" s="603"/>
      <c r="AB343" s="603"/>
      <c r="AC343" s="603"/>
      <c r="AD343" s="603"/>
      <c r="AE343" s="607"/>
      <c r="AF343" s="610"/>
      <c r="AG343" s="614"/>
      <c r="AH343" s="607"/>
      <c r="AI343" s="607"/>
      <c r="AJ343" s="603" t="s">
        <v>1370</v>
      </c>
      <c r="AK343" s="611"/>
      <c r="AL343" s="610"/>
      <c r="AM343" s="611"/>
      <c r="AN343" s="611"/>
      <c r="AO343" s="612"/>
    </row>
    <row r="344" spans="1:41" s="605" customFormat="1" ht="20.100000000000001" customHeight="1" x14ac:dyDescent="0.3">
      <c r="A344" s="603">
        <v>707221</v>
      </c>
      <c r="B344" s="604" t="s">
        <v>1531</v>
      </c>
      <c r="C344" s="603" t="s">
        <v>265</v>
      </c>
      <c r="D344" s="603" t="s">
        <v>1217</v>
      </c>
      <c r="E344" s="603" t="s">
        <v>172</v>
      </c>
      <c r="F344" s="621">
        <v>28495</v>
      </c>
      <c r="G344" s="603" t="s">
        <v>1706</v>
      </c>
      <c r="H344" s="603" t="s">
        <v>907</v>
      </c>
      <c r="I344" s="607" t="s">
        <v>224</v>
      </c>
      <c r="J344" s="603" t="s">
        <v>199</v>
      </c>
      <c r="K344" s="603">
        <v>1996</v>
      </c>
      <c r="L344" s="603" t="s">
        <v>212</v>
      </c>
      <c r="M344" s="614"/>
      <c r="N344" s="603"/>
      <c r="O344" s="607"/>
      <c r="P344" s="603"/>
      <c r="Q344" s="605">
        <v>0</v>
      </c>
      <c r="R344" s="603">
        <v>0</v>
      </c>
      <c r="S344" s="603" t="s">
        <v>2690</v>
      </c>
      <c r="T344" s="603" t="s">
        <v>2131</v>
      </c>
      <c r="U344" s="603" t="s">
        <v>2691</v>
      </c>
      <c r="V344" s="603" t="s">
        <v>2692</v>
      </c>
      <c r="W344" s="603"/>
      <c r="X344" s="603"/>
      <c r="Y344" s="603"/>
      <c r="Z344" s="603"/>
      <c r="AA344" s="603"/>
      <c r="AB344" s="603"/>
      <c r="AC344" s="603"/>
      <c r="AD344" s="603"/>
      <c r="AE344" s="607"/>
      <c r="AF344" s="610"/>
      <c r="AG344" s="614"/>
      <c r="AH344" s="607"/>
      <c r="AI344" s="607"/>
      <c r="AJ344" s="603"/>
      <c r="AK344" s="611"/>
      <c r="AL344" s="610"/>
      <c r="AM344" s="615"/>
      <c r="AN344" s="615"/>
      <c r="AO344" s="612"/>
    </row>
    <row r="345" spans="1:41" s="605" customFormat="1" ht="20.100000000000001" customHeight="1" x14ac:dyDescent="0.3">
      <c r="A345" s="603">
        <v>707228</v>
      </c>
      <c r="B345" s="604" t="s">
        <v>1539</v>
      </c>
      <c r="C345" s="603" t="s">
        <v>149</v>
      </c>
      <c r="D345" s="603" t="s">
        <v>1141</v>
      </c>
      <c r="E345" s="603" t="s">
        <v>173</v>
      </c>
      <c r="F345" s="613">
        <v>31177</v>
      </c>
      <c r="G345" s="603" t="s">
        <v>198</v>
      </c>
      <c r="H345" s="603" t="s">
        <v>907</v>
      </c>
      <c r="I345" s="607" t="s">
        <v>400</v>
      </c>
      <c r="J345" s="603" t="s">
        <v>199</v>
      </c>
      <c r="K345" s="611">
        <v>2004</v>
      </c>
      <c r="L345" s="603" t="s">
        <v>198</v>
      </c>
      <c r="M345" s="614"/>
      <c r="N345" s="603"/>
      <c r="O345" s="607"/>
      <c r="P345" s="603"/>
      <c r="Q345" s="605">
        <v>0</v>
      </c>
      <c r="R345" s="603">
        <v>0</v>
      </c>
      <c r="S345" s="603" t="s">
        <v>2693</v>
      </c>
      <c r="T345" s="603" t="s">
        <v>2694</v>
      </c>
      <c r="U345" s="603" t="s">
        <v>2590</v>
      </c>
      <c r="V345" s="603" t="s">
        <v>1818</v>
      </c>
      <c r="W345" s="603"/>
      <c r="X345" s="603"/>
      <c r="Y345" s="603"/>
      <c r="Z345" s="603"/>
      <c r="AA345" s="603"/>
      <c r="AB345" s="603"/>
      <c r="AC345" s="603"/>
      <c r="AD345" s="603"/>
      <c r="AE345" s="607"/>
      <c r="AF345" s="610"/>
      <c r="AG345" s="614"/>
      <c r="AH345" s="607"/>
      <c r="AI345" s="607"/>
      <c r="AJ345" s="603"/>
      <c r="AK345" s="611"/>
      <c r="AL345" s="610"/>
      <c r="AM345" s="611"/>
      <c r="AN345" s="611"/>
      <c r="AO345" s="612"/>
    </row>
    <row r="346" spans="1:41" s="605" customFormat="1" ht="20.100000000000001" customHeight="1" x14ac:dyDescent="0.3">
      <c r="A346" s="603">
        <v>707233</v>
      </c>
      <c r="B346" s="604" t="s">
        <v>1544</v>
      </c>
      <c r="C346" s="603" t="s">
        <v>66</v>
      </c>
      <c r="D346" s="603" t="s">
        <v>1732</v>
      </c>
      <c r="E346" s="603" t="s">
        <v>172</v>
      </c>
      <c r="F346" s="613">
        <v>32169</v>
      </c>
      <c r="G346" s="603" t="s">
        <v>1708</v>
      </c>
      <c r="H346" s="603" t="s">
        <v>907</v>
      </c>
      <c r="I346" s="607" t="s">
        <v>245</v>
      </c>
      <c r="J346" s="603" t="s">
        <v>201</v>
      </c>
      <c r="K346" s="611">
        <v>2013</v>
      </c>
      <c r="L346" s="603" t="s">
        <v>213</v>
      </c>
      <c r="M346" s="614"/>
      <c r="N346" s="603"/>
      <c r="O346" s="607"/>
      <c r="P346" s="603"/>
      <c r="Q346" s="605">
        <v>0</v>
      </c>
      <c r="R346" s="603">
        <v>0</v>
      </c>
      <c r="S346" s="603" t="s">
        <v>1960</v>
      </c>
      <c r="T346" s="603" t="s">
        <v>1797</v>
      </c>
      <c r="U346" s="603" t="s">
        <v>1961</v>
      </c>
      <c r="V346" s="603" t="s">
        <v>1962</v>
      </c>
      <c r="W346" s="603"/>
      <c r="X346" s="603"/>
      <c r="Y346" s="603"/>
      <c r="Z346" s="603"/>
      <c r="AA346" s="603"/>
      <c r="AB346" s="603"/>
      <c r="AC346" s="603"/>
      <c r="AD346" s="603"/>
      <c r="AE346" s="607"/>
      <c r="AF346" s="610" t="s">
        <v>225</v>
      </c>
      <c r="AG346" s="614"/>
      <c r="AH346" s="607" t="s">
        <v>1370</v>
      </c>
      <c r="AI346" s="607" t="s">
        <v>1370</v>
      </c>
      <c r="AJ346" s="603" t="s">
        <v>1370</v>
      </c>
      <c r="AK346" s="611"/>
      <c r="AL346" s="610"/>
      <c r="AM346" s="611"/>
      <c r="AN346" s="611"/>
      <c r="AO346" s="612"/>
    </row>
    <row r="347" spans="1:41" s="605" customFormat="1" ht="20.100000000000001" customHeight="1" x14ac:dyDescent="0.3">
      <c r="A347" s="603">
        <v>707234</v>
      </c>
      <c r="B347" s="604" t="s">
        <v>1545</v>
      </c>
      <c r="C347" s="603" t="s">
        <v>79</v>
      </c>
      <c r="D347" s="603" t="s">
        <v>909</v>
      </c>
      <c r="E347" s="603" t="s">
        <v>172</v>
      </c>
      <c r="F347" s="621">
        <v>33122</v>
      </c>
      <c r="G347" s="603" t="s">
        <v>1709</v>
      </c>
      <c r="H347" s="603" t="s">
        <v>907</v>
      </c>
      <c r="I347" s="607" t="s">
        <v>224</v>
      </c>
      <c r="J347" s="603" t="s">
        <v>201</v>
      </c>
      <c r="K347" s="603">
        <v>2008</v>
      </c>
      <c r="L347" s="603" t="s">
        <v>214</v>
      </c>
      <c r="M347" s="614"/>
      <c r="N347" s="603"/>
      <c r="O347" s="607"/>
      <c r="P347" s="603"/>
      <c r="Q347" s="605">
        <v>0</v>
      </c>
      <c r="R347" s="617"/>
      <c r="S347" s="603" t="s">
        <v>1910</v>
      </c>
      <c r="T347" s="603" t="s">
        <v>1911</v>
      </c>
      <c r="U347" s="603" t="s">
        <v>1912</v>
      </c>
      <c r="V347" s="603" t="s">
        <v>1783</v>
      </c>
      <c r="W347" s="603"/>
      <c r="X347" s="603"/>
      <c r="Y347" s="603"/>
      <c r="Z347" s="603"/>
      <c r="AA347" s="603"/>
      <c r="AB347" s="603"/>
      <c r="AC347" s="603"/>
      <c r="AD347" s="603"/>
      <c r="AE347" s="607"/>
      <c r="AF347" s="610"/>
      <c r="AG347" s="614"/>
      <c r="AH347" s="607"/>
      <c r="AI347" s="607"/>
      <c r="AJ347" s="603"/>
      <c r="AK347" s="611"/>
      <c r="AL347" s="610"/>
      <c r="AM347" s="611"/>
      <c r="AN347" s="611"/>
      <c r="AO347" s="612"/>
    </row>
    <row r="348" spans="1:41" s="605" customFormat="1" ht="20.100000000000001" customHeight="1" x14ac:dyDescent="0.3">
      <c r="A348" s="603">
        <v>707235</v>
      </c>
      <c r="B348" s="604" t="s">
        <v>1546</v>
      </c>
      <c r="C348" s="603" t="s">
        <v>284</v>
      </c>
      <c r="D348" s="603" t="s">
        <v>225</v>
      </c>
      <c r="E348" s="603" t="s">
        <v>172</v>
      </c>
      <c r="F348" s="618"/>
      <c r="G348" s="603" t="s">
        <v>225</v>
      </c>
      <c r="H348" s="603" t="s">
        <v>225</v>
      </c>
      <c r="I348" s="607" t="s">
        <v>245</v>
      </c>
      <c r="J348" s="603" t="s">
        <v>225</v>
      </c>
      <c r="K348" s="618"/>
      <c r="L348" s="603" t="s">
        <v>225</v>
      </c>
      <c r="M348" s="614"/>
      <c r="N348" s="603"/>
      <c r="O348" s="607"/>
      <c r="P348" s="603"/>
      <c r="Q348" s="605">
        <v>0</v>
      </c>
      <c r="R348" s="617"/>
      <c r="S348" s="603" t="s">
        <v>225</v>
      </c>
      <c r="T348" s="603" t="s">
        <v>225</v>
      </c>
      <c r="U348" s="603" t="s">
        <v>225</v>
      </c>
      <c r="V348" s="603" t="s">
        <v>225</v>
      </c>
      <c r="W348" s="617"/>
      <c r="X348" s="603"/>
      <c r="Y348" s="617"/>
      <c r="Z348" s="617"/>
      <c r="AA348" s="617"/>
      <c r="AB348" s="617"/>
      <c r="AC348" s="617"/>
      <c r="AD348" s="603"/>
      <c r="AE348" s="607"/>
      <c r="AF348" s="610" t="s">
        <v>225</v>
      </c>
      <c r="AG348" s="614"/>
      <c r="AH348" s="607" t="s">
        <v>1370</v>
      </c>
      <c r="AI348" s="607" t="s">
        <v>1370</v>
      </c>
      <c r="AJ348" s="603" t="s">
        <v>1370</v>
      </c>
      <c r="AK348" s="611"/>
      <c r="AL348" s="610"/>
      <c r="AM348" s="611"/>
      <c r="AN348" s="611"/>
      <c r="AO348" s="612"/>
    </row>
    <row r="349" spans="1:41" s="605" customFormat="1" ht="20.100000000000001" customHeight="1" x14ac:dyDescent="0.3">
      <c r="A349" s="603">
        <v>707237</v>
      </c>
      <c r="B349" s="604" t="s">
        <v>1548</v>
      </c>
      <c r="C349" s="603" t="s">
        <v>99</v>
      </c>
      <c r="D349" s="603" t="s">
        <v>1734</v>
      </c>
      <c r="E349" s="603" t="s">
        <v>172</v>
      </c>
      <c r="F349" s="613">
        <v>32509</v>
      </c>
      <c r="G349" s="603" t="s">
        <v>198</v>
      </c>
      <c r="H349" s="603" t="s">
        <v>907</v>
      </c>
      <c r="I349" s="607" t="s">
        <v>245</v>
      </c>
      <c r="J349" s="603" t="s">
        <v>201</v>
      </c>
      <c r="K349" s="611">
        <v>2012</v>
      </c>
      <c r="L349" s="603" t="s">
        <v>213</v>
      </c>
      <c r="M349" s="614"/>
      <c r="N349" s="603"/>
      <c r="O349" s="607"/>
      <c r="P349" s="603"/>
      <c r="Q349" s="605">
        <v>0</v>
      </c>
      <c r="R349" s="603">
        <v>0</v>
      </c>
      <c r="S349" s="603" t="s">
        <v>1956</v>
      </c>
      <c r="T349" s="603" t="s">
        <v>1810</v>
      </c>
      <c r="U349" s="603" t="s">
        <v>1955</v>
      </c>
      <c r="V349" s="603" t="s">
        <v>1764</v>
      </c>
      <c r="W349" s="603"/>
      <c r="X349" s="603"/>
      <c r="Y349" s="603"/>
      <c r="Z349" s="603"/>
      <c r="AA349" s="603"/>
      <c r="AB349" s="603"/>
      <c r="AC349" s="603"/>
      <c r="AD349" s="603"/>
      <c r="AE349" s="607"/>
      <c r="AF349" s="610" t="s">
        <v>225</v>
      </c>
      <c r="AG349" s="614"/>
      <c r="AH349" s="607" t="s">
        <v>1370</v>
      </c>
      <c r="AI349" s="607" t="s">
        <v>1370</v>
      </c>
      <c r="AJ349" s="603" t="s">
        <v>1370</v>
      </c>
      <c r="AK349" s="611"/>
      <c r="AL349" s="610"/>
      <c r="AM349" s="611"/>
      <c r="AN349" s="611"/>
      <c r="AO349" s="612"/>
    </row>
    <row r="350" spans="1:41" s="605" customFormat="1" ht="20.100000000000001" customHeight="1" x14ac:dyDescent="0.3">
      <c r="A350" s="603">
        <v>707238</v>
      </c>
      <c r="B350" s="604" t="s">
        <v>1549</v>
      </c>
      <c r="C350" s="603" t="s">
        <v>338</v>
      </c>
      <c r="D350" s="603" t="s">
        <v>999</v>
      </c>
      <c r="E350" s="603" t="s">
        <v>172</v>
      </c>
      <c r="F350" s="621">
        <v>32526</v>
      </c>
      <c r="G350" s="603" t="s">
        <v>1173</v>
      </c>
      <c r="H350" s="603" t="s">
        <v>907</v>
      </c>
      <c r="I350" s="607" t="s">
        <v>224</v>
      </c>
      <c r="J350" s="603" t="s">
        <v>201</v>
      </c>
      <c r="K350" s="603">
        <v>2012</v>
      </c>
      <c r="L350" s="603" t="s">
        <v>214</v>
      </c>
      <c r="M350" s="614"/>
      <c r="N350" s="603"/>
      <c r="O350" s="607"/>
      <c r="P350" s="603"/>
      <c r="Q350" s="605">
        <v>0</v>
      </c>
      <c r="R350" s="603">
        <v>0</v>
      </c>
      <c r="S350" s="603" t="s">
        <v>2695</v>
      </c>
      <c r="T350" s="603" t="s">
        <v>2696</v>
      </c>
      <c r="U350" s="603" t="s">
        <v>2036</v>
      </c>
      <c r="V350" s="603" t="s">
        <v>1783</v>
      </c>
      <c r="W350" s="603"/>
      <c r="X350" s="603"/>
      <c r="Y350" s="603"/>
      <c r="Z350" s="603"/>
      <c r="AA350" s="603"/>
      <c r="AB350" s="603"/>
      <c r="AC350" s="603"/>
      <c r="AD350" s="603"/>
      <c r="AE350" s="607"/>
      <c r="AF350" s="610"/>
      <c r="AG350" s="614"/>
      <c r="AH350" s="607"/>
      <c r="AI350" s="607"/>
      <c r="AJ350" s="603"/>
      <c r="AK350" s="611"/>
      <c r="AL350" s="610"/>
      <c r="AM350" s="611"/>
      <c r="AN350" s="611"/>
      <c r="AO350" s="612"/>
    </row>
    <row r="351" spans="1:41" s="605" customFormat="1" ht="20.100000000000001" customHeight="1" x14ac:dyDescent="0.3">
      <c r="A351" s="603">
        <v>707240</v>
      </c>
      <c r="B351" s="604" t="s">
        <v>1551</v>
      </c>
      <c r="C351" s="603" t="s">
        <v>134</v>
      </c>
      <c r="D351" s="603" t="s">
        <v>225</v>
      </c>
      <c r="E351" s="587" t="s">
        <v>1687</v>
      </c>
      <c r="F351" s="617"/>
      <c r="G351" s="603" t="s">
        <v>225</v>
      </c>
      <c r="H351" s="603" t="s">
        <v>225</v>
      </c>
      <c r="I351" s="607" t="s">
        <v>245</v>
      </c>
      <c r="J351" s="603" t="s">
        <v>225</v>
      </c>
      <c r="K351" s="617"/>
      <c r="L351" s="603" t="s">
        <v>225</v>
      </c>
      <c r="M351" s="614"/>
      <c r="N351" s="603"/>
      <c r="O351" s="607"/>
      <c r="P351" s="603"/>
      <c r="Q351" s="605">
        <v>0</v>
      </c>
      <c r="R351" s="617"/>
      <c r="S351" s="603" t="s">
        <v>225</v>
      </c>
      <c r="T351" s="603" t="s">
        <v>225</v>
      </c>
      <c r="U351" s="603" t="s">
        <v>225</v>
      </c>
      <c r="V351" s="603" t="s">
        <v>225</v>
      </c>
      <c r="W351" s="617"/>
      <c r="X351" s="603"/>
      <c r="Y351" s="617"/>
      <c r="Z351" s="617"/>
      <c r="AA351" s="617"/>
      <c r="AB351" s="617"/>
      <c r="AC351" s="617"/>
      <c r="AD351" s="603"/>
      <c r="AE351" s="607" t="s">
        <v>3778</v>
      </c>
      <c r="AF351" s="610" t="s">
        <v>225</v>
      </c>
      <c r="AG351" s="614"/>
      <c r="AH351" s="607" t="s">
        <v>1370</v>
      </c>
      <c r="AI351" s="607" t="s">
        <v>1370</v>
      </c>
      <c r="AJ351" s="603" t="s">
        <v>1370</v>
      </c>
      <c r="AK351" s="611"/>
      <c r="AL351" s="610"/>
      <c r="AM351" s="611"/>
      <c r="AN351" s="611"/>
      <c r="AO351" s="612"/>
    </row>
    <row r="352" spans="1:41" s="605" customFormat="1" ht="20.100000000000001" customHeight="1" x14ac:dyDescent="0.3">
      <c r="A352" s="603">
        <v>707242</v>
      </c>
      <c r="B352" s="604" t="s">
        <v>1553</v>
      </c>
      <c r="C352" s="603" t="s">
        <v>1554</v>
      </c>
      <c r="D352" s="603" t="s">
        <v>225</v>
      </c>
      <c r="E352" s="603" t="s">
        <v>172</v>
      </c>
      <c r="F352" s="618"/>
      <c r="G352" s="603" t="s">
        <v>225</v>
      </c>
      <c r="H352" s="603" t="s">
        <v>225</v>
      </c>
      <c r="I352" s="607" t="s">
        <v>245</v>
      </c>
      <c r="J352" s="603" t="s">
        <v>225</v>
      </c>
      <c r="K352" s="618"/>
      <c r="L352" s="603" t="s">
        <v>225</v>
      </c>
      <c r="M352" s="614"/>
      <c r="N352" s="603"/>
      <c r="O352" s="607"/>
      <c r="P352" s="603"/>
      <c r="Q352" s="605">
        <v>0</v>
      </c>
      <c r="R352" s="617"/>
      <c r="S352" s="603" t="s">
        <v>225</v>
      </c>
      <c r="T352" s="603" t="s">
        <v>225</v>
      </c>
      <c r="U352" s="603" t="s">
        <v>225</v>
      </c>
      <c r="V352" s="603" t="s">
        <v>225</v>
      </c>
      <c r="W352" s="617"/>
      <c r="X352" s="603"/>
      <c r="Y352" s="617"/>
      <c r="Z352" s="617"/>
      <c r="AA352" s="617"/>
      <c r="AB352" s="617"/>
      <c r="AC352" s="617"/>
      <c r="AD352" s="603"/>
      <c r="AE352" s="607" t="s">
        <v>3778</v>
      </c>
      <c r="AF352" s="610" t="s">
        <v>225</v>
      </c>
      <c r="AG352" s="614"/>
      <c r="AH352" s="607" t="s">
        <v>1370</v>
      </c>
      <c r="AI352" s="607" t="s">
        <v>1370</v>
      </c>
      <c r="AJ352" s="603" t="s">
        <v>1370</v>
      </c>
      <c r="AK352" s="611"/>
      <c r="AL352" s="610"/>
      <c r="AM352" s="611"/>
      <c r="AN352" s="611"/>
      <c r="AO352" s="612"/>
    </row>
    <row r="353" spans="1:41" s="605" customFormat="1" ht="20.100000000000001" customHeight="1" x14ac:dyDescent="0.3">
      <c r="A353" s="603">
        <v>707245</v>
      </c>
      <c r="B353" s="604" t="s">
        <v>1557</v>
      </c>
      <c r="C353" s="603" t="s">
        <v>160</v>
      </c>
      <c r="D353" s="603" t="s">
        <v>225</v>
      </c>
      <c r="E353" s="587" t="s">
        <v>1687</v>
      </c>
      <c r="F353" s="617"/>
      <c r="G353" s="603" t="s">
        <v>225</v>
      </c>
      <c r="H353" s="603" t="s">
        <v>225</v>
      </c>
      <c r="I353" s="607" t="s">
        <v>245</v>
      </c>
      <c r="J353" s="603" t="s">
        <v>225</v>
      </c>
      <c r="K353" s="617"/>
      <c r="L353" s="603" t="s">
        <v>225</v>
      </c>
      <c r="M353" s="614"/>
      <c r="N353" s="603"/>
      <c r="O353" s="607"/>
      <c r="P353" s="603"/>
      <c r="Q353" s="605">
        <v>0</v>
      </c>
      <c r="R353" s="617"/>
      <c r="S353" s="603" t="s">
        <v>225</v>
      </c>
      <c r="T353" s="603" t="s">
        <v>225</v>
      </c>
      <c r="U353" s="603" t="s">
        <v>225</v>
      </c>
      <c r="V353" s="603" t="s">
        <v>225</v>
      </c>
      <c r="W353" s="617"/>
      <c r="X353" s="603"/>
      <c r="Y353" s="617"/>
      <c r="Z353" s="617"/>
      <c r="AA353" s="617"/>
      <c r="AB353" s="617"/>
      <c r="AC353" s="617"/>
      <c r="AD353" s="603"/>
      <c r="AE353" s="607"/>
      <c r="AF353" s="610" t="s">
        <v>225</v>
      </c>
      <c r="AG353" s="614"/>
      <c r="AH353" s="607" t="s">
        <v>1370</v>
      </c>
      <c r="AI353" s="607" t="s">
        <v>1370</v>
      </c>
      <c r="AJ353" s="603" t="s">
        <v>1370</v>
      </c>
      <c r="AK353" s="611"/>
      <c r="AL353" s="610"/>
      <c r="AM353" s="615"/>
      <c r="AN353" s="615"/>
      <c r="AO353" s="612"/>
    </row>
    <row r="354" spans="1:41" s="605" customFormat="1" ht="20.100000000000001" customHeight="1" x14ac:dyDescent="0.3">
      <c r="A354" s="603">
        <v>707246</v>
      </c>
      <c r="B354" s="604" t="s">
        <v>1558</v>
      </c>
      <c r="C354" s="603" t="s">
        <v>330</v>
      </c>
      <c r="D354" s="603" t="s">
        <v>163</v>
      </c>
      <c r="E354" s="603" t="s">
        <v>1687</v>
      </c>
      <c r="F354" s="613">
        <v>31781</v>
      </c>
      <c r="G354" s="603" t="s">
        <v>994</v>
      </c>
      <c r="H354" s="603" t="s">
        <v>907</v>
      </c>
      <c r="I354" s="607" t="s">
        <v>224</v>
      </c>
      <c r="J354" s="603" t="s">
        <v>199</v>
      </c>
      <c r="K354" s="611">
        <v>2005</v>
      </c>
      <c r="L354" s="603" t="s">
        <v>200</v>
      </c>
      <c r="M354" s="614"/>
      <c r="N354" s="603"/>
      <c r="O354" s="607"/>
      <c r="P354" s="603"/>
      <c r="Q354" s="605">
        <v>0</v>
      </c>
      <c r="R354" s="603">
        <v>0</v>
      </c>
      <c r="S354" s="603" t="s">
        <v>2060</v>
      </c>
      <c r="T354" s="603" t="s">
        <v>2061</v>
      </c>
      <c r="U354" s="603" t="s">
        <v>2062</v>
      </c>
      <c r="V354" s="603" t="s">
        <v>2063</v>
      </c>
      <c r="W354" s="603"/>
      <c r="X354" s="603"/>
      <c r="Y354" s="603"/>
      <c r="Z354" s="603"/>
      <c r="AA354" s="603"/>
      <c r="AB354" s="603"/>
      <c r="AC354" s="603"/>
      <c r="AD354" s="603"/>
      <c r="AE354" s="607"/>
      <c r="AF354" s="610"/>
      <c r="AG354" s="614"/>
      <c r="AH354" s="607"/>
      <c r="AI354" s="607"/>
      <c r="AJ354" s="603"/>
      <c r="AK354" s="611"/>
      <c r="AL354" s="610"/>
      <c r="AM354" s="611"/>
      <c r="AN354" s="611"/>
      <c r="AO354" s="612"/>
    </row>
    <row r="355" spans="1:41" s="605" customFormat="1" ht="20.100000000000001" customHeight="1" x14ac:dyDescent="0.3">
      <c r="A355" s="619">
        <v>707247</v>
      </c>
      <c r="B355" s="619" t="s">
        <v>1559</v>
      </c>
      <c r="C355" s="619" t="s">
        <v>100</v>
      </c>
      <c r="D355" s="607"/>
      <c r="E355" s="619" t="s">
        <v>172</v>
      </c>
      <c r="F355" s="619" t="s">
        <v>225</v>
      </c>
      <c r="G355" s="619" t="s">
        <v>225</v>
      </c>
      <c r="H355" s="603"/>
      <c r="I355" s="607" t="s">
        <v>247</v>
      </c>
      <c r="J355" s="603"/>
      <c r="K355" s="603"/>
      <c r="L355" s="603"/>
      <c r="M355" s="614"/>
      <c r="N355" s="614"/>
      <c r="O355" s="607"/>
      <c r="P355" s="603"/>
      <c r="Q355" s="605">
        <v>0</v>
      </c>
      <c r="R355" s="603"/>
      <c r="S355" s="603"/>
      <c r="T355" s="603"/>
      <c r="U355" s="603"/>
      <c r="V355" s="603"/>
      <c r="W355" s="603"/>
      <c r="X355" s="603"/>
      <c r="Y355" s="603"/>
      <c r="Z355" s="603"/>
      <c r="AA355" s="603"/>
      <c r="AB355" s="617"/>
      <c r="AC355" s="603"/>
      <c r="AD355" s="603"/>
      <c r="AE355" s="607"/>
      <c r="AF355" s="610"/>
      <c r="AG355" s="614"/>
      <c r="AH355" s="614"/>
      <c r="AI355" s="607"/>
      <c r="AJ355" s="603" t="s">
        <v>1370</v>
      </c>
      <c r="AK355" s="611"/>
      <c r="AL355" s="610"/>
      <c r="AM355" s="611"/>
      <c r="AN355" s="611"/>
      <c r="AO355" s="612"/>
    </row>
    <row r="356" spans="1:41" s="605" customFormat="1" ht="20.100000000000001" customHeight="1" x14ac:dyDescent="0.3">
      <c r="A356" s="603">
        <v>707249</v>
      </c>
      <c r="B356" s="604" t="s">
        <v>1561</v>
      </c>
      <c r="C356" s="603" t="s">
        <v>574</v>
      </c>
      <c r="D356" s="603" t="s">
        <v>1049</v>
      </c>
      <c r="E356" s="603" t="s">
        <v>172</v>
      </c>
      <c r="F356" s="613">
        <v>36219</v>
      </c>
      <c r="G356" s="603" t="s">
        <v>982</v>
      </c>
      <c r="H356" s="603" t="s">
        <v>907</v>
      </c>
      <c r="I356" s="607" t="s">
        <v>245</v>
      </c>
      <c r="J356" s="603" t="s">
        <v>199</v>
      </c>
      <c r="K356" s="611">
        <v>2017</v>
      </c>
      <c r="L356" s="603" t="s">
        <v>207</v>
      </c>
      <c r="M356" s="614"/>
      <c r="N356" s="603"/>
      <c r="O356" s="607"/>
      <c r="P356" s="603"/>
      <c r="Q356" s="605">
        <v>0</v>
      </c>
      <c r="R356" s="603">
        <v>0</v>
      </c>
      <c r="S356" s="603" t="s">
        <v>2697</v>
      </c>
      <c r="T356" s="603" t="s">
        <v>2698</v>
      </c>
      <c r="U356" s="603" t="s">
        <v>2317</v>
      </c>
      <c r="V356" s="603" t="s">
        <v>1764</v>
      </c>
      <c r="W356" s="603"/>
      <c r="X356" s="603"/>
      <c r="Y356" s="603"/>
      <c r="Z356" s="603"/>
      <c r="AA356" s="603"/>
      <c r="AB356" s="603"/>
      <c r="AC356" s="603"/>
      <c r="AD356" s="603"/>
      <c r="AE356" s="607" t="s">
        <v>3778</v>
      </c>
      <c r="AF356" s="610" t="s">
        <v>225</v>
      </c>
      <c r="AG356" s="614"/>
      <c r="AH356" s="607" t="s">
        <v>1370</v>
      </c>
      <c r="AI356" s="607" t="s">
        <v>1370</v>
      </c>
      <c r="AJ356" s="603" t="s">
        <v>1370</v>
      </c>
      <c r="AK356" s="611"/>
      <c r="AL356" s="610"/>
      <c r="AM356" s="611"/>
      <c r="AN356" s="611"/>
      <c r="AO356" s="612"/>
    </row>
    <row r="357" spans="1:41" s="605" customFormat="1" ht="20.100000000000001" customHeight="1" x14ac:dyDescent="0.3">
      <c r="A357" s="603">
        <v>707251</v>
      </c>
      <c r="B357" s="604" t="s">
        <v>513</v>
      </c>
      <c r="C357" s="603" t="s">
        <v>330</v>
      </c>
      <c r="D357" s="603" t="s">
        <v>1007</v>
      </c>
      <c r="E357" s="603" t="s">
        <v>172</v>
      </c>
      <c r="F357" s="621">
        <v>29598</v>
      </c>
      <c r="G357" s="603" t="s">
        <v>1710</v>
      </c>
      <c r="H357" s="603" t="s">
        <v>907</v>
      </c>
      <c r="I357" s="607" t="s">
        <v>247</v>
      </c>
      <c r="J357" s="603" t="s">
        <v>199</v>
      </c>
      <c r="K357" s="603">
        <v>1999</v>
      </c>
      <c r="L357" s="603" t="s">
        <v>209</v>
      </c>
      <c r="M357" s="614"/>
      <c r="N357" s="603"/>
      <c r="O357" s="607"/>
      <c r="P357" s="603"/>
      <c r="Q357" s="605">
        <v>0</v>
      </c>
      <c r="R357" s="617"/>
      <c r="S357" s="603" t="s">
        <v>2699</v>
      </c>
      <c r="T357" s="603" t="s">
        <v>2700</v>
      </c>
      <c r="U357" s="603" t="s">
        <v>1926</v>
      </c>
      <c r="V357" s="603" t="s">
        <v>1930</v>
      </c>
      <c r="W357" s="603"/>
      <c r="X357" s="603"/>
      <c r="Y357" s="603"/>
      <c r="Z357" s="603"/>
      <c r="AA357" s="603"/>
      <c r="AB357" s="603"/>
      <c r="AC357" s="603"/>
      <c r="AD357" s="603"/>
      <c r="AE357" s="607"/>
      <c r="AF357" s="610" t="s">
        <v>225</v>
      </c>
      <c r="AG357" s="614"/>
      <c r="AH357" s="607"/>
      <c r="AI357" s="607"/>
      <c r="AJ357" s="603" t="s">
        <v>1370</v>
      </c>
      <c r="AK357" s="611"/>
      <c r="AL357" s="610"/>
      <c r="AM357" s="615"/>
      <c r="AN357" s="615"/>
      <c r="AO357" s="612"/>
    </row>
    <row r="358" spans="1:41" s="605" customFormat="1" ht="20.100000000000001" customHeight="1" x14ac:dyDescent="0.3">
      <c r="A358" s="603">
        <v>707259</v>
      </c>
      <c r="B358" s="604" t="s">
        <v>1570</v>
      </c>
      <c r="C358" s="603" t="s">
        <v>68</v>
      </c>
      <c r="D358" s="603" t="s">
        <v>1264</v>
      </c>
      <c r="E358" s="603" t="s">
        <v>173</v>
      </c>
      <c r="F358" s="613">
        <v>32878</v>
      </c>
      <c r="G358" s="603" t="s">
        <v>911</v>
      </c>
      <c r="H358" s="603" t="s">
        <v>907</v>
      </c>
      <c r="I358" s="607" t="s">
        <v>245</v>
      </c>
      <c r="J358" s="603" t="s">
        <v>201</v>
      </c>
      <c r="K358" s="611">
        <v>2008</v>
      </c>
      <c r="L358" s="603" t="s">
        <v>200</v>
      </c>
      <c r="M358" s="614"/>
      <c r="N358" s="603"/>
      <c r="O358" s="607"/>
      <c r="P358" s="603"/>
      <c r="Q358" s="605">
        <v>0</v>
      </c>
      <c r="R358" s="603">
        <v>0</v>
      </c>
      <c r="S358" s="603" t="s">
        <v>1918</v>
      </c>
      <c r="T358" s="603" t="s">
        <v>1807</v>
      </c>
      <c r="U358" s="603" t="s">
        <v>1919</v>
      </c>
      <c r="V358" s="603" t="s">
        <v>1920</v>
      </c>
      <c r="W358" s="603"/>
      <c r="X358" s="603"/>
      <c r="Y358" s="603"/>
      <c r="Z358" s="603"/>
      <c r="AA358" s="603"/>
      <c r="AB358" s="603"/>
      <c r="AC358" s="603"/>
      <c r="AD358" s="603"/>
      <c r="AE358" s="607" t="s">
        <v>3778</v>
      </c>
      <c r="AF358" s="610" t="s">
        <v>225</v>
      </c>
      <c r="AG358" s="614"/>
      <c r="AH358" s="607" t="s">
        <v>1370</v>
      </c>
      <c r="AI358" s="607" t="s">
        <v>1370</v>
      </c>
      <c r="AJ358" s="603" t="s">
        <v>1370</v>
      </c>
      <c r="AK358" s="611"/>
      <c r="AL358" s="610"/>
      <c r="AM358" s="611"/>
      <c r="AN358" s="611"/>
      <c r="AO358" s="612"/>
    </row>
    <row r="359" spans="1:41" s="605" customFormat="1" ht="20.100000000000001" customHeight="1" x14ac:dyDescent="0.3">
      <c r="A359" s="603">
        <v>707261</v>
      </c>
      <c r="B359" s="604" t="s">
        <v>1572</v>
      </c>
      <c r="C359" s="603" t="s">
        <v>71</v>
      </c>
      <c r="D359" s="603" t="s">
        <v>961</v>
      </c>
      <c r="E359" s="603" t="s">
        <v>172</v>
      </c>
      <c r="F359" s="621">
        <v>31144</v>
      </c>
      <c r="G359" s="603" t="s">
        <v>198</v>
      </c>
      <c r="H359" s="603" t="s">
        <v>907</v>
      </c>
      <c r="I359" s="607" t="s">
        <v>246</v>
      </c>
      <c r="J359" s="603" t="s">
        <v>201</v>
      </c>
      <c r="K359" s="603">
        <v>2005</v>
      </c>
      <c r="L359" s="603" t="s">
        <v>213</v>
      </c>
      <c r="M359" s="614"/>
      <c r="N359" s="603"/>
      <c r="O359" s="607"/>
      <c r="P359" s="603"/>
      <c r="Q359" s="605">
        <v>0</v>
      </c>
      <c r="R359" s="617"/>
      <c r="S359" s="603" t="s">
        <v>2701</v>
      </c>
      <c r="T359" s="603" t="s">
        <v>1966</v>
      </c>
      <c r="U359" s="603" t="s">
        <v>2369</v>
      </c>
      <c r="V359" s="603" t="s">
        <v>2189</v>
      </c>
      <c r="W359" s="603"/>
      <c r="X359" s="603"/>
      <c r="Y359" s="603"/>
      <c r="Z359" s="603"/>
      <c r="AA359" s="603"/>
      <c r="AB359" s="603"/>
      <c r="AC359" s="603"/>
      <c r="AD359" s="603"/>
      <c r="AE359" s="607"/>
      <c r="AF359" s="610" t="s">
        <v>225</v>
      </c>
      <c r="AG359" s="614"/>
      <c r="AH359" s="607"/>
      <c r="AI359" s="607"/>
      <c r="AJ359" s="603" t="s">
        <v>1370</v>
      </c>
      <c r="AK359" s="611"/>
      <c r="AL359" s="610"/>
      <c r="AM359" s="615"/>
      <c r="AN359" s="615"/>
      <c r="AO359" s="612"/>
    </row>
    <row r="360" spans="1:41" s="605" customFormat="1" ht="20.100000000000001" customHeight="1" x14ac:dyDescent="0.3">
      <c r="A360" s="603">
        <v>707265</v>
      </c>
      <c r="B360" s="604" t="s">
        <v>1576</v>
      </c>
      <c r="C360" s="603" t="s">
        <v>90</v>
      </c>
      <c r="D360" s="603" t="s">
        <v>225</v>
      </c>
      <c r="E360" s="603" t="s">
        <v>172</v>
      </c>
      <c r="F360" s="617"/>
      <c r="G360" s="603" t="s">
        <v>225</v>
      </c>
      <c r="H360" s="603" t="s">
        <v>225</v>
      </c>
      <c r="I360" s="607" t="s">
        <v>245</v>
      </c>
      <c r="J360" s="603" t="s">
        <v>225</v>
      </c>
      <c r="K360" s="617"/>
      <c r="L360" s="603" t="s">
        <v>225</v>
      </c>
      <c r="M360" s="614"/>
      <c r="N360" s="603"/>
      <c r="O360" s="607"/>
      <c r="P360" s="603"/>
      <c r="Q360" s="605">
        <v>0</v>
      </c>
      <c r="R360" s="617"/>
      <c r="S360" s="603" t="s">
        <v>225</v>
      </c>
      <c r="T360" s="603" t="s">
        <v>225</v>
      </c>
      <c r="U360" s="603" t="s">
        <v>225</v>
      </c>
      <c r="V360" s="603" t="s">
        <v>225</v>
      </c>
      <c r="W360" s="617"/>
      <c r="X360" s="603"/>
      <c r="Y360" s="617"/>
      <c r="Z360" s="617"/>
      <c r="AA360" s="617"/>
      <c r="AB360" s="617"/>
      <c r="AC360" s="617"/>
      <c r="AD360" s="603"/>
      <c r="AE360" s="607" t="s">
        <v>3778</v>
      </c>
      <c r="AF360" s="610" t="s">
        <v>225</v>
      </c>
      <c r="AG360" s="614"/>
      <c r="AH360" s="607" t="s">
        <v>1370</v>
      </c>
      <c r="AI360" s="607" t="s">
        <v>1370</v>
      </c>
      <c r="AJ360" s="603" t="s">
        <v>1370</v>
      </c>
      <c r="AK360" s="611"/>
      <c r="AL360" s="610"/>
      <c r="AM360" s="611"/>
      <c r="AN360" s="611"/>
      <c r="AO360" s="612"/>
    </row>
    <row r="361" spans="1:41" s="605" customFormat="1" ht="20.100000000000001" customHeight="1" x14ac:dyDescent="0.3">
      <c r="A361" s="603">
        <v>707268</v>
      </c>
      <c r="B361" s="604" t="s">
        <v>1580</v>
      </c>
      <c r="C361" s="603" t="s">
        <v>1581</v>
      </c>
      <c r="D361" s="603" t="s">
        <v>1191</v>
      </c>
      <c r="E361" s="603" t="s">
        <v>1687</v>
      </c>
      <c r="F361" s="621">
        <v>33111</v>
      </c>
      <c r="G361" s="603" t="s">
        <v>198</v>
      </c>
      <c r="H361" s="603" t="s">
        <v>907</v>
      </c>
      <c r="I361" s="607" t="s">
        <v>246</v>
      </c>
      <c r="J361" s="603" t="s">
        <v>199</v>
      </c>
      <c r="K361" s="603">
        <v>2008</v>
      </c>
      <c r="L361" s="603" t="s">
        <v>198</v>
      </c>
      <c r="M361" s="603" t="s">
        <v>225</v>
      </c>
      <c r="N361" s="603"/>
      <c r="O361" s="607"/>
      <c r="P361" s="603"/>
      <c r="Q361" s="605">
        <v>0</v>
      </c>
      <c r="R361" s="603" t="s">
        <v>225</v>
      </c>
      <c r="S361" s="603" t="s">
        <v>2073</v>
      </c>
      <c r="T361" s="603" t="s">
        <v>2074</v>
      </c>
      <c r="U361" s="603" t="s">
        <v>1959</v>
      </c>
      <c r="V361" s="603" t="s">
        <v>1704</v>
      </c>
      <c r="W361" s="603" t="s">
        <v>225</v>
      </c>
      <c r="X361" s="603" t="s">
        <v>225</v>
      </c>
      <c r="Y361" s="603" t="s">
        <v>225</v>
      </c>
      <c r="Z361" s="603" t="s">
        <v>225</v>
      </c>
      <c r="AA361" s="603" t="s">
        <v>225</v>
      </c>
      <c r="AB361" s="603" t="s">
        <v>225</v>
      </c>
      <c r="AC361" s="603" t="s">
        <v>225</v>
      </c>
      <c r="AD361" s="603"/>
      <c r="AE361" s="607"/>
      <c r="AF361" s="610" t="s">
        <v>1370</v>
      </c>
      <c r="AG361" s="603" t="s">
        <v>1370</v>
      </c>
      <c r="AH361" s="607" t="s">
        <v>1370</v>
      </c>
      <c r="AI361" s="607" t="s">
        <v>1370</v>
      </c>
      <c r="AJ361" s="603" t="s">
        <v>1370</v>
      </c>
      <c r="AK361" s="615"/>
      <c r="AL361" s="610"/>
      <c r="AM361" s="615"/>
      <c r="AN361" s="615"/>
      <c r="AO361" s="612"/>
    </row>
    <row r="362" spans="1:41" s="605" customFormat="1" ht="20.100000000000001" customHeight="1" x14ac:dyDescent="0.3">
      <c r="A362" s="603">
        <v>707270</v>
      </c>
      <c r="B362" s="604" t="s">
        <v>2910</v>
      </c>
      <c r="C362" s="603" t="s">
        <v>86</v>
      </c>
      <c r="D362" s="603" t="s">
        <v>980</v>
      </c>
      <c r="E362" s="603" t="s">
        <v>173</v>
      </c>
      <c r="F362" s="621">
        <v>30370</v>
      </c>
      <c r="G362" s="603" t="s">
        <v>930</v>
      </c>
      <c r="H362" s="603" t="s">
        <v>907</v>
      </c>
      <c r="I362" s="607" t="s">
        <v>245</v>
      </c>
      <c r="J362" s="603" t="s">
        <v>199</v>
      </c>
      <c r="K362" s="603">
        <v>2000</v>
      </c>
      <c r="L362" s="603" t="s">
        <v>198</v>
      </c>
      <c r="M362" s="614"/>
      <c r="N362" s="603"/>
      <c r="O362" s="607"/>
      <c r="P362" s="603"/>
      <c r="Q362" s="605">
        <v>0</v>
      </c>
      <c r="R362" s="603">
        <v>0</v>
      </c>
      <c r="S362" s="603" t="s">
        <v>2702</v>
      </c>
      <c r="T362" s="603" t="s">
        <v>1914</v>
      </c>
      <c r="U362" s="603" t="s">
        <v>2418</v>
      </c>
      <c r="V362" s="603" t="s">
        <v>2703</v>
      </c>
      <c r="W362" s="603"/>
      <c r="X362" s="603"/>
      <c r="Y362" s="603"/>
      <c r="Z362" s="603"/>
      <c r="AA362" s="603"/>
      <c r="AB362" s="603"/>
      <c r="AC362" s="603"/>
      <c r="AD362" s="603"/>
      <c r="AE362" s="607"/>
      <c r="AF362" s="610" t="s">
        <v>225</v>
      </c>
      <c r="AG362" s="614"/>
      <c r="AH362" s="607"/>
      <c r="AI362" s="607"/>
      <c r="AJ362" s="603" t="s">
        <v>1370</v>
      </c>
      <c r="AK362" s="611"/>
      <c r="AL362" s="610"/>
      <c r="AM362" s="611"/>
      <c r="AN362" s="611"/>
      <c r="AO362" s="612"/>
    </row>
    <row r="363" spans="1:41" s="605" customFormat="1" ht="20.100000000000001" customHeight="1" x14ac:dyDescent="0.3">
      <c r="A363" s="603">
        <v>707271</v>
      </c>
      <c r="B363" s="604" t="s">
        <v>1584</v>
      </c>
      <c r="C363" s="603" t="s">
        <v>68</v>
      </c>
      <c r="D363" s="603" t="s">
        <v>1131</v>
      </c>
      <c r="E363" s="603" t="s">
        <v>172</v>
      </c>
      <c r="F363" s="613">
        <v>33806</v>
      </c>
      <c r="G363" s="603" t="s">
        <v>198</v>
      </c>
      <c r="H363" s="603" t="s">
        <v>907</v>
      </c>
      <c r="I363" s="607" t="s">
        <v>245</v>
      </c>
      <c r="J363" s="603" t="s">
        <v>201</v>
      </c>
      <c r="K363" s="603">
        <v>2012</v>
      </c>
      <c r="L363" s="603" t="s">
        <v>198</v>
      </c>
      <c r="M363" s="614"/>
      <c r="N363" s="603"/>
      <c r="O363" s="607"/>
      <c r="P363" s="603"/>
      <c r="Q363" s="605">
        <v>0</v>
      </c>
      <c r="R363" s="603">
        <v>0</v>
      </c>
      <c r="S363" s="603" t="s">
        <v>2704</v>
      </c>
      <c r="T363" s="603" t="s">
        <v>1807</v>
      </c>
      <c r="U363" s="603" t="s">
        <v>1796</v>
      </c>
      <c r="V363" s="603" t="s">
        <v>1818</v>
      </c>
      <c r="W363" s="603"/>
      <c r="X363" s="603"/>
      <c r="Y363" s="603"/>
      <c r="Z363" s="603"/>
      <c r="AA363" s="603"/>
      <c r="AB363" s="603"/>
      <c r="AC363" s="603" t="s">
        <v>1370</v>
      </c>
      <c r="AD363" s="603"/>
      <c r="AE363" s="607" t="s">
        <v>3778</v>
      </c>
      <c r="AF363" s="610" t="s">
        <v>225</v>
      </c>
      <c r="AG363" s="614"/>
      <c r="AH363" s="607" t="s">
        <v>1370</v>
      </c>
      <c r="AI363" s="607" t="s">
        <v>1370</v>
      </c>
      <c r="AJ363" s="603" t="s">
        <v>1370</v>
      </c>
      <c r="AK363" s="611"/>
      <c r="AL363" s="610"/>
      <c r="AM363" s="611"/>
      <c r="AN363" s="611"/>
      <c r="AO363" s="612"/>
    </row>
    <row r="364" spans="1:41" s="605" customFormat="1" ht="20.100000000000001" customHeight="1" x14ac:dyDescent="0.3">
      <c r="A364" s="603">
        <v>707272</v>
      </c>
      <c r="B364" s="604" t="s">
        <v>1585</v>
      </c>
      <c r="C364" s="603" t="s">
        <v>133</v>
      </c>
      <c r="D364" s="603" t="s">
        <v>1000</v>
      </c>
      <c r="E364" s="603" t="s">
        <v>173</v>
      </c>
      <c r="F364" s="613">
        <v>27760</v>
      </c>
      <c r="G364" s="603" t="s">
        <v>198</v>
      </c>
      <c r="H364" s="603" t="s">
        <v>907</v>
      </c>
      <c r="I364" s="607" t="s">
        <v>245</v>
      </c>
      <c r="J364" s="603" t="s">
        <v>199</v>
      </c>
      <c r="K364" s="603">
        <v>1994</v>
      </c>
      <c r="L364" s="603" t="s">
        <v>213</v>
      </c>
      <c r="M364" s="603" t="s">
        <v>225</v>
      </c>
      <c r="N364" s="603"/>
      <c r="O364" s="607"/>
      <c r="P364" s="603"/>
      <c r="Q364" s="605">
        <v>0</v>
      </c>
      <c r="R364" s="603" t="s">
        <v>225</v>
      </c>
      <c r="S364" s="603" t="s">
        <v>225</v>
      </c>
      <c r="T364" s="603" t="s">
        <v>225</v>
      </c>
      <c r="U364" s="603" t="s">
        <v>225</v>
      </c>
      <c r="V364" s="603" t="s">
        <v>225</v>
      </c>
      <c r="W364" s="603"/>
      <c r="X364" s="603"/>
      <c r="Y364" s="603"/>
      <c r="Z364" s="603"/>
      <c r="AA364" s="603"/>
      <c r="AB364" s="603"/>
      <c r="AC364" s="603"/>
      <c r="AD364" s="603"/>
      <c r="AE364" s="607" t="s">
        <v>3778</v>
      </c>
      <c r="AF364" s="610"/>
      <c r="AG364" s="603"/>
      <c r="AH364" s="607"/>
      <c r="AI364" s="607"/>
      <c r="AJ364" s="603" t="s">
        <v>1370</v>
      </c>
      <c r="AK364" s="615"/>
      <c r="AL364" s="610"/>
      <c r="AM364" s="611"/>
      <c r="AN364" s="611"/>
      <c r="AO364" s="612"/>
    </row>
    <row r="365" spans="1:41" s="605" customFormat="1" ht="20.100000000000001" customHeight="1" x14ac:dyDescent="0.3">
      <c r="A365" s="603">
        <v>707274</v>
      </c>
      <c r="B365" s="604" t="s">
        <v>1587</v>
      </c>
      <c r="C365" s="603" t="s">
        <v>71</v>
      </c>
      <c r="D365" s="603" t="s">
        <v>1722</v>
      </c>
      <c r="E365" s="603" t="s">
        <v>173</v>
      </c>
      <c r="F365" s="621">
        <v>35065</v>
      </c>
      <c r="G365" s="603" t="s">
        <v>214</v>
      </c>
      <c r="H365" s="603" t="s">
        <v>907</v>
      </c>
      <c r="I365" s="607" t="s">
        <v>245</v>
      </c>
      <c r="J365" s="611" t="s">
        <v>201</v>
      </c>
      <c r="K365" s="603">
        <v>2013</v>
      </c>
      <c r="L365" s="603" t="s">
        <v>214</v>
      </c>
      <c r="M365" s="614"/>
      <c r="N365" s="603"/>
      <c r="O365" s="607"/>
      <c r="P365" s="603"/>
      <c r="Q365" s="605">
        <v>0</v>
      </c>
      <c r="R365" s="603">
        <v>0</v>
      </c>
      <c r="S365" s="603" t="s">
        <v>1965</v>
      </c>
      <c r="T365" s="603" t="s">
        <v>1966</v>
      </c>
      <c r="U365" s="603" t="s">
        <v>1936</v>
      </c>
      <c r="V365" s="603" t="s">
        <v>1783</v>
      </c>
      <c r="W365" s="603"/>
      <c r="X365" s="603"/>
      <c r="Y365" s="603"/>
      <c r="Z365" s="603"/>
      <c r="AA365" s="603"/>
      <c r="AB365" s="603"/>
      <c r="AC365" s="603"/>
      <c r="AD365" s="603"/>
      <c r="AE365" s="607" t="s">
        <v>3778</v>
      </c>
      <c r="AF365" s="610" t="s">
        <v>225</v>
      </c>
      <c r="AG365" s="614"/>
      <c r="AH365" s="607" t="s">
        <v>1370</v>
      </c>
      <c r="AI365" s="607" t="s">
        <v>1370</v>
      </c>
      <c r="AJ365" s="603" t="s">
        <v>1370</v>
      </c>
      <c r="AK365" s="611"/>
      <c r="AL365" s="610"/>
      <c r="AM365" s="611"/>
      <c r="AN365" s="611"/>
      <c r="AO365" s="612"/>
    </row>
    <row r="366" spans="1:41" s="605" customFormat="1" ht="20.100000000000001" customHeight="1" x14ac:dyDescent="0.3">
      <c r="A366" s="603">
        <v>707276</v>
      </c>
      <c r="B366" s="604" t="s">
        <v>1588</v>
      </c>
      <c r="C366" s="603" t="s">
        <v>114</v>
      </c>
      <c r="D366" s="603" t="s">
        <v>933</v>
      </c>
      <c r="E366" s="603" t="s">
        <v>173</v>
      </c>
      <c r="F366" s="613">
        <v>34081</v>
      </c>
      <c r="G366" s="603" t="s">
        <v>198</v>
      </c>
      <c r="H366" s="603" t="s">
        <v>907</v>
      </c>
      <c r="I366" s="607" t="s">
        <v>245</v>
      </c>
      <c r="J366" s="603" t="s">
        <v>201</v>
      </c>
      <c r="K366" s="611">
        <v>2011</v>
      </c>
      <c r="L366" s="603" t="s">
        <v>198</v>
      </c>
      <c r="M366" s="614"/>
      <c r="N366" s="603"/>
      <c r="O366" s="607"/>
      <c r="P366" s="603"/>
      <c r="Q366" s="605">
        <v>0</v>
      </c>
      <c r="R366" s="603">
        <v>0</v>
      </c>
      <c r="S366" s="603" t="s">
        <v>2705</v>
      </c>
      <c r="T366" s="603" t="s">
        <v>2177</v>
      </c>
      <c r="U366" s="603" t="s">
        <v>1858</v>
      </c>
      <c r="V366" s="603" t="s">
        <v>1764</v>
      </c>
      <c r="W366" s="603"/>
      <c r="X366" s="603"/>
      <c r="Y366" s="603"/>
      <c r="Z366" s="603"/>
      <c r="AA366" s="603"/>
      <c r="AB366" s="603"/>
      <c r="AC366" s="603"/>
      <c r="AD366" s="603"/>
      <c r="AE366" s="607" t="s">
        <v>3778</v>
      </c>
      <c r="AF366" s="610" t="s">
        <v>225</v>
      </c>
      <c r="AG366" s="614"/>
      <c r="AH366" s="607" t="s">
        <v>1370</v>
      </c>
      <c r="AI366" s="607" t="s">
        <v>1370</v>
      </c>
      <c r="AJ366" s="603" t="s">
        <v>1370</v>
      </c>
      <c r="AK366" s="611"/>
      <c r="AL366" s="610"/>
      <c r="AM366" s="611"/>
      <c r="AN366" s="611"/>
      <c r="AO366" s="612"/>
    </row>
    <row r="367" spans="1:41" s="605" customFormat="1" ht="20.100000000000001" customHeight="1" x14ac:dyDescent="0.3">
      <c r="A367" s="603">
        <v>707279</v>
      </c>
      <c r="B367" s="604" t="s">
        <v>1591</v>
      </c>
      <c r="C367" s="603" t="s">
        <v>135</v>
      </c>
      <c r="D367" s="603" t="s">
        <v>946</v>
      </c>
      <c r="E367" s="603" t="s">
        <v>172</v>
      </c>
      <c r="F367" s="613">
        <v>33549</v>
      </c>
      <c r="G367" s="603" t="s">
        <v>198</v>
      </c>
      <c r="H367" s="603" t="s">
        <v>907</v>
      </c>
      <c r="I367" s="607" t="s">
        <v>246</v>
      </c>
      <c r="J367" s="603" t="s">
        <v>199</v>
      </c>
      <c r="K367" s="611">
        <v>2009</v>
      </c>
      <c r="L367" s="603" t="s">
        <v>198</v>
      </c>
      <c r="M367" s="614"/>
      <c r="N367" s="603"/>
      <c r="O367" s="607"/>
      <c r="P367" s="603"/>
      <c r="Q367" s="605">
        <v>0</v>
      </c>
      <c r="R367" s="603">
        <v>0</v>
      </c>
      <c r="S367" s="603" t="s">
        <v>2706</v>
      </c>
      <c r="T367" s="603" t="s">
        <v>1949</v>
      </c>
      <c r="U367" s="603" t="s">
        <v>2009</v>
      </c>
      <c r="V367" s="603" t="s">
        <v>1818</v>
      </c>
      <c r="W367" s="603"/>
      <c r="X367" s="603"/>
      <c r="Y367" s="603"/>
      <c r="Z367" s="603"/>
      <c r="AA367" s="603"/>
      <c r="AB367" s="603"/>
      <c r="AC367" s="603"/>
      <c r="AD367" s="603"/>
      <c r="AE367" s="607"/>
      <c r="AF367" s="610" t="s">
        <v>225</v>
      </c>
      <c r="AG367" s="614"/>
      <c r="AH367" s="607"/>
      <c r="AI367" s="607"/>
      <c r="AJ367" s="603" t="s">
        <v>1370</v>
      </c>
      <c r="AK367" s="611"/>
      <c r="AL367" s="610"/>
      <c r="AM367" s="611"/>
      <c r="AN367" s="611"/>
      <c r="AO367" s="612"/>
    </row>
    <row r="368" spans="1:41" s="605" customFormat="1" ht="20.100000000000001" customHeight="1" x14ac:dyDescent="0.3">
      <c r="A368" s="603">
        <v>707283</v>
      </c>
      <c r="B368" s="604" t="s">
        <v>567</v>
      </c>
      <c r="C368" s="603" t="s">
        <v>99</v>
      </c>
      <c r="D368" s="603" t="s">
        <v>1734</v>
      </c>
      <c r="E368" s="603" t="s">
        <v>172</v>
      </c>
      <c r="F368" s="613">
        <v>28995</v>
      </c>
      <c r="G368" s="603" t="s">
        <v>198</v>
      </c>
      <c r="H368" s="603" t="s">
        <v>907</v>
      </c>
      <c r="I368" s="607" t="s">
        <v>245</v>
      </c>
      <c r="J368" s="603" t="s">
        <v>201</v>
      </c>
      <c r="K368" s="611">
        <v>2012</v>
      </c>
      <c r="L368" s="603" t="s">
        <v>213</v>
      </c>
      <c r="M368" s="614"/>
      <c r="N368" s="603"/>
      <c r="O368" s="607"/>
      <c r="P368" s="603"/>
      <c r="Q368" s="605">
        <v>0</v>
      </c>
      <c r="R368" s="603">
        <v>0</v>
      </c>
      <c r="S368" s="603" t="s">
        <v>10</v>
      </c>
      <c r="T368" s="603" t="s">
        <v>11</v>
      </c>
      <c r="U368" s="603" t="s">
        <v>54</v>
      </c>
      <c r="V368" s="603" t="s">
        <v>55</v>
      </c>
      <c r="W368" s="603"/>
      <c r="X368" s="603"/>
      <c r="Y368" s="603"/>
      <c r="Z368" s="603"/>
      <c r="AA368" s="603"/>
      <c r="AB368" s="603"/>
      <c r="AC368" s="603"/>
      <c r="AD368" s="603"/>
      <c r="AE368" s="607"/>
      <c r="AF368" s="610" t="s">
        <v>225</v>
      </c>
      <c r="AG368" s="614"/>
      <c r="AH368" s="607" t="s">
        <v>1370</v>
      </c>
      <c r="AI368" s="607" t="s">
        <v>1370</v>
      </c>
      <c r="AJ368" s="603" t="s">
        <v>1370</v>
      </c>
      <c r="AK368" s="611"/>
      <c r="AL368" s="610"/>
      <c r="AM368" s="611"/>
      <c r="AN368" s="611"/>
      <c r="AO368" s="612"/>
    </row>
    <row r="369" spans="1:41" s="605" customFormat="1" ht="20.100000000000001" customHeight="1" x14ac:dyDescent="0.3">
      <c r="A369" s="603">
        <v>707284</v>
      </c>
      <c r="B369" s="604" t="s">
        <v>1595</v>
      </c>
      <c r="C369" s="603" t="s">
        <v>71</v>
      </c>
      <c r="D369" s="603" t="s">
        <v>966</v>
      </c>
      <c r="E369" s="603" t="s">
        <v>172</v>
      </c>
      <c r="F369" s="613">
        <v>32143</v>
      </c>
      <c r="G369" s="603" t="s">
        <v>216</v>
      </c>
      <c r="H369" s="603" t="s">
        <v>907</v>
      </c>
      <c r="I369" s="607" t="s">
        <v>245</v>
      </c>
      <c r="J369" s="603" t="s">
        <v>201</v>
      </c>
      <c r="K369" s="611">
        <v>2009</v>
      </c>
      <c r="L369" s="603" t="s">
        <v>216</v>
      </c>
      <c r="M369" s="614"/>
      <c r="N369" s="603"/>
      <c r="O369" s="607"/>
      <c r="P369" s="603"/>
      <c r="Q369" s="605">
        <v>0</v>
      </c>
      <c r="R369" s="617"/>
      <c r="S369" s="603" t="s">
        <v>2707</v>
      </c>
      <c r="T369" s="603" t="s">
        <v>1966</v>
      </c>
      <c r="U369" s="603" t="s">
        <v>2708</v>
      </c>
      <c r="V369" s="603" t="s">
        <v>2257</v>
      </c>
      <c r="W369" s="603"/>
      <c r="X369" s="603"/>
      <c r="Y369" s="603"/>
      <c r="Z369" s="603"/>
      <c r="AA369" s="603"/>
      <c r="AB369" s="603"/>
      <c r="AC369" s="603"/>
      <c r="AD369" s="603"/>
      <c r="AE369" s="607" t="s">
        <v>3778</v>
      </c>
      <c r="AF369" s="610" t="s">
        <v>225</v>
      </c>
      <c r="AG369" s="614"/>
      <c r="AH369" s="607"/>
      <c r="AI369" s="607" t="s">
        <v>1370</v>
      </c>
      <c r="AJ369" s="603" t="s">
        <v>1370</v>
      </c>
      <c r="AK369" s="611"/>
      <c r="AL369" s="610"/>
      <c r="AM369" s="611"/>
      <c r="AN369" s="611"/>
      <c r="AO369" s="612"/>
    </row>
    <row r="370" spans="1:41" s="605" customFormat="1" ht="20.100000000000001" customHeight="1" x14ac:dyDescent="0.3">
      <c r="A370" s="603">
        <v>707286</v>
      </c>
      <c r="B370" s="604" t="s">
        <v>1597</v>
      </c>
      <c r="C370" s="603" t="s">
        <v>69</v>
      </c>
      <c r="D370" s="603" t="s">
        <v>1745</v>
      </c>
      <c r="E370" s="603" t="s">
        <v>172</v>
      </c>
      <c r="F370" s="613">
        <v>26304</v>
      </c>
      <c r="G370" s="603" t="s">
        <v>198</v>
      </c>
      <c r="H370" s="603" t="s">
        <v>907</v>
      </c>
      <c r="I370" s="607" t="s">
        <v>247</v>
      </c>
      <c r="J370" s="603" t="s">
        <v>201</v>
      </c>
      <c r="K370" s="611">
        <v>1989</v>
      </c>
      <c r="L370" s="603" t="s">
        <v>198</v>
      </c>
      <c r="M370" s="614"/>
      <c r="N370" s="603"/>
      <c r="O370" s="607"/>
      <c r="P370" s="603"/>
      <c r="Q370" s="605">
        <v>0</v>
      </c>
      <c r="R370" s="617"/>
      <c r="S370" s="603" t="s">
        <v>2709</v>
      </c>
      <c r="T370" s="603" t="s">
        <v>2710</v>
      </c>
      <c r="U370" s="603" t="s">
        <v>2711</v>
      </c>
      <c r="V370" s="603" t="s">
        <v>1764</v>
      </c>
      <c r="W370" s="603"/>
      <c r="X370" s="603"/>
      <c r="Y370" s="603"/>
      <c r="Z370" s="603"/>
      <c r="AA370" s="603"/>
      <c r="AB370" s="603"/>
      <c r="AC370" s="603"/>
      <c r="AD370" s="603"/>
      <c r="AE370" s="607"/>
      <c r="AF370" s="610"/>
      <c r="AG370" s="614"/>
      <c r="AH370" s="607"/>
      <c r="AI370" s="607"/>
      <c r="AJ370" s="603"/>
      <c r="AK370" s="611"/>
      <c r="AL370" s="610"/>
      <c r="AM370" s="611"/>
      <c r="AN370" s="611"/>
      <c r="AO370" s="612"/>
    </row>
    <row r="371" spans="1:41" s="605" customFormat="1" ht="20.100000000000001" customHeight="1" x14ac:dyDescent="0.3">
      <c r="A371" s="603">
        <v>707291</v>
      </c>
      <c r="B371" s="604" t="s">
        <v>1604</v>
      </c>
      <c r="C371" s="603" t="s">
        <v>110</v>
      </c>
      <c r="D371" s="603" t="s">
        <v>1172</v>
      </c>
      <c r="E371" s="603" t="s">
        <v>172</v>
      </c>
      <c r="F371" s="613">
        <v>36892</v>
      </c>
      <c r="G371" s="603" t="s">
        <v>198</v>
      </c>
      <c r="H371" s="603" t="s">
        <v>907</v>
      </c>
      <c r="I371" s="607" t="s">
        <v>245</v>
      </c>
      <c r="J371" s="611" t="s">
        <v>201</v>
      </c>
      <c r="K371" s="603">
        <v>2018</v>
      </c>
      <c r="L371" s="603" t="s">
        <v>198</v>
      </c>
      <c r="M371" s="614"/>
      <c r="N371" s="603"/>
      <c r="O371" s="607"/>
      <c r="P371" s="603"/>
      <c r="Q371" s="605">
        <v>0</v>
      </c>
      <c r="R371" s="617"/>
      <c r="S371" s="603" t="s">
        <v>2712</v>
      </c>
      <c r="T371" s="603" t="s">
        <v>2713</v>
      </c>
      <c r="U371" s="603" t="s">
        <v>2023</v>
      </c>
      <c r="V371" s="603" t="s">
        <v>1818</v>
      </c>
      <c r="W371" s="603"/>
      <c r="X371" s="603"/>
      <c r="Y371" s="603"/>
      <c r="Z371" s="603"/>
      <c r="AA371" s="603"/>
      <c r="AB371" s="603"/>
      <c r="AC371" s="603"/>
      <c r="AD371" s="603"/>
      <c r="AE371" s="607" t="s">
        <v>3778</v>
      </c>
      <c r="AF371" s="610" t="s">
        <v>225</v>
      </c>
      <c r="AG371" s="614"/>
      <c r="AH371" s="607" t="s">
        <v>1370</v>
      </c>
      <c r="AI371" s="607" t="s">
        <v>1370</v>
      </c>
      <c r="AJ371" s="603" t="s">
        <v>1370</v>
      </c>
      <c r="AK371" s="611"/>
      <c r="AL371" s="610"/>
      <c r="AM371" s="611"/>
      <c r="AN371" s="611"/>
      <c r="AO371" s="612"/>
    </row>
    <row r="372" spans="1:41" s="605" customFormat="1" ht="20.100000000000001" customHeight="1" x14ac:dyDescent="0.3">
      <c r="A372" s="603">
        <v>707297</v>
      </c>
      <c r="B372" s="604" t="s">
        <v>1611</v>
      </c>
      <c r="C372" s="603" t="s">
        <v>64</v>
      </c>
      <c r="D372" s="603" t="s">
        <v>1064</v>
      </c>
      <c r="E372" s="603" t="s">
        <v>172</v>
      </c>
      <c r="F372" s="621">
        <v>32143</v>
      </c>
      <c r="G372" s="603" t="s">
        <v>991</v>
      </c>
      <c r="H372" s="603" t="s">
        <v>907</v>
      </c>
      <c r="I372" s="607" t="s">
        <v>245</v>
      </c>
      <c r="J372" s="611" t="s">
        <v>199</v>
      </c>
      <c r="K372" s="603">
        <v>2007</v>
      </c>
      <c r="L372" s="603" t="s">
        <v>198</v>
      </c>
      <c r="M372" s="614"/>
      <c r="N372" s="603"/>
      <c r="O372" s="607"/>
      <c r="P372" s="603"/>
      <c r="Q372" s="605">
        <v>0</v>
      </c>
      <c r="R372" s="603">
        <v>0</v>
      </c>
      <c r="S372" s="603" t="s">
        <v>2070</v>
      </c>
      <c r="T372" s="603" t="s">
        <v>1802</v>
      </c>
      <c r="U372" s="603" t="s">
        <v>2071</v>
      </c>
      <c r="V372" s="603" t="s">
        <v>1764</v>
      </c>
      <c r="W372" s="603"/>
      <c r="X372" s="603"/>
      <c r="Y372" s="603"/>
      <c r="Z372" s="603"/>
      <c r="AA372" s="603"/>
      <c r="AB372" s="603"/>
      <c r="AC372" s="603"/>
      <c r="AD372" s="603"/>
      <c r="AE372" s="607" t="s">
        <v>3778</v>
      </c>
      <c r="AF372" s="610" t="s">
        <v>225</v>
      </c>
      <c r="AG372" s="614"/>
      <c r="AH372" s="607" t="s">
        <v>1370</v>
      </c>
      <c r="AI372" s="607" t="s">
        <v>1370</v>
      </c>
      <c r="AJ372" s="603" t="s">
        <v>1370</v>
      </c>
      <c r="AK372" s="611"/>
      <c r="AL372" s="610"/>
      <c r="AM372" s="611"/>
      <c r="AN372" s="611"/>
      <c r="AO372" s="612"/>
    </row>
    <row r="373" spans="1:41" s="605" customFormat="1" ht="20.100000000000001" customHeight="1" x14ac:dyDescent="0.3">
      <c r="A373" s="603">
        <v>707300</v>
      </c>
      <c r="B373" s="604" t="s">
        <v>1614</v>
      </c>
      <c r="C373" s="603" t="s">
        <v>87</v>
      </c>
      <c r="D373" s="603" t="s">
        <v>933</v>
      </c>
      <c r="E373" s="603" t="s">
        <v>172</v>
      </c>
      <c r="F373" s="621">
        <v>35065</v>
      </c>
      <c r="G373" s="603" t="s">
        <v>1184</v>
      </c>
      <c r="H373" s="603" t="s">
        <v>907</v>
      </c>
      <c r="I373" s="607" t="s">
        <v>247</v>
      </c>
      <c r="J373" s="603" t="s">
        <v>199</v>
      </c>
      <c r="K373" s="603">
        <v>2013</v>
      </c>
      <c r="L373" s="603" t="s">
        <v>207</v>
      </c>
      <c r="M373" s="614"/>
      <c r="N373" s="603"/>
      <c r="O373" s="607"/>
      <c r="P373" s="603"/>
      <c r="Q373" s="605">
        <v>0</v>
      </c>
      <c r="R373" s="617"/>
      <c r="S373" s="603" t="s">
        <v>2714</v>
      </c>
      <c r="T373" s="603" t="s">
        <v>2006</v>
      </c>
      <c r="U373" s="603" t="s">
        <v>1858</v>
      </c>
      <c r="V373" s="603" t="s">
        <v>2140</v>
      </c>
      <c r="W373" s="603"/>
      <c r="X373" s="603"/>
      <c r="Y373" s="603"/>
      <c r="Z373" s="603"/>
      <c r="AA373" s="603"/>
      <c r="AB373" s="603"/>
      <c r="AC373" s="603"/>
      <c r="AD373" s="603"/>
      <c r="AE373" s="607"/>
      <c r="AF373" s="610"/>
      <c r="AG373" s="614"/>
      <c r="AH373" s="607"/>
      <c r="AI373" s="607"/>
      <c r="AJ373" s="603"/>
      <c r="AK373" s="611"/>
      <c r="AL373" s="610"/>
      <c r="AM373" s="615"/>
      <c r="AN373" s="615"/>
      <c r="AO373" s="612"/>
    </row>
    <row r="374" spans="1:41" s="605" customFormat="1" ht="20.100000000000001" customHeight="1" x14ac:dyDescent="0.3">
      <c r="A374" s="603">
        <v>707303</v>
      </c>
      <c r="B374" s="604" t="s">
        <v>1617</v>
      </c>
      <c r="C374" s="603" t="s">
        <v>141</v>
      </c>
      <c r="D374" s="603" t="s">
        <v>1013</v>
      </c>
      <c r="E374" s="603" t="s">
        <v>173</v>
      </c>
      <c r="F374" s="613">
        <v>32905</v>
      </c>
      <c r="G374" s="603" t="s">
        <v>216</v>
      </c>
      <c r="H374" s="603" t="s">
        <v>907</v>
      </c>
      <c r="I374" s="607" t="s">
        <v>224</v>
      </c>
      <c r="J374" s="603" t="s">
        <v>201</v>
      </c>
      <c r="K374" s="611">
        <v>2008</v>
      </c>
      <c r="L374" s="603" t="s">
        <v>216</v>
      </c>
      <c r="M374" s="614"/>
      <c r="N374" s="603"/>
      <c r="O374" s="607"/>
      <c r="P374" s="603"/>
      <c r="Q374" s="605">
        <v>0</v>
      </c>
      <c r="R374" s="603">
        <v>0</v>
      </c>
      <c r="S374" s="603" t="s">
        <v>2103</v>
      </c>
      <c r="T374" s="603" t="s">
        <v>2104</v>
      </c>
      <c r="U374" s="603" t="s">
        <v>2105</v>
      </c>
      <c r="V374" s="603" t="s">
        <v>2106</v>
      </c>
      <c r="W374" s="603"/>
      <c r="X374" s="603"/>
      <c r="Y374" s="603"/>
      <c r="Z374" s="603"/>
      <c r="AA374" s="603"/>
      <c r="AB374" s="603"/>
      <c r="AC374" s="603"/>
      <c r="AD374" s="603"/>
      <c r="AE374" s="607"/>
      <c r="AF374" s="610"/>
      <c r="AG374" s="614"/>
      <c r="AH374" s="607"/>
      <c r="AI374" s="607"/>
      <c r="AJ374" s="603"/>
      <c r="AK374" s="611"/>
      <c r="AL374" s="610"/>
      <c r="AM374" s="611"/>
      <c r="AN374" s="611"/>
      <c r="AO374" s="612"/>
    </row>
    <row r="375" spans="1:41" s="605" customFormat="1" ht="20.100000000000001" customHeight="1" x14ac:dyDescent="0.3">
      <c r="A375" s="603">
        <v>707304</v>
      </c>
      <c r="B375" s="604" t="s">
        <v>1618</v>
      </c>
      <c r="C375" s="603" t="s">
        <v>105</v>
      </c>
      <c r="D375" s="603" t="s">
        <v>929</v>
      </c>
      <c r="E375" s="603" t="s">
        <v>173</v>
      </c>
      <c r="F375" s="613">
        <v>36892</v>
      </c>
      <c r="G375" s="603" t="s">
        <v>911</v>
      </c>
      <c r="H375" s="603" t="s">
        <v>907</v>
      </c>
      <c r="I375" s="607" t="s">
        <v>245</v>
      </c>
      <c r="J375" s="603" t="s">
        <v>199</v>
      </c>
      <c r="K375" s="611">
        <v>2018</v>
      </c>
      <c r="L375" s="603" t="s">
        <v>200</v>
      </c>
      <c r="M375" s="614"/>
      <c r="N375" s="603"/>
      <c r="O375" s="607"/>
      <c r="P375" s="603"/>
      <c r="Q375" s="605">
        <v>0</v>
      </c>
      <c r="R375" s="603">
        <v>0</v>
      </c>
      <c r="S375" s="603" t="s">
        <v>2911</v>
      </c>
      <c r="T375" s="603" t="s">
        <v>1794</v>
      </c>
      <c r="U375" s="603" t="s">
        <v>1836</v>
      </c>
      <c r="V375" s="603" t="s">
        <v>2912</v>
      </c>
      <c r="W375" s="603"/>
      <c r="X375" s="603"/>
      <c r="Y375" s="603"/>
      <c r="Z375" s="603"/>
      <c r="AA375" s="603"/>
      <c r="AB375" s="603"/>
      <c r="AC375" s="603"/>
      <c r="AD375" s="603"/>
      <c r="AE375" s="607"/>
      <c r="AF375" s="610" t="s">
        <v>225</v>
      </c>
      <c r="AG375" s="614"/>
      <c r="AH375" s="607" t="s">
        <v>1370</v>
      </c>
      <c r="AI375" s="607" t="s">
        <v>1370</v>
      </c>
      <c r="AJ375" s="603" t="s">
        <v>1370</v>
      </c>
      <c r="AK375" s="611"/>
      <c r="AL375" s="610"/>
      <c r="AM375" s="611"/>
      <c r="AN375" s="611"/>
      <c r="AO375" s="612"/>
    </row>
    <row r="376" spans="1:41" s="605" customFormat="1" ht="20.100000000000001" customHeight="1" x14ac:dyDescent="0.3">
      <c r="A376" s="603">
        <v>707305</v>
      </c>
      <c r="B376" s="604" t="s">
        <v>1619</v>
      </c>
      <c r="C376" s="603" t="s">
        <v>66</v>
      </c>
      <c r="D376" s="603" t="s">
        <v>926</v>
      </c>
      <c r="E376" s="603" t="s">
        <v>173</v>
      </c>
      <c r="F376" s="613">
        <v>36526</v>
      </c>
      <c r="G376" s="603" t="s">
        <v>198</v>
      </c>
      <c r="H376" s="603" t="s">
        <v>907</v>
      </c>
      <c r="I376" s="607" t="s">
        <v>245</v>
      </c>
      <c r="J376" s="611" t="s">
        <v>199</v>
      </c>
      <c r="K376" s="603">
        <v>2017</v>
      </c>
      <c r="L376" s="603" t="s">
        <v>200</v>
      </c>
      <c r="M376" s="614"/>
      <c r="N376" s="603"/>
      <c r="O376" s="607"/>
      <c r="P376" s="603"/>
      <c r="Q376" s="605">
        <v>0</v>
      </c>
      <c r="R376" s="617"/>
      <c r="S376" s="603" t="s">
        <v>2715</v>
      </c>
      <c r="T376" s="603" t="s">
        <v>1837</v>
      </c>
      <c r="U376" s="603" t="s">
        <v>2129</v>
      </c>
      <c r="V376" s="603" t="s">
        <v>1764</v>
      </c>
      <c r="W376" s="603"/>
      <c r="X376" s="603"/>
      <c r="Y376" s="603"/>
      <c r="Z376" s="603"/>
      <c r="AA376" s="603"/>
      <c r="AB376" s="603"/>
      <c r="AC376" s="603" t="s">
        <v>1370</v>
      </c>
      <c r="AD376" s="603"/>
      <c r="AE376" s="607" t="s">
        <v>3778</v>
      </c>
      <c r="AF376" s="610" t="s">
        <v>225</v>
      </c>
      <c r="AG376" s="614"/>
      <c r="AH376" s="607" t="s">
        <v>1370</v>
      </c>
      <c r="AI376" s="607" t="s">
        <v>1370</v>
      </c>
      <c r="AJ376" s="603" t="s">
        <v>1370</v>
      </c>
      <c r="AK376" s="611"/>
      <c r="AL376" s="610"/>
      <c r="AM376" s="611"/>
      <c r="AN376" s="611"/>
      <c r="AO376" s="612"/>
    </row>
    <row r="377" spans="1:41" s="605" customFormat="1" ht="20.100000000000001" customHeight="1" x14ac:dyDescent="0.3">
      <c r="A377" s="603">
        <v>707307</v>
      </c>
      <c r="B377" s="604" t="s">
        <v>1438</v>
      </c>
      <c r="C377" s="603" t="s">
        <v>1439</v>
      </c>
      <c r="D377" s="603" t="s">
        <v>2913</v>
      </c>
      <c r="E377" s="603" t="s">
        <v>172</v>
      </c>
      <c r="F377" s="621">
        <v>31638</v>
      </c>
      <c r="G377" s="603" t="s">
        <v>2914</v>
      </c>
      <c r="H377" s="603" t="s">
        <v>907</v>
      </c>
      <c r="I377" s="607" t="s">
        <v>245</v>
      </c>
      <c r="J377" s="611" t="s">
        <v>201</v>
      </c>
      <c r="K377" s="603">
        <v>2004</v>
      </c>
      <c r="L377" s="603" t="s">
        <v>212</v>
      </c>
      <c r="M377" s="614"/>
      <c r="N377" s="603"/>
      <c r="O377" s="607"/>
      <c r="P377" s="603"/>
      <c r="Q377" s="605">
        <v>0</v>
      </c>
      <c r="R377" s="617"/>
      <c r="S377" s="603" t="s">
        <v>2716</v>
      </c>
      <c r="T377" s="603" t="s">
        <v>2717</v>
      </c>
      <c r="U377" s="603" t="s">
        <v>2718</v>
      </c>
      <c r="V377" s="603" t="s">
        <v>2719</v>
      </c>
      <c r="W377" s="603"/>
      <c r="X377" s="603"/>
      <c r="Y377" s="603"/>
      <c r="Z377" s="603"/>
      <c r="AA377" s="603"/>
      <c r="AB377" s="603"/>
      <c r="AC377" s="603"/>
      <c r="AD377" s="603" t="s">
        <v>3778</v>
      </c>
      <c r="AE377" s="607" t="s">
        <v>3778</v>
      </c>
      <c r="AF377" s="610"/>
      <c r="AG377" s="614"/>
      <c r="AH377" s="607"/>
      <c r="AI377" s="607"/>
      <c r="AJ377" s="603"/>
      <c r="AK377" s="611"/>
      <c r="AL377" s="610"/>
      <c r="AM377" s="611"/>
      <c r="AN377" s="611"/>
      <c r="AO377" s="612"/>
    </row>
    <row r="378" spans="1:41" s="605" customFormat="1" ht="20.100000000000001" customHeight="1" x14ac:dyDescent="0.3">
      <c r="A378" s="603">
        <v>707309</v>
      </c>
      <c r="B378" s="604" t="s">
        <v>1622</v>
      </c>
      <c r="C378" s="603" t="s">
        <v>350</v>
      </c>
      <c r="D378" s="603" t="s">
        <v>1025</v>
      </c>
      <c r="E378" s="603" t="s">
        <v>173</v>
      </c>
      <c r="F378" s="613">
        <v>31292</v>
      </c>
      <c r="G378" s="603" t="s">
        <v>198</v>
      </c>
      <c r="H378" s="603" t="s">
        <v>907</v>
      </c>
      <c r="I378" s="607" t="s">
        <v>246</v>
      </c>
      <c r="J378" s="603" t="s">
        <v>201</v>
      </c>
      <c r="K378" s="611">
        <v>2004</v>
      </c>
      <c r="L378" s="603" t="s">
        <v>198</v>
      </c>
      <c r="M378" s="614"/>
      <c r="N378" s="603"/>
      <c r="O378" s="607"/>
      <c r="P378" s="603"/>
      <c r="Q378" s="605">
        <v>0</v>
      </c>
      <c r="R378" s="603">
        <v>0</v>
      </c>
      <c r="S378" s="603" t="s">
        <v>2720</v>
      </c>
      <c r="T378" s="603" t="s">
        <v>2135</v>
      </c>
      <c r="U378" s="603" t="s">
        <v>2012</v>
      </c>
      <c r="V378" s="603" t="s">
        <v>1818</v>
      </c>
      <c r="W378" s="603"/>
      <c r="X378" s="603"/>
      <c r="Y378" s="603"/>
      <c r="Z378" s="603"/>
      <c r="AA378" s="603"/>
      <c r="AB378" s="603"/>
      <c r="AC378" s="603"/>
      <c r="AD378" s="603"/>
      <c r="AE378" s="607"/>
      <c r="AF378" s="610"/>
      <c r="AG378" s="614"/>
      <c r="AH378" s="607"/>
      <c r="AI378" s="607"/>
      <c r="AJ378" s="603"/>
      <c r="AK378" s="611"/>
      <c r="AL378" s="610"/>
      <c r="AM378" s="611"/>
      <c r="AN378" s="611"/>
      <c r="AO378" s="612"/>
    </row>
    <row r="379" spans="1:41" s="605" customFormat="1" ht="20.100000000000001" customHeight="1" x14ac:dyDescent="0.3">
      <c r="A379" s="603">
        <v>707311</v>
      </c>
      <c r="B379" s="604" t="s">
        <v>1624</v>
      </c>
      <c r="C379" s="603" t="s">
        <v>68</v>
      </c>
      <c r="D379" s="603" t="s">
        <v>1267</v>
      </c>
      <c r="E379" s="603" t="s">
        <v>172</v>
      </c>
      <c r="F379" s="613">
        <v>29082</v>
      </c>
      <c r="G379" s="603" t="s">
        <v>198</v>
      </c>
      <c r="H379" s="603" t="s">
        <v>907</v>
      </c>
      <c r="I379" s="607" t="s">
        <v>245</v>
      </c>
      <c r="J379" s="611" t="s">
        <v>199</v>
      </c>
      <c r="K379" s="603">
        <v>1998</v>
      </c>
      <c r="L379" s="603" t="s">
        <v>198</v>
      </c>
      <c r="M379" s="603" t="s">
        <v>225</v>
      </c>
      <c r="N379" s="603"/>
      <c r="O379" s="607"/>
      <c r="P379" s="603"/>
      <c r="Q379" s="605">
        <v>0</v>
      </c>
      <c r="R379" s="603" t="s">
        <v>225</v>
      </c>
      <c r="S379" s="603" t="s">
        <v>225</v>
      </c>
      <c r="T379" s="603" t="s">
        <v>225</v>
      </c>
      <c r="U379" s="603" t="s">
        <v>225</v>
      </c>
      <c r="V379" s="603" t="s">
        <v>225</v>
      </c>
      <c r="W379" s="603" t="s">
        <v>225</v>
      </c>
      <c r="X379" s="603" t="s">
        <v>225</v>
      </c>
      <c r="Y379" s="603" t="s">
        <v>225</v>
      </c>
      <c r="Z379" s="603" t="s">
        <v>225</v>
      </c>
      <c r="AA379" s="603" t="s">
        <v>225</v>
      </c>
      <c r="AB379" s="603" t="s">
        <v>225</v>
      </c>
      <c r="AC379" s="603" t="s">
        <v>1370</v>
      </c>
      <c r="AD379" s="603"/>
      <c r="AE379" s="607" t="s">
        <v>3778</v>
      </c>
      <c r="AF379" s="610" t="s">
        <v>1370</v>
      </c>
      <c r="AG379" s="603" t="s">
        <v>1370</v>
      </c>
      <c r="AH379" s="607" t="s">
        <v>1370</v>
      </c>
      <c r="AI379" s="607" t="s">
        <v>1370</v>
      </c>
      <c r="AJ379" s="603" t="s">
        <v>1370</v>
      </c>
      <c r="AK379" s="615"/>
      <c r="AL379" s="610"/>
      <c r="AM379" s="611"/>
      <c r="AN379" s="611"/>
      <c r="AO379" s="612"/>
    </row>
    <row r="380" spans="1:41" s="605" customFormat="1" ht="20.100000000000001" customHeight="1" x14ac:dyDescent="0.3">
      <c r="A380" s="603">
        <v>707313</v>
      </c>
      <c r="B380" s="604" t="s">
        <v>1627</v>
      </c>
      <c r="C380" s="603" t="s">
        <v>1628</v>
      </c>
      <c r="D380" s="603" t="s">
        <v>225</v>
      </c>
      <c r="E380" s="587" t="s">
        <v>1687</v>
      </c>
      <c r="F380" s="618"/>
      <c r="G380" s="603" t="s">
        <v>225</v>
      </c>
      <c r="H380" s="603" t="s">
        <v>225</v>
      </c>
      <c r="I380" s="607" t="s">
        <v>245</v>
      </c>
      <c r="J380" s="603" t="s">
        <v>225</v>
      </c>
      <c r="K380" s="618"/>
      <c r="L380" s="603" t="s">
        <v>225</v>
      </c>
      <c r="M380" s="614"/>
      <c r="N380" s="603"/>
      <c r="O380" s="607"/>
      <c r="P380" s="603"/>
      <c r="Q380" s="605">
        <v>0</v>
      </c>
      <c r="R380" s="617"/>
      <c r="S380" s="603" t="s">
        <v>225</v>
      </c>
      <c r="T380" s="603" t="s">
        <v>225</v>
      </c>
      <c r="U380" s="603" t="s">
        <v>225</v>
      </c>
      <c r="V380" s="603" t="s">
        <v>225</v>
      </c>
      <c r="W380" s="617"/>
      <c r="X380" s="603"/>
      <c r="Y380" s="617"/>
      <c r="Z380" s="617"/>
      <c r="AA380" s="617"/>
      <c r="AB380" s="617"/>
      <c r="AC380" s="617"/>
      <c r="AD380" s="603"/>
      <c r="AE380" s="607"/>
      <c r="AF380" s="610" t="s">
        <v>225</v>
      </c>
      <c r="AG380" s="614"/>
      <c r="AH380" s="607" t="s">
        <v>1370</v>
      </c>
      <c r="AI380" s="607" t="s">
        <v>1370</v>
      </c>
      <c r="AJ380" s="603" t="s">
        <v>1370</v>
      </c>
      <c r="AK380" s="611"/>
      <c r="AL380" s="610"/>
      <c r="AM380" s="611"/>
      <c r="AN380" s="611"/>
      <c r="AO380" s="612"/>
    </row>
    <row r="381" spans="1:41" s="605" customFormat="1" ht="20.100000000000001" customHeight="1" x14ac:dyDescent="0.3">
      <c r="A381" s="603">
        <v>707314</v>
      </c>
      <c r="B381" s="604" t="s">
        <v>1629</v>
      </c>
      <c r="C381" s="603" t="s">
        <v>68</v>
      </c>
      <c r="D381" s="603" t="s">
        <v>1170</v>
      </c>
      <c r="E381" s="603" t="s">
        <v>173</v>
      </c>
      <c r="F381" s="613">
        <v>35065</v>
      </c>
      <c r="G381" s="603" t="s">
        <v>1711</v>
      </c>
      <c r="H381" s="603" t="s">
        <v>907</v>
      </c>
      <c r="I381" s="607" t="s">
        <v>247</v>
      </c>
      <c r="J381" s="603" t="s">
        <v>199</v>
      </c>
      <c r="K381" s="611">
        <v>2013</v>
      </c>
      <c r="L381" s="603" t="s">
        <v>210</v>
      </c>
      <c r="M381" s="614"/>
      <c r="N381" s="603"/>
      <c r="O381" s="607"/>
      <c r="P381" s="603"/>
      <c r="Q381" s="605">
        <v>0</v>
      </c>
      <c r="R381" s="603">
        <v>0</v>
      </c>
      <c r="S381" s="603" t="s">
        <v>2721</v>
      </c>
      <c r="T381" s="603" t="s">
        <v>1807</v>
      </c>
      <c r="U381" s="603" t="s">
        <v>2722</v>
      </c>
      <c r="V381" s="603" t="s">
        <v>1838</v>
      </c>
      <c r="W381" s="603"/>
      <c r="X381" s="603"/>
      <c r="Y381" s="603"/>
      <c r="Z381" s="603"/>
      <c r="AA381" s="603"/>
      <c r="AB381" s="603"/>
      <c r="AC381" s="603"/>
      <c r="AD381" s="603"/>
      <c r="AE381" s="607"/>
      <c r="AF381" s="610" t="s">
        <v>225</v>
      </c>
      <c r="AG381" s="614"/>
      <c r="AH381" s="607"/>
      <c r="AI381" s="607"/>
      <c r="AJ381" s="603" t="s">
        <v>1370</v>
      </c>
      <c r="AK381" s="611"/>
      <c r="AL381" s="610"/>
      <c r="AM381" s="615"/>
      <c r="AN381" s="615"/>
      <c r="AO381" s="612"/>
    </row>
    <row r="382" spans="1:41" s="605" customFormat="1" ht="20.100000000000001" customHeight="1" x14ac:dyDescent="0.3">
      <c r="A382" s="603">
        <v>707316</v>
      </c>
      <c r="B382" s="604" t="s">
        <v>1631</v>
      </c>
      <c r="C382" s="603" t="s">
        <v>95</v>
      </c>
      <c r="D382" s="603" t="s">
        <v>1731</v>
      </c>
      <c r="E382" s="603" t="s">
        <v>172</v>
      </c>
      <c r="F382" s="621">
        <v>31548</v>
      </c>
      <c r="G382" s="603" t="s">
        <v>1712</v>
      </c>
      <c r="H382" s="603" t="s">
        <v>907</v>
      </c>
      <c r="I382" s="607" t="s">
        <v>246</v>
      </c>
      <c r="J382" s="603" t="s">
        <v>201</v>
      </c>
      <c r="K382" s="603">
        <v>2008</v>
      </c>
      <c r="L382" s="603" t="s">
        <v>213</v>
      </c>
      <c r="M382" s="614"/>
      <c r="N382" s="603"/>
      <c r="O382" s="607"/>
      <c r="P382" s="603"/>
      <c r="Q382" s="605">
        <v>0</v>
      </c>
      <c r="R382" s="603">
        <v>0</v>
      </c>
      <c r="S382" s="603" t="s">
        <v>1904</v>
      </c>
      <c r="T382" s="603" t="s">
        <v>1905</v>
      </c>
      <c r="U382" s="603" t="s">
        <v>1906</v>
      </c>
      <c r="V382" s="603" t="s">
        <v>1907</v>
      </c>
      <c r="W382" s="603"/>
      <c r="X382" s="603"/>
      <c r="Y382" s="603"/>
      <c r="Z382" s="603"/>
      <c r="AA382" s="603"/>
      <c r="AB382" s="603"/>
      <c r="AC382" s="603"/>
      <c r="AD382" s="603"/>
      <c r="AE382" s="607"/>
      <c r="AF382" s="610"/>
      <c r="AG382" s="614"/>
      <c r="AH382" s="607"/>
      <c r="AI382" s="607"/>
      <c r="AJ382" s="603"/>
      <c r="AK382" s="611"/>
      <c r="AL382" s="610"/>
      <c r="AM382" s="611"/>
      <c r="AN382" s="611"/>
      <c r="AO382" s="612"/>
    </row>
    <row r="383" spans="1:41" s="605" customFormat="1" ht="20.100000000000001" customHeight="1" x14ac:dyDescent="0.3">
      <c r="A383" s="603">
        <v>707319</v>
      </c>
      <c r="B383" s="604" t="s">
        <v>1635</v>
      </c>
      <c r="C383" s="603" t="s">
        <v>117</v>
      </c>
      <c r="D383" s="603" t="s">
        <v>954</v>
      </c>
      <c r="E383" s="603" t="s">
        <v>173</v>
      </c>
      <c r="F383" s="621">
        <v>31787</v>
      </c>
      <c r="G383" s="603" t="s">
        <v>1713</v>
      </c>
      <c r="H383" s="603" t="s">
        <v>907</v>
      </c>
      <c r="I383" s="607" t="s">
        <v>246</v>
      </c>
      <c r="J383" s="603" t="s">
        <v>201</v>
      </c>
      <c r="K383" s="603">
        <v>2008</v>
      </c>
      <c r="L383" s="603" t="s">
        <v>212</v>
      </c>
      <c r="M383" s="614"/>
      <c r="N383" s="603"/>
      <c r="O383" s="607"/>
      <c r="P383" s="603"/>
      <c r="Q383" s="605">
        <v>0</v>
      </c>
      <c r="R383" s="603">
        <v>0</v>
      </c>
      <c r="S383" s="603" t="s">
        <v>2723</v>
      </c>
      <c r="T383" s="603" t="s">
        <v>1835</v>
      </c>
      <c r="U383" s="603" t="s">
        <v>2724</v>
      </c>
      <c r="V383" s="603" t="s">
        <v>2725</v>
      </c>
      <c r="W383" s="603"/>
      <c r="X383" s="603"/>
      <c r="Y383" s="603"/>
      <c r="Z383" s="603"/>
      <c r="AA383" s="603"/>
      <c r="AB383" s="603"/>
      <c r="AC383" s="603"/>
      <c r="AD383" s="603"/>
      <c r="AE383" s="607"/>
      <c r="AF383" s="610"/>
      <c r="AG383" s="614"/>
      <c r="AH383" s="607"/>
      <c r="AI383" s="607"/>
      <c r="AJ383" s="603"/>
      <c r="AK383" s="611"/>
      <c r="AL383" s="610"/>
      <c r="AM383" s="611"/>
      <c r="AN383" s="611"/>
      <c r="AO383" s="612"/>
    </row>
    <row r="384" spans="1:41" s="605" customFormat="1" ht="20.100000000000001" customHeight="1" x14ac:dyDescent="0.3">
      <c r="A384" s="603">
        <v>707322</v>
      </c>
      <c r="B384" s="604" t="s">
        <v>1639</v>
      </c>
      <c r="C384" s="603" t="s">
        <v>83</v>
      </c>
      <c r="D384" s="603" t="s">
        <v>908</v>
      </c>
      <c r="E384" s="603" t="s">
        <v>173</v>
      </c>
      <c r="F384" s="621">
        <v>31076</v>
      </c>
      <c r="G384" s="603" t="s">
        <v>1714</v>
      </c>
      <c r="H384" s="603" t="s">
        <v>907</v>
      </c>
      <c r="I384" s="607" t="s">
        <v>246</v>
      </c>
      <c r="J384" s="611" t="s">
        <v>201</v>
      </c>
      <c r="K384" s="603">
        <v>2002</v>
      </c>
      <c r="L384" s="603" t="s">
        <v>206</v>
      </c>
      <c r="M384" s="614"/>
      <c r="N384" s="603"/>
      <c r="O384" s="607"/>
      <c r="P384" s="603"/>
      <c r="Q384" s="605">
        <v>0</v>
      </c>
      <c r="R384" s="617"/>
      <c r="S384" s="603" t="s">
        <v>2726</v>
      </c>
      <c r="T384" s="603" t="s">
        <v>2727</v>
      </c>
      <c r="U384" s="603" t="s">
        <v>1944</v>
      </c>
      <c r="V384" s="603" t="s">
        <v>2728</v>
      </c>
      <c r="W384" s="603"/>
      <c r="X384" s="603"/>
      <c r="Y384" s="603"/>
      <c r="Z384" s="603"/>
      <c r="AA384" s="603"/>
      <c r="AB384" s="603"/>
      <c r="AC384" s="603"/>
      <c r="AD384" s="603"/>
      <c r="AE384" s="607"/>
      <c r="AF384" s="610" t="s">
        <v>225</v>
      </c>
      <c r="AG384" s="614"/>
      <c r="AH384" s="607"/>
      <c r="AI384" s="607"/>
      <c r="AJ384" s="603" t="s">
        <v>1370</v>
      </c>
      <c r="AK384" s="611"/>
      <c r="AL384" s="610"/>
      <c r="AM384" s="611"/>
      <c r="AN384" s="611"/>
      <c r="AO384" s="612"/>
    </row>
    <row r="385" spans="1:41" s="605" customFormat="1" ht="20.100000000000001" customHeight="1" x14ac:dyDescent="0.3">
      <c r="A385" s="603">
        <v>707323</v>
      </c>
      <c r="B385" s="604" t="s">
        <v>1640</v>
      </c>
      <c r="C385" s="603" t="s">
        <v>108</v>
      </c>
      <c r="D385" s="603" t="s">
        <v>1212</v>
      </c>
      <c r="E385" s="603" t="s">
        <v>173</v>
      </c>
      <c r="F385" s="613">
        <v>29148</v>
      </c>
      <c r="G385" s="603" t="s">
        <v>1262</v>
      </c>
      <c r="H385" s="603" t="s">
        <v>907</v>
      </c>
      <c r="I385" s="607" t="s">
        <v>245</v>
      </c>
      <c r="J385" s="603" t="s">
        <v>201</v>
      </c>
      <c r="K385" s="611">
        <v>1999</v>
      </c>
      <c r="L385" s="603" t="s">
        <v>1231</v>
      </c>
      <c r="M385" s="603" t="s">
        <v>225</v>
      </c>
      <c r="N385" s="603"/>
      <c r="O385" s="607"/>
      <c r="P385" s="603"/>
      <c r="Q385" s="605">
        <v>0</v>
      </c>
      <c r="R385" s="603" t="s">
        <v>225</v>
      </c>
      <c r="S385" s="603" t="s">
        <v>1832</v>
      </c>
      <c r="T385" s="603" t="s">
        <v>1833</v>
      </c>
      <c r="U385" s="603" t="s">
        <v>1834</v>
      </c>
      <c r="V385" s="603" t="s">
        <v>1783</v>
      </c>
      <c r="W385" s="603" t="s">
        <v>225</v>
      </c>
      <c r="X385" s="603" t="s">
        <v>225</v>
      </c>
      <c r="Y385" s="603" t="s">
        <v>225</v>
      </c>
      <c r="Z385" s="603" t="s">
        <v>225</v>
      </c>
      <c r="AA385" s="603" t="s">
        <v>225</v>
      </c>
      <c r="AB385" s="603" t="s">
        <v>225</v>
      </c>
      <c r="AC385" s="603" t="s">
        <v>1370</v>
      </c>
      <c r="AD385" s="603"/>
      <c r="AE385" s="607" t="s">
        <v>3778</v>
      </c>
      <c r="AF385" s="610" t="s">
        <v>1370</v>
      </c>
      <c r="AG385" s="603" t="s">
        <v>1370</v>
      </c>
      <c r="AH385" s="607" t="s">
        <v>1370</v>
      </c>
      <c r="AI385" s="607" t="s">
        <v>1370</v>
      </c>
      <c r="AJ385" s="603" t="s">
        <v>1370</v>
      </c>
      <c r="AK385" s="615"/>
      <c r="AL385" s="610"/>
      <c r="AM385" s="611"/>
      <c r="AN385" s="611"/>
      <c r="AO385" s="612"/>
    </row>
    <row r="386" spans="1:41" s="605" customFormat="1" ht="20.100000000000001" customHeight="1" x14ac:dyDescent="0.3">
      <c r="A386" s="603">
        <v>707326</v>
      </c>
      <c r="B386" s="604" t="s">
        <v>1644</v>
      </c>
      <c r="C386" s="603" t="s">
        <v>69</v>
      </c>
      <c r="D386" s="603" t="s">
        <v>225</v>
      </c>
      <c r="E386" s="587" t="s">
        <v>1687</v>
      </c>
      <c r="F386" s="617"/>
      <c r="G386" s="603" t="s">
        <v>225</v>
      </c>
      <c r="H386" s="603" t="s">
        <v>225</v>
      </c>
      <c r="I386" s="607" t="s">
        <v>245</v>
      </c>
      <c r="J386" s="611" t="s">
        <v>225</v>
      </c>
      <c r="K386" s="617"/>
      <c r="L386" s="603" t="s">
        <v>225</v>
      </c>
      <c r="M386" s="614"/>
      <c r="N386" s="603"/>
      <c r="O386" s="607"/>
      <c r="P386" s="603"/>
      <c r="Q386" s="605">
        <v>0</v>
      </c>
      <c r="R386" s="617"/>
      <c r="S386" s="603" t="s">
        <v>225</v>
      </c>
      <c r="T386" s="603" t="s">
        <v>225</v>
      </c>
      <c r="U386" s="603" t="s">
        <v>225</v>
      </c>
      <c r="V386" s="603" t="s">
        <v>225</v>
      </c>
      <c r="W386" s="617"/>
      <c r="X386" s="603"/>
      <c r="Y386" s="617"/>
      <c r="Z386" s="617"/>
      <c r="AA386" s="617"/>
      <c r="AB386" s="617"/>
      <c r="AC386" s="617"/>
      <c r="AD386" s="603"/>
      <c r="AE386" s="607" t="s">
        <v>3778</v>
      </c>
      <c r="AF386" s="610" t="s">
        <v>225</v>
      </c>
      <c r="AG386" s="614"/>
      <c r="AH386" s="607" t="s">
        <v>1370</v>
      </c>
      <c r="AI386" s="607" t="s">
        <v>1370</v>
      </c>
      <c r="AJ386" s="603" t="s">
        <v>1370</v>
      </c>
      <c r="AK386" s="611"/>
      <c r="AL386" s="610"/>
      <c r="AM386" s="611"/>
      <c r="AN386" s="611"/>
      <c r="AO386" s="612"/>
    </row>
    <row r="387" spans="1:41" s="605" customFormat="1" ht="20.100000000000001" customHeight="1" x14ac:dyDescent="0.3">
      <c r="A387" s="603">
        <v>707327</v>
      </c>
      <c r="B387" s="604" t="s">
        <v>1645</v>
      </c>
      <c r="C387" s="603" t="s">
        <v>99</v>
      </c>
      <c r="D387" s="603" t="s">
        <v>1729</v>
      </c>
      <c r="E387" s="603" t="s">
        <v>173</v>
      </c>
      <c r="F387" s="613">
        <v>33258</v>
      </c>
      <c r="G387" s="603" t="s">
        <v>1139</v>
      </c>
      <c r="H387" s="603" t="s">
        <v>907</v>
      </c>
      <c r="I387" s="607" t="s">
        <v>245</v>
      </c>
      <c r="J387" s="603" t="s">
        <v>199</v>
      </c>
      <c r="K387" s="611">
        <v>2008</v>
      </c>
      <c r="L387" s="603" t="s">
        <v>200</v>
      </c>
      <c r="M387" s="614"/>
      <c r="N387" s="603"/>
      <c r="O387" s="607"/>
      <c r="P387" s="603"/>
      <c r="Q387" s="605">
        <v>0</v>
      </c>
      <c r="R387" s="603">
        <v>0</v>
      </c>
      <c r="S387" s="603" t="s">
        <v>2729</v>
      </c>
      <c r="T387" s="603" t="s">
        <v>1810</v>
      </c>
      <c r="U387" s="603" t="s">
        <v>2730</v>
      </c>
      <c r="V387" s="603" t="s">
        <v>1898</v>
      </c>
      <c r="W387" s="603"/>
      <c r="X387" s="603"/>
      <c r="Y387" s="603"/>
      <c r="Z387" s="603"/>
      <c r="AA387" s="603"/>
      <c r="AB387" s="603"/>
      <c r="AC387" s="603"/>
      <c r="AD387" s="603"/>
      <c r="AE387" s="607" t="s">
        <v>3778</v>
      </c>
      <c r="AF387" s="610" t="s">
        <v>225</v>
      </c>
      <c r="AG387" s="614"/>
      <c r="AH387" s="607"/>
      <c r="AI387" s="607"/>
      <c r="AJ387" s="603" t="s">
        <v>1370</v>
      </c>
      <c r="AK387" s="611"/>
      <c r="AL387" s="610"/>
      <c r="AM387" s="611"/>
      <c r="AN387" s="611"/>
      <c r="AO387" s="612"/>
    </row>
    <row r="388" spans="1:41" s="605" customFormat="1" ht="20.100000000000001" customHeight="1" x14ac:dyDescent="0.3">
      <c r="A388" s="603">
        <v>707332</v>
      </c>
      <c r="B388" s="604" t="s">
        <v>1650</v>
      </c>
      <c r="C388" s="603" t="s">
        <v>103</v>
      </c>
      <c r="D388" s="603" t="s">
        <v>1052</v>
      </c>
      <c r="E388" s="603" t="s">
        <v>172</v>
      </c>
      <c r="F388" s="621">
        <v>35642</v>
      </c>
      <c r="G388" s="603" t="s">
        <v>207</v>
      </c>
      <c r="H388" s="603" t="s">
        <v>907</v>
      </c>
      <c r="I388" s="607" t="s">
        <v>246</v>
      </c>
      <c r="J388" s="603" t="s">
        <v>199</v>
      </c>
      <c r="K388" s="603">
        <v>2015</v>
      </c>
      <c r="L388" s="603" t="s">
        <v>210</v>
      </c>
      <c r="M388" s="614"/>
      <c r="N388" s="603"/>
      <c r="O388" s="607"/>
      <c r="P388" s="603"/>
      <c r="Q388" s="605">
        <v>0</v>
      </c>
      <c r="R388" s="617"/>
      <c r="S388" s="603" t="s">
        <v>2731</v>
      </c>
      <c r="T388" s="603" t="s">
        <v>2275</v>
      </c>
      <c r="U388" s="603" t="s">
        <v>2328</v>
      </c>
      <c r="V388" s="603" t="s">
        <v>1812</v>
      </c>
      <c r="W388" s="603"/>
      <c r="X388" s="603"/>
      <c r="Y388" s="603"/>
      <c r="Z388" s="603"/>
      <c r="AA388" s="603"/>
      <c r="AB388" s="603"/>
      <c r="AC388" s="603"/>
      <c r="AD388" s="603"/>
      <c r="AE388" s="607"/>
      <c r="AF388" s="610"/>
      <c r="AG388" s="614"/>
      <c r="AH388" s="607"/>
      <c r="AI388" s="607"/>
      <c r="AJ388" s="603"/>
      <c r="AK388" s="611"/>
      <c r="AL388" s="610"/>
      <c r="AM388" s="611"/>
      <c r="AN388" s="611"/>
      <c r="AO388" s="612"/>
    </row>
    <row r="389" spans="1:41" s="605" customFormat="1" ht="20.100000000000001" customHeight="1" x14ac:dyDescent="0.3">
      <c r="A389" s="603">
        <v>707333</v>
      </c>
      <c r="B389" s="604" t="s">
        <v>1651</v>
      </c>
      <c r="C389" s="603" t="s">
        <v>100</v>
      </c>
      <c r="D389" s="603" t="s">
        <v>1733</v>
      </c>
      <c r="E389" s="603" t="s">
        <v>173</v>
      </c>
      <c r="F389" s="613">
        <v>32030</v>
      </c>
      <c r="G389" s="603" t="s">
        <v>952</v>
      </c>
      <c r="H389" s="603" t="s">
        <v>907</v>
      </c>
      <c r="I389" s="607" t="s">
        <v>245</v>
      </c>
      <c r="J389" s="611" t="s">
        <v>201</v>
      </c>
      <c r="K389" s="603">
        <v>2008</v>
      </c>
      <c r="L389" s="603" t="s">
        <v>200</v>
      </c>
      <c r="M389" s="614"/>
      <c r="N389" s="603"/>
      <c r="O389" s="607"/>
      <c r="P389" s="603"/>
      <c r="Q389" s="605">
        <v>0</v>
      </c>
      <c r="R389" s="603">
        <v>0</v>
      </c>
      <c r="S389" s="603" t="s">
        <v>1922</v>
      </c>
      <c r="T389" s="603" t="s">
        <v>1923</v>
      </c>
      <c r="U389" s="603" t="s">
        <v>1924</v>
      </c>
      <c r="V389" s="603" t="s">
        <v>1764</v>
      </c>
      <c r="W389" s="603"/>
      <c r="X389" s="603"/>
      <c r="Y389" s="603"/>
      <c r="Z389" s="603"/>
      <c r="AA389" s="603"/>
      <c r="AB389" s="603"/>
      <c r="AC389" s="603"/>
      <c r="AD389" s="603"/>
      <c r="AE389" s="607" t="s">
        <v>3778</v>
      </c>
      <c r="AF389" s="610" t="s">
        <v>225</v>
      </c>
      <c r="AG389" s="614"/>
      <c r="AH389" s="607" t="s">
        <v>1370</v>
      </c>
      <c r="AI389" s="607" t="s">
        <v>1370</v>
      </c>
      <c r="AJ389" s="603" t="s">
        <v>1370</v>
      </c>
      <c r="AK389" s="611"/>
      <c r="AL389" s="610"/>
      <c r="AM389" s="611"/>
      <c r="AN389" s="611"/>
      <c r="AO389" s="612"/>
    </row>
    <row r="390" spans="1:41" s="605" customFormat="1" ht="20.100000000000001" customHeight="1" x14ac:dyDescent="0.3">
      <c r="A390" s="603">
        <v>707334</v>
      </c>
      <c r="B390" s="604" t="s">
        <v>1652</v>
      </c>
      <c r="C390" s="603" t="s">
        <v>190</v>
      </c>
      <c r="D390" s="603" t="s">
        <v>1009</v>
      </c>
      <c r="E390" s="603" t="s">
        <v>173</v>
      </c>
      <c r="F390" s="613">
        <v>31492</v>
      </c>
      <c r="G390" s="603" t="s">
        <v>198</v>
      </c>
      <c r="H390" s="603" t="s">
        <v>907</v>
      </c>
      <c r="I390" s="607" t="s">
        <v>247</v>
      </c>
      <c r="J390" s="603" t="s">
        <v>199</v>
      </c>
      <c r="K390" s="611">
        <v>2004</v>
      </c>
      <c r="L390" s="603" t="s">
        <v>198</v>
      </c>
      <c r="M390" s="614"/>
      <c r="N390" s="603"/>
      <c r="O390" s="607"/>
      <c r="P390" s="603"/>
      <c r="Q390" s="605">
        <v>0</v>
      </c>
      <c r="R390" s="603">
        <v>0</v>
      </c>
      <c r="S390" s="603" t="s">
        <v>2732</v>
      </c>
      <c r="T390" s="603" t="s">
        <v>2733</v>
      </c>
      <c r="U390" s="603" t="s">
        <v>2734</v>
      </c>
      <c r="V390" s="603" t="s">
        <v>1764</v>
      </c>
      <c r="W390" s="603"/>
      <c r="X390" s="603"/>
      <c r="Y390" s="603"/>
      <c r="Z390" s="603"/>
      <c r="AA390" s="603"/>
      <c r="AB390" s="603"/>
      <c r="AC390" s="603"/>
      <c r="AD390" s="603"/>
      <c r="AE390" s="607"/>
      <c r="AF390" s="610"/>
      <c r="AG390" s="614"/>
      <c r="AH390" s="607"/>
      <c r="AI390" s="607"/>
      <c r="AJ390" s="603"/>
      <c r="AK390" s="611"/>
      <c r="AL390" s="610"/>
      <c r="AM390" s="611"/>
      <c r="AN390" s="611"/>
      <c r="AO390" s="612"/>
    </row>
    <row r="391" spans="1:41" s="605" customFormat="1" ht="20.100000000000001" customHeight="1" x14ac:dyDescent="0.3">
      <c r="A391" s="603">
        <v>707337</v>
      </c>
      <c r="B391" s="604" t="s">
        <v>1655</v>
      </c>
      <c r="C391" s="603" t="s">
        <v>66</v>
      </c>
      <c r="D391" s="603" t="s">
        <v>1744</v>
      </c>
      <c r="E391" s="603" t="s">
        <v>173</v>
      </c>
      <c r="F391" s="613">
        <v>36545</v>
      </c>
      <c r="G391" s="603" t="s">
        <v>207</v>
      </c>
      <c r="H391" s="603" t="s">
        <v>907</v>
      </c>
      <c r="I391" s="607" t="s">
        <v>245</v>
      </c>
      <c r="J391" s="603" t="s">
        <v>199</v>
      </c>
      <c r="K391" s="611">
        <v>2017</v>
      </c>
      <c r="L391" s="603" t="s">
        <v>207</v>
      </c>
      <c r="M391" s="614"/>
      <c r="N391" s="603"/>
      <c r="O391" s="607"/>
      <c r="P391" s="603"/>
      <c r="Q391" s="605">
        <v>0</v>
      </c>
      <c r="R391" s="617"/>
      <c r="S391" s="603" t="s">
        <v>2735</v>
      </c>
      <c r="T391" s="603" t="s">
        <v>1797</v>
      </c>
      <c r="U391" s="603" t="s">
        <v>2736</v>
      </c>
      <c r="V391" s="603" t="s">
        <v>1812</v>
      </c>
      <c r="W391" s="603"/>
      <c r="X391" s="603"/>
      <c r="Y391" s="603"/>
      <c r="Z391" s="603"/>
      <c r="AA391" s="603"/>
      <c r="AB391" s="603"/>
      <c r="AC391" s="603"/>
      <c r="AD391" s="603"/>
      <c r="AE391" s="607" t="s">
        <v>3778</v>
      </c>
      <c r="AF391" s="610" t="s">
        <v>225</v>
      </c>
      <c r="AG391" s="614"/>
      <c r="AH391" s="607" t="s">
        <v>1370</v>
      </c>
      <c r="AI391" s="607" t="s">
        <v>1370</v>
      </c>
      <c r="AJ391" s="603" t="s">
        <v>1370</v>
      </c>
      <c r="AK391" s="611"/>
      <c r="AL391" s="610"/>
      <c r="AM391" s="615"/>
      <c r="AN391" s="615"/>
      <c r="AO391" s="612"/>
    </row>
    <row r="392" spans="1:41" s="605" customFormat="1" ht="20.100000000000001" customHeight="1" x14ac:dyDescent="0.3">
      <c r="A392" s="619">
        <v>707339</v>
      </c>
      <c r="B392" s="619" t="s">
        <v>3793</v>
      </c>
      <c r="C392" s="619" t="s">
        <v>66</v>
      </c>
      <c r="D392" s="607"/>
      <c r="E392" s="619" t="s">
        <v>172</v>
      </c>
      <c r="F392" s="619" t="s">
        <v>225</v>
      </c>
      <c r="G392" s="619" t="s">
        <v>225</v>
      </c>
      <c r="H392" s="608"/>
      <c r="I392" s="607" t="s">
        <v>245</v>
      </c>
      <c r="J392" s="622"/>
      <c r="K392" s="607"/>
      <c r="L392" s="608"/>
      <c r="M392" s="607"/>
      <c r="N392" s="607"/>
      <c r="O392" s="607"/>
      <c r="P392" s="607"/>
      <c r="Q392" s="605">
        <v>0</v>
      </c>
      <c r="R392" s="607"/>
      <c r="S392" s="607"/>
      <c r="T392" s="607"/>
      <c r="U392" s="607"/>
      <c r="V392" s="607"/>
      <c r="W392" s="607"/>
      <c r="X392" s="607"/>
      <c r="Y392" s="607"/>
      <c r="Z392" s="607"/>
      <c r="AA392" s="607"/>
      <c r="AB392" s="607"/>
      <c r="AC392" s="607"/>
      <c r="AD392" s="607"/>
      <c r="AE392" s="607" t="s">
        <v>3778</v>
      </c>
      <c r="AF392" s="609"/>
      <c r="AG392" s="607"/>
      <c r="AH392" s="607"/>
      <c r="AI392" s="607" t="s">
        <v>1370</v>
      </c>
      <c r="AJ392" s="603" t="s">
        <v>1370</v>
      </c>
      <c r="AL392" s="610"/>
      <c r="AM392" s="611"/>
      <c r="AN392" s="611"/>
      <c r="AO392" s="612"/>
    </row>
    <row r="393" spans="1:41" s="605" customFormat="1" ht="20.100000000000001" customHeight="1" x14ac:dyDescent="0.3">
      <c r="A393" s="603">
        <v>707341</v>
      </c>
      <c r="B393" s="604" t="s">
        <v>1659</v>
      </c>
      <c r="C393" s="603" t="s">
        <v>89</v>
      </c>
      <c r="D393" s="603" t="s">
        <v>1739</v>
      </c>
      <c r="E393" s="603" t="s">
        <v>173</v>
      </c>
      <c r="F393" s="613">
        <v>30794</v>
      </c>
      <c r="G393" s="603" t="s">
        <v>212</v>
      </c>
      <c r="H393" s="603" t="s">
        <v>907</v>
      </c>
      <c r="I393" s="607" t="s">
        <v>245</v>
      </c>
      <c r="J393" s="603" t="s">
        <v>201</v>
      </c>
      <c r="K393" s="611">
        <v>2013</v>
      </c>
      <c r="L393" s="603" t="s">
        <v>212</v>
      </c>
      <c r="M393" s="614"/>
      <c r="N393" s="603"/>
      <c r="O393" s="607"/>
      <c r="P393" s="603"/>
      <c r="Q393" s="605">
        <v>0</v>
      </c>
      <c r="R393" s="603">
        <v>0</v>
      </c>
      <c r="S393" s="603" t="s">
        <v>2737</v>
      </c>
      <c r="T393" s="603" t="s">
        <v>2738</v>
      </c>
      <c r="U393" s="603" t="s">
        <v>2739</v>
      </c>
      <c r="V393" s="603" t="s">
        <v>1824</v>
      </c>
      <c r="W393" s="603"/>
      <c r="X393" s="603"/>
      <c r="Y393" s="603"/>
      <c r="Z393" s="603"/>
      <c r="AA393" s="603"/>
      <c r="AB393" s="603"/>
      <c r="AC393" s="603"/>
      <c r="AD393" s="603"/>
      <c r="AE393" s="607"/>
      <c r="AF393" s="610" t="s">
        <v>225</v>
      </c>
      <c r="AG393" s="614"/>
      <c r="AH393" s="607"/>
      <c r="AI393" s="607"/>
      <c r="AJ393" s="603" t="s">
        <v>1370</v>
      </c>
      <c r="AK393" s="611"/>
      <c r="AL393" s="610"/>
      <c r="AM393" s="615"/>
      <c r="AN393" s="615"/>
      <c r="AO393" s="612"/>
    </row>
    <row r="394" spans="1:41" s="605" customFormat="1" ht="20.100000000000001" customHeight="1" x14ac:dyDescent="0.3">
      <c r="A394" s="603">
        <v>707343</v>
      </c>
      <c r="B394" s="604" t="s">
        <v>1661</v>
      </c>
      <c r="C394" s="603" t="s">
        <v>80</v>
      </c>
      <c r="D394" s="603" t="s">
        <v>1000</v>
      </c>
      <c r="E394" s="603" t="s">
        <v>172</v>
      </c>
      <c r="F394" s="613">
        <v>28218</v>
      </c>
      <c r="G394" s="603" t="s">
        <v>1715</v>
      </c>
      <c r="H394" s="603" t="s">
        <v>907</v>
      </c>
      <c r="I394" s="607" t="s">
        <v>245</v>
      </c>
      <c r="J394" s="611" t="s">
        <v>201</v>
      </c>
      <c r="K394" s="603">
        <v>1995</v>
      </c>
      <c r="L394" s="603" t="s">
        <v>209</v>
      </c>
      <c r="M394" s="614"/>
      <c r="N394" s="603"/>
      <c r="O394" s="607"/>
      <c r="P394" s="603"/>
      <c r="Q394" s="605">
        <v>0</v>
      </c>
      <c r="R394" s="617"/>
      <c r="S394" s="603" t="s">
        <v>2740</v>
      </c>
      <c r="T394" s="603" t="s">
        <v>1837</v>
      </c>
      <c r="U394" s="603" t="s">
        <v>2741</v>
      </c>
      <c r="V394" s="603" t="s">
        <v>2742</v>
      </c>
      <c r="W394" s="603"/>
      <c r="X394" s="603"/>
      <c r="Y394" s="603"/>
      <c r="Z394" s="603"/>
      <c r="AA394" s="603"/>
      <c r="AB394" s="603"/>
      <c r="AC394" s="603"/>
      <c r="AD394" s="603"/>
      <c r="AE394" s="607"/>
      <c r="AF394" s="610" t="s">
        <v>225</v>
      </c>
      <c r="AG394" s="614"/>
      <c r="AH394" s="607"/>
      <c r="AI394" s="607" t="s">
        <v>1370</v>
      </c>
      <c r="AJ394" s="603" t="s">
        <v>1370</v>
      </c>
      <c r="AK394" s="611"/>
      <c r="AL394" s="610"/>
      <c r="AM394" s="611"/>
      <c r="AN394" s="611"/>
      <c r="AO394" s="612"/>
    </row>
    <row r="395" spans="1:41" s="605" customFormat="1" ht="20.100000000000001" customHeight="1" x14ac:dyDescent="0.3">
      <c r="A395" s="603">
        <v>707344</v>
      </c>
      <c r="B395" s="604" t="s">
        <v>1662</v>
      </c>
      <c r="C395" s="603" t="s">
        <v>67</v>
      </c>
      <c r="D395" s="603" t="s">
        <v>1077</v>
      </c>
      <c r="E395" s="603" t="s">
        <v>172</v>
      </c>
      <c r="F395" s="621">
        <v>35240</v>
      </c>
      <c r="G395" s="603" t="s">
        <v>1716</v>
      </c>
      <c r="H395" s="603" t="s">
        <v>907</v>
      </c>
      <c r="I395" s="607" t="s">
        <v>246</v>
      </c>
      <c r="J395" s="603" t="s">
        <v>199</v>
      </c>
      <c r="K395" s="603">
        <v>2014</v>
      </c>
      <c r="L395" s="603" t="s">
        <v>210</v>
      </c>
      <c r="M395" s="614"/>
      <c r="N395" s="603"/>
      <c r="O395" s="607"/>
      <c r="P395" s="603"/>
      <c r="Q395" s="605">
        <v>0</v>
      </c>
      <c r="R395" s="603">
        <v>0</v>
      </c>
      <c r="S395" s="603" t="s">
        <v>2743</v>
      </c>
      <c r="T395" s="603" t="s">
        <v>1787</v>
      </c>
      <c r="U395" s="603" t="s">
        <v>2744</v>
      </c>
      <c r="V395" s="603" t="s">
        <v>1903</v>
      </c>
      <c r="W395" s="603"/>
      <c r="X395" s="603"/>
      <c r="Y395" s="603"/>
      <c r="Z395" s="603"/>
      <c r="AA395" s="603"/>
      <c r="AB395" s="603"/>
      <c r="AC395" s="603"/>
      <c r="AD395" s="603"/>
      <c r="AE395" s="607"/>
      <c r="AF395" s="610" t="s">
        <v>225</v>
      </c>
      <c r="AG395" s="614"/>
      <c r="AH395" s="607" t="s">
        <v>1370</v>
      </c>
      <c r="AI395" s="607" t="s">
        <v>1370</v>
      </c>
      <c r="AJ395" s="603" t="s">
        <v>1370</v>
      </c>
      <c r="AK395" s="611"/>
      <c r="AL395" s="610"/>
      <c r="AM395" s="611"/>
      <c r="AN395" s="611"/>
      <c r="AO395" s="612"/>
    </row>
    <row r="396" spans="1:41" s="605" customFormat="1" ht="20.100000000000001" customHeight="1" x14ac:dyDescent="0.3">
      <c r="A396" s="603">
        <v>707347</v>
      </c>
      <c r="B396" s="604" t="s">
        <v>1664</v>
      </c>
      <c r="C396" s="603" t="s">
        <v>517</v>
      </c>
      <c r="D396" s="603" t="s">
        <v>163</v>
      </c>
      <c r="E396" s="603" t="s">
        <v>173</v>
      </c>
      <c r="F396" s="613">
        <v>31787</v>
      </c>
      <c r="G396" s="603" t="s">
        <v>1717</v>
      </c>
      <c r="H396" s="603" t="s">
        <v>907</v>
      </c>
      <c r="I396" s="607" t="s">
        <v>245</v>
      </c>
      <c r="J396" s="603" t="s">
        <v>201</v>
      </c>
      <c r="K396" s="611">
        <v>2005</v>
      </c>
      <c r="L396" s="603" t="s">
        <v>209</v>
      </c>
      <c r="M396" s="603" t="s">
        <v>225</v>
      </c>
      <c r="N396" s="603"/>
      <c r="O396" s="607"/>
      <c r="P396" s="603"/>
      <c r="Q396" s="605">
        <v>0</v>
      </c>
      <c r="R396" s="603" t="s">
        <v>225</v>
      </c>
      <c r="S396" s="603" t="s">
        <v>225</v>
      </c>
      <c r="T396" s="603" t="s">
        <v>225</v>
      </c>
      <c r="U396" s="603" t="s">
        <v>225</v>
      </c>
      <c r="V396" s="603" t="s">
        <v>225</v>
      </c>
      <c r="W396" s="603" t="s">
        <v>225</v>
      </c>
      <c r="X396" s="603" t="s">
        <v>225</v>
      </c>
      <c r="Y396" s="603" t="s">
        <v>225</v>
      </c>
      <c r="Z396" s="603" t="s">
        <v>225</v>
      </c>
      <c r="AA396" s="603" t="s">
        <v>225</v>
      </c>
      <c r="AB396" s="603" t="s">
        <v>225</v>
      </c>
      <c r="AC396" s="603" t="s">
        <v>1370</v>
      </c>
      <c r="AD396" s="603"/>
      <c r="AE396" s="607" t="s">
        <v>3778</v>
      </c>
      <c r="AF396" s="610" t="s">
        <v>1370</v>
      </c>
      <c r="AG396" s="603" t="s">
        <v>1370</v>
      </c>
      <c r="AH396" s="607" t="s">
        <v>1370</v>
      </c>
      <c r="AI396" s="607" t="s">
        <v>1370</v>
      </c>
      <c r="AJ396" s="603" t="s">
        <v>1370</v>
      </c>
      <c r="AK396" s="615"/>
      <c r="AL396" s="610"/>
      <c r="AM396" s="611"/>
      <c r="AN396" s="611"/>
      <c r="AO396" s="612"/>
    </row>
    <row r="397" spans="1:41" s="605" customFormat="1" ht="20.100000000000001" customHeight="1" x14ac:dyDescent="0.3">
      <c r="A397" s="603">
        <v>707349</v>
      </c>
      <c r="B397" s="604" t="s">
        <v>1666</v>
      </c>
      <c r="C397" s="603" t="s">
        <v>158</v>
      </c>
      <c r="D397" s="603" t="s">
        <v>1031</v>
      </c>
      <c r="E397" s="603" t="s">
        <v>173</v>
      </c>
      <c r="F397" s="621">
        <v>35235</v>
      </c>
      <c r="G397" s="603" t="s">
        <v>198</v>
      </c>
      <c r="H397" s="603" t="s">
        <v>907</v>
      </c>
      <c r="I397" s="607" t="s">
        <v>246</v>
      </c>
      <c r="J397" s="603" t="s">
        <v>201</v>
      </c>
      <c r="K397" s="603">
        <v>2014</v>
      </c>
      <c r="L397" s="603" t="s">
        <v>198</v>
      </c>
      <c r="M397" s="614"/>
      <c r="N397" s="603"/>
      <c r="O397" s="607"/>
      <c r="P397" s="603"/>
      <c r="Q397" s="605">
        <v>0</v>
      </c>
      <c r="R397" s="617"/>
      <c r="S397" s="603" t="s">
        <v>2745</v>
      </c>
      <c r="T397" s="603" t="s">
        <v>2746</v>
      </c>
      <c r="U397" s="603" t="s">
        <v>2747</v>
      </c>
      <c r="V397" s="603" t="s">
        <v>1818</v>
      </c>
      <c r="W397" s="603"/>
      <c r="X397" s="603"/>
      <c r="Y397" s="603"/>
      <c r="Z397" s="603"/>
      <c r="AA397" s="603"/>
      <c r="AB397" s="603"/>
      <c r="AC397" s="603"/>
      <c r="AD397" s="603"/>
      <c r="AE397" s="607"/>
      <c r="AF397" s="610" t="s">
        <v>225</v>
      </c>
      <c r="AG397" s="614"/>
      <c r="AH397" s="607"/>
      <c r="AI397" s="607"/>
      <c r="AJ397" s="603" t="s">
        <v>1370</v>
      </c>
      <c r="AK397" s="611"/>
      <c r="AL397" s="610"/>
      <c r="AM397" s="611"/>
      <c r="AN397" s="611"/>
      <c r="AO397" s="612"/>
    </row>
    <row r="398" spans="1:41" s="605" customFormat="1" ht="20.100000000000001" customHeight="1" x14ac:dyDescent="0.3">
      <c r="A398" s="603">
        <v>707351</v>
      </c>
      <c r="B398" s="604" t="s">
        <v>1669</v>
      </c>
      <c r="C398" s="603" t="s">
        <v>134</v>
      </c>
      <c r="D398" s="603" t="s">
        <v>1085</v>
      </c>
      <c r="E398" s="603" t="s">
        <v>173</v>
      </c>
      <c r="F398" s="621">
        <v>28235</v>
      </c>
      <c r="G398" s="603" t="s">
        <v>1094</v>
      </c>
      <c r="H398" s="603" t="s">
        <v>907</v>
      </c>
      <c r="I398" s="607" t="s">
        <v>246</v>
      </c>
      <c r="J398" s="603" t="s">
        <v>201</v>
      </c>
      <c r="K398" s="603">
        <v>1997</v>
      </c>
      <c r="L398" s="603" t="s">
        <v>212</v>
      </c>
      <c r="M398" s="614"/>
      <c r="N398" s="603"/>
      <c r="O398" s="607"/>
      <c r="P398" s="603"/>
      <c r="Q398" s="605">
        <v>0</v>
      </c>
      <c r="R398" s="617"/>
      <c r="S398" s="603" t="s">
        <v>2748</v>
      </c>
      <c r="T398" s="603" t="s">
        <v>2749</v>
      </c>
      <c r="U398" s="603" t="s">
        <v>2750</v>
      </c>
      <c r="V398" s="603" t="s">
        <v>2751</v>
      </c>
      <c r="W398" s="603"/>
      <c r="X398" s="603"/>
      <c r="Y398" s="603"/>
      <c r="Z398" s="603"/>
      <c r="AA398" s="603"/>
      <c r="AB398" s="603"/>
      <c r="AC398" s="603"/>
      <c r="AD398" s="603"/>
      <c r="AE398" s="607"/>
      <c r="AF398" s="610" t="s">
        <v>225</v>
      </c>
      <c r="AG398" s="614"/>
      <c r="AH398" s="607"/>
      <c r="AI398" s="607"/>
      <c r="AJ398" s="603" t="s">
        <v>1370</v>
      </c>
      <c r="AK398" s="611"/>
      <c r="AL398" s="610"/>
      <c r="AM398" s="611"/>
      <c r="AN398" s="611"/>
      <c r="AO398" s="612"/>
    </row>
    <row r="399" spans="1:41" s="605" customFormat="1" ht="20.100000000000001" customHeight="1" x14ac:dyDescent="0.3">
      <c r="A399" s="603">
        <v>707353</v>
      </c>
      <c r="B399" s="604" t="s">
        <v>1671</v>
      </c>
      <c r="C399" s="603" t="s">
        <v>320</v>
      </c>
      <c r="D399" s="603" t="s">
        <v>2915</v>
      </c>
      <c r="E399" s="603" t="s">
        <v>172</v>
      </c>
      <c r="F399" s="621">
        <v>34335</v>
      </c>
      <c r="G399" s="603" t="s">
        <v>2916</v>
      </c>
      <c r="H399" s="603" t="s">
        <v>907</v>
      </c>
      <c r="I399" s="607" t="s">
        <v>245</v>
      </c>
      <c r="J399" s="603" t="s">
        <v>201</v>
      </c>
      <c r="K399" s="603">
        <v>2012</v>
      </c>
      <c r="L399" s="603" t="s">
        <v>214</v>
      </c>
      <c r="M399" s="614"/>
      <c r="N399" s="603"/>
      <c r="O399" s="607"/>
      <c r="P399" s="603"/>
      <c r="Q399" s="605">
        <v>0</v>
      </c>
      <c r="R399" s="603">
        <v>0</v>
      </c>
      <c r="S399" s="603" t="s">
        <v>2752</v>
      </c>
      <c r="T399" s="603" t="s">
        <v>2753</v>
      </c>
      <c r="U399" s="603" t="s">
        <v>2754</v>
      </c>
      <c r="V399" s="603" t="s">
        <v>1783</v>
      </c>
      <c r="W399" s="603"/>
      <c r="X399" s="603"/>
      <c r="Y399" s="603"/>
      <c r="Z399" s="603"/>
      <c r="AA399" s="603"/>
      <c r="AB399" s="603"/>
      <c r="AC399" s="603" t="s">
        <v>1370</v>
      </c>
      <c r="AD399" s="603"/>
      <c r="AE399" s="607"/>
      <c r="AF399" s="610"/>
      <c r="AG399" s="614"/>
      <c r="AH399" s="607"/>
      <c r="AI399" s="607"/>
      <c r="AJ399" s="603"/>
      <c r="AK399" s="611"/>
      <c r="AL399" s="610"/>
      <c r="AM399" s="611"/>
      <c r="AN399" s="611"/>
      <c r="AO399" s="612"/>
    </row>
    <row r="400" spans="1:41" s="605" customFormat="1" ht="20.100000000000001" customHeight="1" x14ac:dyDescent="0.3">
      <c r="A400" s="603">
        <v>707354</v>
      </c>
      <c r="B400" s="604" t="s">
        <v>1672</v>
      </c>
      <c r="C400" s="603" t="s">
        <v>72</v>
      </c>
      <c r="D400" s="603" t="s">
        <v>933</v>
      </c>
      <c r="E400" s="603" t="s">
        <v>173</v>
      </c>
      <c r="F400" s="621">
        <v>37257</v>
      </c>
      <c r="G400" s="603" t="s">
        <v>1718</v>
      </c>
      <c r="H400" s="603" t="s">
        <v>931</v>
      </c>
      <c r="I400" s="607" t="s">
        <v>245</v>
      </c>
      <c r="J400" s="603" t="s">
        <v>199</v>
      </c>
      <c r="K400" s="603">
        <v>2019</v>
      </c>
      <c r="L400" s="603" t="s">
        <v>214</v>
      </c>
      <c r="M400" s="614"/>
      <c r="N400" s="603"/>
      <c r="O400" s="607"/>
      <c r="P400" s="603"/>
      <c r="Q400" s="605">
        <v>0</v>
      </c>
      <c r="R400" s="603">
        <v>0</v>
      </c>
      <c r="S400" s="603" t="s">
        <v>2755</v>
      </c>
      <c r="T400" s="603" t="s">
        <v>1781</v>
      </c>
      <c r="U400" s="603" t="s">
        <v>1933</v>
      </c>
      <c r="V400" s="603" t="s">
        <v>1783</v>
      </c>
      <c r="W400" s="603"/>
      <c r="X400" s="603"/>
      <c r="Y400" s="603"/>
      <c r="Z400" s="603"/>
      <c r="AA400" s="603"/>
      <c r="AB400" s="603"/>
      <c r="AC400" s="603"/>
      <c r="AD400" s="603"/>
      <c r="AE400" s="607" t="s">
        <v>3778</v>
      </c>
      <c r="AF400" s="610" t="s">
        <v>225</v>
      </c>
      <c r="AG400" s="614"/>
      <c r="AH400" s="607" t="s">
        <v>1370</v>
      </c>
      <c r="AI400" s="607" t="s">
        <v>1370</v>
      </c>
      <c r="AJ400" s="603" t="s">
        <v>1370</v>
      </c>
      <c r="AK400" s="611"/>
      <c r="AL400" s="610"/>
      <c r="AM400" s="615"/>
      <c r="AN400" s="615"/>
      <c r="AO400" s="612"/>
    </row>
    <row r="401" spans="1:41" s="605" customFormat="1" ht="20.100000000000001" customHeight="1" x14ac:dyDescent="0.3">
      <c r="A401" s="603">
        <v>707357</v>
      </c>
      <c r="B401" s="604" t="s">
        <v>3548</v>
      </c>
      <c r="C401" s="603" t="s">
        <v>3549</v>
      </c>
      <c r="D401" s="607"/>
      <c r="E401" s="587" t="s">
        <v>1687</v>
      </c>
      <c r="F401" s="606"/>
      <c r="G401" s="607"/>
      <c r="H401" s="608"/>
      <c r="I401" s="607" t="s">
        <v>245</v>
      </c>
      <c r="J401" s="608"/>
      <c r="L401" s="608"/>
      <c r="M401" s="607"/>
      <c r="N401" s="603"/>
      <c r="O401" s="607"/>
      <c r="P401" s="607"/>
      <c r="Q401" s="605">
        <v>0</v>
      </c>
      <c r="R401" s="607"/>
      <c r="S401" s="607"/>
      <c r="T401" s="607"/>
      <c r="U401" s="607"/>
      <c r="V401" s="607"/>
      <c r="W401" s="607"/>
      <c r="X401" s="607"/>
      <c r="Y401" s="607"/>
      <c r="Z401" s="607"/>
      <c r="AA401" s="607"/>
      <c r="AB401" s="607"/>
      <c r="AC401" s="607"/>
      <c r="AD401" s="607"/>
      <c r="AE401" s="607"/>
      <c r="AF401" s="609"/>
      <c r="AG401" s="607"/>
      <c r="AH401" s="607"/>
      <c r="AI401" s="607"/>
      <c r="AJ401" s="603" t="s">
        <v>1370</v>
      </c>
      <c r="AL401" s="610"/>
      <c r="AM401" s="615"/>
      <c r="AN401" s="615"/>
      <c r="AO401" s="612"/>
    </row>
    <row r="402" spans="1:41" s="605" customFormat="1" ht="20.100000000000001" customHeight="1" x14ac:dyDescent="0.3">
      <c r="A402" s="603">
        <v>707358</v>
      </c>
      <c r="B402" s="604" t="s">
        <v>2917</v>
      </c>
      <c r="C402" s="603" t="s">
        <v>68</v>
      </c>
      <c r="D402" s="603" t="s">
        <v>2918</v>
      </c>
      <c r="E402" s="603" t="s">
        <v>172</v>
      </c>
      <c r="F402" s="621">
        <v>25626</v>
      </c>
      <c r="G402" s="603" t="s">
        <v>989</v>
      </c>
      <c r="H402" s="603" t="s">
        <v>2919</v>
      </c>
      <c r="I402" s="607" t="s">
        <v>245</v>
      </c>
      <c r="J402" s="611" t="s">
        <v>201</v>
      </c>
      <c r="K402" s="603">
        <v>2013</v>
      </c>
      <c r="L402" s="603" t="s">
        <v>213</v>
      </c>
      <c r="M402" s="614"/>
      <c r="N402" s="603"/>
      <c r="O402" s="607"/>
      <c r="P402" s="603"/>
      <c r="Q402" s="605">
        <v>0</v>
      </c>
      <c r="R402" s="603">
        <v>0</v>
      </c>
      <c r="S402" s="603" t="s">
        <v>2756</v>
      </c>
      <c r="T402" s="603" t="s">
        <v>1803</v>
      </c>
      <c r="U402" s="603" t="s">
        <v>2757</v>
      </c>
      <c r="V402" s="603" t="s">
        <v>2758</v>
      </c>
      <c r="W402" s="603"/>
      <c r="X402" s="603"/>
      <c r="Y402" s="603"/>
      <c r="Z402" s="603"/>
      <c r="AA402" s="603"/>
      <c r="AB402" s="617"/>
      <c r="AC402" s="603"/>
      <c r="AD402" s="603"/>
      <c r="AE402" s="607"/>
      <c r="AF402" s="610" t="s">
        <v>225</v>
      </c>
      <c r="AG402" s="614"/>
      <c r="AH402" s="607" t="s">
        <v>1370</v>
      </c>
      <c r="AI402" s="607" t="s">
        <v>1370</v>
      </c>
      <c r="AJ402" s="603" t="s">
        <v>1370</v>
      </c>
      <c r="AK402" s="611"/>
      <c r="AL402" s="610"/>
      <c r="AM402" s="611"/>
      <c r="AN402" s="611"/>
      <c r="AO402" s="612"/>
    </row>
    <row r="403" spans="1:41" s="605" customFormat="1" ht="20.100000000000001" customHeight="1" x14ac:dyDescent="0.3">
      <c r="A403" s="603">
        <v>707359</v>
      </c>
      <c r="B403" s="604" t="s">
        <v>2920</v>
      </c>
      <c r="C403" s="603" t="s">
        <v>2921</v>
      </c>
      <c r="D403" s="603" t="s">
        <v>2922</v>
      </c>
      <c r="E403" s="603" t="s">
        <v>172</v>
      </c>
      <c r="F403" s="613">
        <v>31226</v>
      </c>
      <c r="G403" s="603" t="s">
        <v>215</v>
      </c>
      <c r="H403" s="603" t="s">
        <v>2919</v>
      </c>
      <c r="I403" s="607" t="s">
        <v>399</v>
      </c>
      <c r="J403" s="603"/>
      <c r="K403" s="611" t="s">
        <v>2923</v>
      </c>
      <c r="L403" s="603" t="s">
        <v>215</v>
      </c>
      <c r="M403" s="614"/>
      <c r="N403" s="603"/>
      <c r="O403" s="607"/>
      <c r="P403" s="603"/>
      <c r="Q403" s="605">
        <v>0</v>
      </c>
      <c r="R403" s="617"/>
      <c r="S403" s="603" t="s">
        <v>2759</v>
      </c>
      <c r="T403" s="603" t="s">
        <v>2760</v>
      </c>
      <c r="U403" s="603" t="s">
        <v>2761</v>
      </c>
      <c r="V403" s="603" t="s">
        <v>1859</v>
      </c>
      <c r="W403" s="603"/>
      <c r="X403" s="603"/>
      <c r="Y403" s="603"/>
      <c r="Z403" s="603"/>
      <c r="AA403" s="603"/>
      <c r="AB403" s="617"/>
      <c r="AC403" s="603"/>
      <c r="AD403" s="603"/>
      <c r="AE403" s="607"/>
      <c r="AF403" s="610"/>
      <c r="AG403" s="614"/>
      <c r="AH403" s="607"/>
      <c r="AI403" s="607"/>
      <c r="AJ403" s="603"/>
      <c r="AK403" s="611"/>
      <c r="AL403" s="610"/>
      <c r="AM403" s="611"/>
      <c r="AN403" s="611"/>
      <c r="AO403" s="612"/>
    </row>
    <row r="404" spans="1:41" s="605" customFormat="1" ht="20.100000000000001" customHeight="1" x14ac:dyDescent="0.3">
      <c r="A404" s="603">
        <v>707360</v>
      </c>
      <c r="B404" s="604" t="s">
        <v>2924</v>
      </c>
      <c r="C404" s="603" t="s">
        <v>66</v>
      </c>
      <c r="D404" s="603" t="s">
        <v>2925</v>
      </c>
      <c r="E404" s="603" t="s">
        <v>172</v>
      </c>
      <c r="F404" s="621">
        <v>29342</v>
      </c>
      <c r="G404" s="603" t="s">
        <v>944</v>
      </c>
      <c r="H404" s="603" t="s">
        <v>2919</v>
      </c>
      <c r="I404" s="607" t="s">
        <v>399</v>
      </c>
      <c r="J404" s="603"/>
      <c r="K404" s="603" t="s">
        <v>2926</v>
      </c>
      <c r="L404" s="603" t="s">
        <v>198</v>
      </c>
      <c r="M404" s="614"/>
      <c r="N404" s="603"/>
      <c r="O404" s="607"/>
      <c r="P404" s="603"/>
      <c r="Q404" s="605">
        <v>0</v>
      </c>
      <c r="R404" s="603">
        <v>0</v>
      </c>
      <c r="S404" s="603" t="s">
        <v>2791</v>
      </c>
      <c r="T404" s="603" t="s">
        <v>1792</v>
      </c>
      <c r="U404" s="603" t="s">
        <v>2792</v>
      </c>
      <c r="V404" s="603" t="s">
        <v>2016</v>
      </c>
      <c r="W404" s="603"/>
      <c r="X404" s="603"/>
      <c r="Y404" s="603"/>
      <c r="Z404" s="603"/>
      <c r="AA404" s="603"/>
      <c r="AB404" s="617"/>
      <c r="AC404" s="603"/>
      <c r="AD404" s="603"/>
      <c r="AE404" s="607"/>
      <c r="AF404" s="610"/>
      <c r="AG404" s="614"/>
      <c r="AH404" s="607"/>
      <c r="AI404" s="607"/>
      <c r="AJ404" s="603"/>
      <c r="AK404" s="611"/>
      <c r="AL404" s="610"/>
      <c r="AM404" s="611"/>
      <c r="AN404" s="611"/>
      <c r="AO404" s="612"/>
    </row>
    <row r="405" spans="1:41" s="605" customFormat="1" ht="20.100000000000001" customHeight="1" x14ac:dyDescent="0.3">
      <c r="A405" s="603">
        <v>707361</v>
      </c>
      <c r="B405" s="604" t="s">
        <v>2927</v>
      </c>
      <c r="C405" s="603" t="s">
        <v>68</v>
      </c>
      <c r="D405" s="603" t="s">
        <v>1237</v>
      </c>
      <c r="E405" s="603" t="s">
        <v>172</v>
      </c>
      <c r="F405" s="621">
        <v>26290</v>
      </c>
      <c r="G405" s="603" t="s">
        <v>2928</v>
      </c>
      <c r="H405" s="603" t="s">
        <v>907</v>
      </c>
      <c r="I405" s="607" t="s">
        <v>245</v>
      </c>
      <c r="J405" s="603" t="s">
        <v>201</v>
      </c>
      <c r="K405" s="603" t="s">
        <v>2930</v>
      </c>
      <c r="L405" s="603" t="s">
        <v>198</v>
      </c>
      <c r="M405" s="614"/>
      <c r="N405" s="603"/>
      <c r="O405" s="607"/>
      <c r="P405" s="603"/>
      <c r="Q405" s="605">
        <v>0</v>
      </c>
      <c r="R405" s="617"/>
      <c r="S405" s="603" t="s">
        <v>2762</v>
      </c>
      <c r="T405" s="603" t="s">
        <v>1803</v>
      </c>
      <c r="U405" s="603" t="s">
        <v>2763</v>
      </c>
      <c r="V405" s="603" t="s">
        <v>1793</v>
      </c>
      <c r="W405" s="603"/>
      <c r="X405" s="603"/>
      <c r="Y405" s="603"/>
      <c r="Z405" s="603"/>
      <c r="AA405" s="603"/>
      <c r="AB405" s="617"/>
      <c r="AC405" s="603"/>
      <c r="AD405" s="603"/>
      <c r="AE405" s="607"/>
      <c r="AF405" s="610" t="s">
        <v>225</v>
      </c>
      <c r="AG405" s="614"/>
      <c r="AH405" s="607"/>
      <c r="AI405" s="607"/>
      <c r="AJ405" s="603" t="s">
        <v>1370</v>
      </c>
      <c r="AK405" s="611"/>
      <c r="AL405" s="610"/>
      <c r="AM405" s="611"/>
      <c r="AN405" s="611"/>
      <c r="AO405" s="612"/>
    </row>
    <row r="406" spans="1:41" s="605" customFormat="1" ht="20.100000000000001" customHeight="1" x14ac:dyDescent="0.3">
      <c r="A406" s="603">
        <v>707362</v>
      </c>
      <c r="B406" s="604" t="s">
        <v>2929</v>
      </c>
      <c r="C406" s="603" t="s">
        <v>255</v>
      </c>
      <c r="D406" s="603" t="s">
        <v>909</v>
      </c>
      <c r="E406" s="603" t="s">
        <v>173</v>
      </c>
      <c r="F406" s="613">
        <v>34053</v>
      </c>
      <c r="G406" s="603" t="s">
        <v>207</v>
      </c>
      <c r="H406" s="603" t="s">
        <v>2919</v>
      </c>
      <c r="I406" s="607" t="s">
        <v>245</v>
      </c>
      <c r="J406" s="603"/>
      <c r="K406" s="611" t="s">
        <v>2930</v>
      </c>
      <c r="L406" s="603" t="s">
        <v>207</v>
      </c>
      <c r="M406" s="614"/>
      <c r="N406" s="603"/>
      <c r="O406" s="607"/>
      <c r="P406" s="603"/>
      <c r="Q406" s="605">
        <v>0</v>
      </c>
      <c r="R406" s="603">
        <v>0</v>
      </c>
      <c r="S406" s="603" t="s">
        <v>2764</v>
      </c>
      <c r="T406" s="603" t="s">
        <v>2040</v>
      </c>
      <c r="U406" s="603" t="s">
        <v>2765</v>
      </c>
      <c r="V406" s="603" t="s">
        <v>1821</v>
      </c>
      <c r="W406" s="603"/>
      <c r="X406" s="603"/>
      <c r="Y406" s="603"/>
      <c r="Z406" s="603"/>
      <c r="AA406" s="603"/>
      <c r="AB406" s="617"/>
      <c r="AC406" s="603"/>
      <c r="AD406" s="603"/>
      <c r="AE406" s="607"/>
      <c r="AF406" s="610" t="s">
        <v>225</v>
      </c>
      <c r="AG406" s="614"/>
      <c r="AH406" s="607" t="s">
        <v>1370</v>
      </c>
      <c r="AI406" s="607" t="s">
        <v>1370</v>
      </c>
      <c r="AJ406" s="603" t="s">
        <v>1370</v>
      </c>
      <c r="AK406" s="611"/>
      <c r="AL406" s="610"/>
      <c r="AM406" s="611"/>
      <c r="AN406" s="611"/>
      <c r="AO406" s="612"/>
    </row>
    <row r="407" spans="1:41" s="605" customFormat="1" ht="20.100000000000001" customHeight="1" x14ac:dyDescent="0.3">
      <c r="A407" s="603">
        <v>707363</v>
      </c>
      <c r="B407" s="604" t="s">
        <v>2931</v>
      </c>
      <c r="C407" s="603" t="s">
        <v>87</v>
      </c>
      <c r="D407" s="603" t="s">
        <v>1025</v>
      </c>
      <c r="E407" s="603" t="s">
        <v>172</v>
      </c>
      <c r="F407" s="621">
        <v>34086</v>
      </c>
      <c r="G407" s="603" t="s">
        <v>198</v>
      </c>
      <c r="H407" s="603" t="s">
        <v>2932</v>
      </c>
      <c r="I407" s="607" t="s">
        <v>245</v>
      </c>
      <c r="J407" s="608"/>
      <c r="K407" s="603" t="s">
        <v>2933</v>
      </c>
      <c r="L407" s="603" t="s">
        <v>198</v>
      </c>
      <c r="M407" s="614"/>
      <c r="N407" s="603"/>
      <c r="O407" s="607"/>
      <c r="P407" s="603"/>
      <c r="Q407" s="605">
        <v>0</v>
      </c>
      <c r="R407" s="603">
        <v>0</v>
      </c>
      <c r="S407" s="603" t="s">
        <v>2766</v>
      </c>
      <c r="T407" s="603" t="s">
        <v>1768</v>
      </c>
      <c r="U407" s="603" t="s">
        <v>1929</v>
      </c>
      <c r="V407" s="603" t="s">
        <v>1704</v>
      </c>
      <c r="W407" s="603"/>
      <c r="X407" s="603"/>
      <c r="Y407" s="603"/>
      <c r="Z407" s="603"/>
      <c r="AA407" s="603"/>
      <c r="AB407" s="617"/>
      <c r="AC407" s="603"/>
      <c r="AD407" s="603"/>
      <c r="AE407" s="607"/>
      <c r="AF407" s="610" t="s">
        <v>225</v>
      </c>
      <c r="AG407" s="614"/>
      <c r="AH407" s="607" t="s">
        <v>1370</v>
      </c>
      <c r="AI407" s="607" t="s">
        <v>1370</v>
      </c>
      <c r="AJ407" s="603" t="s">
        <v>1370</v>
      </c>
      <c r="AK407" s="611"/>
      <c r="AL407" s="610"/>
      <c r="AM407" s="611"/>
      <c r="AN407" s="611"/>
      <c r="AO407" s="612"/>
    </row>
    <row r="408" spans="1:41" s="605" customFormat="1" ht="20.100000000000001" customHeight="1" x14ac:dyDescent="0.3">
      <c r="A408" s="603">
        <v>707364</v>
      </c>
      <c r="B408" s="604" t="s">
        <v>2934</v>
      </c>
      <c r="C408" s="603" t="s">
        <v>2935</v>
      </c>
      <c r="D408" s="603" t="s">
        <v>1216</v>
      </c>
      <c r="E408" s="603" t="s">
        <v>172</v>
      </c>
      <c r="F408" s="621">
        <v>35084</v>
      </c>
      <c r="G408" s="603" t="s">
        <v>198</v>
      </c>
      <c r="H408" s="603" t="s">
        <v>2936</v>
      </c>
      <c r="I408" s="607" t="s">
        <v>245</v>
      </c>
      <c r="J408" s="603" t="s">
        <v>201</v>
      </c>
      <c r="K408" s="603">
        <v>2013</v>
      </c>
      <c r="L408" s="603" t="s">
        <v>198</v>
      </c>
      <c r="M408" s="614"/>
      <c r="N408" s="603"/>
      <c r="O408" s="607"/>
      <c r="P408" s="603"/>
      <c r="Q408" s="605">
        <v>0</v>
      </c>
      <c r="R408" s="603">
        <v>0</v>
      </c>
      <c r="S408" s="603" t="s">
        <v>2767</v>
      </c>
      <c r="T408" s="603" t="s">
        <v>2768</v>
      </c>
      <c r="U408" s="603" t="s">
        <v>2769</v>
      </c>
      <c r="V408" s="603" t="s">
        <v>2770</v>
      </c>
      <c r="W408" s="603"/>
      <c r="X408" s="603"/>
      <c r="Y408" s="603"/>
      <c r="Z408" s="603"/>
      <c r="AA408" s="603"/>
      <c r="AB408" s="617"/>
      <c r="AC408" s="603"/>
      <c r="AD408" s="603"/>
      <c r="AE408" s="607"/>
      <c r="AF408" s="610" t="s">
        <v>225</v>
      </c>
      <c r="AG408" s="614"/>
      <c r="AH408" s="607" t="s">
        <v>1370</v>
      </c>
      <c r="AI408" s="607" t="s">
        <v>1370</v>
      </c>
      <c r="AJ408" s="603" t="s">
        <v>1370</v>
      </c>
      <c r="AK408" s="611"/>
      <c r="AL408" s="610"/>
      <c r="AM408" s="611"/>
      <c r="AN408" s="611"/>
      <c r="AO408" s="612"/>
    </row>
    <row r="409" spans="1:41" s="605" customFormat="1" ht="20.100000000000001" customHeight="1" x14ac:dyDescent="0.3">
      <c r="A409" s="603">
        <v>707365</v>
      </c>
      <c r="B409" s="604" t="s">
        <v>2937</v>
      </c>
      <c r="C409" s="603" t="s">
        <v>2938</v>
      </c>
      <c r="D409" s="603" t="s">
        <v>1007</v>
      </c>
      <c r="E409" s="603" t="s">
        <v>172</v>
      </c>
      <c r="F409" s="621">
        <v>30900</v>
      </c>
      <c r="G409" s="603" t="s">
        <v>1184</v>
      </c>
      <c r="H409" s="603" t="s">
        <v>2919</v>
      </c>
      <c r="I409" s="607" t="s">
        <v>245</v>
      </c>
      <c r="J409" s="603" t="s">
        <v>199</v>
      </c>
      <c r="K409" s="603">
        <v>2003</v>
      </c>
      <c r="L409" s="603" t="s">
        <v>217</v>
      </c>
      <c r="M409" s="614"/>
      <c r="N409" s="603"/>
      <c r="O409" s="607"/>
      <c r="P409" s="603"/>
      <c r="Q409" s="605">
        <v>0</v>
      </c>
      <c r="R409" s="617"/>
      <c r="S409" s="603" t="s">
        <v>2771</v>
      </c>
      <c r="T409" s="603" t="s">
        <v>2772</v>
      </c>
      <c r="U409" s="603" t="s">
        <v>1913</v>
      </c>
      <c r="V409" s="603" t="s">
        <v>2773</v>
      </c>
      <c r="W409" s="603"/>
      <c r="X409" s="603"/>
      <c r="Y409" s="603"/>
      <c r="Z409" s="603"/>
      <c r="AA409" s="603"/>
      <c r="AB409" s="617"/>
      <c r="AC409" s="603"/>
      <c r="AD409" s="603"/>
      <c r="AE409" s="607"/>
      <c r="AF409" s="610" t="s">
        <v>225</v>
      </c>
      <c r="AG409" s="614"/>
      <c r="AH409" s="607" t="s">
        <v>1370</v>
      </c>
      <c r="AI409" s="607" t="s">
        <v>1370</v>
      </c>
      <c r="AJ409" s="603" t="s">
        <v>1370</v>
      </c>
      <c r="AK409" s="611"/>
      <c r="AL409" s="610"/>
      <c r="AM409" s="611"/>
      <c r="AN409" s="611"/>
      <c r="AO409" s="612"/>
    </row>
    <row r="410" spans="1:41" s="605" customFormat="1" ht="20.100000000000001" customHeight="1" x14ac:dyDescent="0.3">
      <c r="A410" s="603">
        <v>707366</v>
      </c>
      <c r="B410" s="604" t="s">
        <v>2939</v>
      </c>
      <c r="C410" s="603" t="s">
        <v>2940</v>
      </c>
      <c r="D410" s="603" t="s">
        <v>933</v>
      </c>
      <c r="E410" s="603" t="s">
        <v>172</v>
      </c>
      <c r="F410" s="613">
        <v>33250</v>
      </c>
      <c r="G410" s="603" t="s">
        <v>217</v>
      </c>
      <c r="H410" s="603" t="s">
        <v>907</v>
      </c>
      <c r="I410" s="607" t="s">
        <v>246</v>
      </c>
      <c r="J410" s="603" t="s">
        <v>199</v>
      </c>
      <c r="K410" s="611">
        <v>2009</v>
      </c>
      <c r="L410" s="603" t="s">
        <v>198</v>
      </c>
      <c r="M410" s="614"/>
      <c r="N410" s="603"/>
      <c r="O410" s="607"/>
      <c r="P410" s="603"/>
      <c r="Q410" s="605">
        <v>0</v>
      </c>
      <c r="R410" s="603">
        <v>0</v>
      </c>
      <c r="S410" s="603" t="s">
        <v>2774</v>
      </c>
      <c r="T410" s="603" t="s">
        <v>2775</v>
      </c>
      <c r="U410" s="603" t="s">
        <v>1933</v>
      </c>
      <c r="V410" s="603" t="s">
        <v>2390</v>
      </c>
      <c r="W410" s="603"/>
      <c r="X410" s="603"/>
      <c r="Y410" s="603"/>
      <c r="Z410" s="603"/>
      <c r="AA410" s="603"/>
      <c r="AB410" s="617"/>
      <c r="AC410" s="603"/>
      <c r="AD410" s="603"/>
      <c r="AE410" s="607"/>
      <c r="AF410" s="610"/>
      <c r="AG410" s="614"/>
      <c r="AH410" s="607"/>
      <c r="AI410" s="607"/>
      <c r="AJ410" s="603"/>
      <c r="AK410" s="611"/>
      <c r="AL410" s="610"/>
      <c r="AM410" s="611"/>
      <c r="AN410" s="611"/>
      <c r="AO410" s="612"/>
    </row>
    <row r="411" spans="1:41" s="605" customFormat="1" ht="20.100000000000001" customHeight="1" x14ac:dyDescent="0.3">
      <c r="A411" s="603">
        <v>707367</v>
      </c>
      <c r="B411" s="604" t="s">
        <v>2941</v>
      </c>
      <c r="C411" s="603" t="s">
        <v>352</v>
      </c>
      <c r="D411" s="603" t="s">
        <v>927</v>
      </c>
      <c r="E411" s="603" t="s">
        <v>173</v>
      </c>
      <c r="F411" s="621">
        <v>36161</v>
      </c>
      <c r="G411" s="603" t="s">
        <v>2942</v>
      </c>
      <c r="H411" s="603" t="s">
        <v>2936</v>
      </c>
      <c r="I411" s="607" t="s">
        <v>245</v>
      </c>
      <c r="J411" s="603" t="s">
        <v>1683</v>
      </c>
      <c r="K411" s="603">
        <v>2016</v>
      </c>
      <c r="L411" s="603" t="s">
        <v>209</v>
      </c>
      <c r="M411" s="614"/>
      <c r="N411" s="603"/>
      <c r="O411" s="607"/>
      <c r="P411" s="603"/>
      <c r="Q411" s="605">
        <v>0</v>
      </c>
      <c r="R411" s="617"/>
      <c r="S411" s="603" t="s">
        <v>2776</v>
      </c>
      <c r="T411" s="603" t="s">
        <v>2777</v>
      </c>
      <c r="U411" s="603" t="s">
        <v>2778</v>
      </c>
      <c r="V411" s="603" t="s">
        <v>2779</v>
      </c>
      <c r="W411" s="603"/>
      <c r="X411" s="603"/>
      <c r="Y411" s="603"/>
      <c r="Z411" s="603"/>
      <c r="AA411" s="603"/>
      <c r="AB411" s="617"/>
      <c r="AC411" s="603"/>
      <c r="AD411" s="603"/>
      <c r="AE411" s="607"/>
      <c r="AF411" s="610" t="s">
        <v>225</v>
      </c>
      <c r="AG411" s="614"/>
      <c r="AH411" s="607" t="s">
        <v>1370</v>
      </c>
      <c r="AI411" s="607" t="s">
        <v>1370</v>
      </c>
      <c r="AJ411" s="603" t="s">
        <v>1370</v>
      </c>
      <c r="AK411" s="611"/>
      <c r="AL411" s="609"/>
      <c r="AO411" s="612"/>
    </row>
    <row r="412" spans="1:41" s="605" customFormat="1" ht="20.100000000000001" customHeight="1" x14ac:dyDescent="0.3">
      <c r="A412" s="603">
        <v>707368</v>
      </c>
      <c r="B412" s="604" t="s">
        <v>2943</v>
      </c>
      <c r="C412" s="603" t="s">
        <v>137</v>
      </c>
      <c r="D412" s="603" t="s">
        <v>1196</v>
      </c>
      <c r="E412" s="603" t="s">
        <v>173</v>
      </c>
      <c r="F412" s="621">
        <v>30076</v>
      </c>
      <c r="G412" s="603" t="s">
        <v>2944</v>
      </c>
      <c r="H412" s="603" t="s">
        <v>2919</v>
      </c>
      <c r="I412" s="607" t="s">
        <v>247</v>
      </c>
      <c r="J412" s="603" t="s">
        <v>199</v>
      </c>
      <c r="K412" s="603">
        <v>2002</v>
      </c>
      <c r="L412" s="603" t="s">
        <v>207</v>
      </c>
      <c r="M412" s="614"/>
      <c r="N412" s="603"/>
      <c r="O412" s="607"/>
      <c r="P412" s="603"/>
      <c r="Q412" s="605">
        <v>0</v>
      </c>
      <c r="R412" s="617"/>
      <c r="S412" s="603" t="s">
        <v>2780</v>
      </c>
      <c r="T412" s="603" t="s">
        <v>1916</v>
      </c>
      <c r="U412" s="603" t="s">
        <v>2781</v>
      </c>
      <c r="V412" s="603" t="s">
        <v>1821</v>
      </c>
      <c r="W412" s="603"/>
      <c r="X412" s="603"/>
      <c r="Y412" s="603"/>
      <c r="Z412" s="603"/>
      <c r="AA412" s="603"/>
      <c r="AB412" s="617"/>
      <c r="AC412" s="603"/>
      <c r="AD412" s="603"/>
      <c r="AE412" s="607"/>
      <c r="AF412" s="610"/>
      <c r="AG412" s="614"/>
      <c r="AH412" s="607"/>
      <c r="AI412" s="607"/>
      <c r="AJ412" s="603"/>
      <c r="AK412" s="611"/>
      <c r="AL412" s="610"/>
      <c r="AM412" s="615"/>
      <c r="AN412" s="615"/>
      <c r="AO412" s="612"/>
    </row>
    <row r="413" spans="1:41" s="605" customFormat="1" ht="20.100000000000001" customHeight="1" x14ac:dyDescent="0.3">
      <c r="A413" s="603">
        <v>707369</v>
      </c>
      <c r="B413" s="604" t="s">
        <v>2945</v>
      </c>
      <c r="C413" s="603" t="s">
        <v>2946</v>
      </c>
      <c r="D413" s="603" t="s">
        <v>975</v>
      </c>
      <c r="E413" s="603" t="s">
        <v>172</v>
      </c>
      <c r="F413" s="621">
        <v>37630</v>
      </c>
      <c r="G413" s="603" t="s">
        <v>956</v>
      </c>
      <c r="H413" s="603" t="s">
        <v>2947</v>
      </c>
      <c r="I413" s="607" t="s">
        <v>245</v>
      </c>
      <c r="J413" s="608"/>
      <c r="K413" s="603" t="s">
        <v>2948</v>
      </c>
      <c r="L413" s="603" t="s">
        <v>198</v>
      </c>
      <c r="M413" s="614"/>
      <c r="N413" s="603"/>
      <c r="O413" s="607"/>
      <c r="P413" s="603"/>
      <c r="Q413" s="605">
        <v>0</v>
      </c>
      <c r="R413" s="603">
        <v>0</v>
      </c>
      <c r="S413" s="603" t="s">
        <v>2782</v>
      </c>
      <c r="T413" s="603" t="s">
        <v>2783</v>
      </c>
      <c r="U413" s="603" t="s">
        <v>2784</v>
      </c>
      <c r="V413" s="603" t="s">
        <v>1793</v>
      </c>
      <c r="W413" s="603"/>
      <c r="X413" s="603"/>
      <c r="Y413" s="603"/>
      <c r="Z413" s="603"/>
      <c r="AA413" s="603"/>
      <c r="AB413" s="617"/>
      <c r="AC413" s="603"/>
      <c r="AD413" s="603"/>
      <c r="AE413" s="607"/>
      <c r="AF413" s="610" t="s">
        <v>225</v>
      </c>
      <c r="AG413" s="614"/>
      <c r="AH413" s="607" t="s">
        <v>1370</v>
      </c>
      <c r="AI413" s="607" t="s">
        <v>1370</v>
      </c>
      <c r="AJ413" s="603" t="s">
        <v>1370</v>
      </c>
      <c r="AK413" s="611"/>
      <c r="AL413" s="610"/>
      <c r="AM413" s="611"/>
      <c r="AN413" s="611"/>
      <c r="AO413" s="612"/>
    </row>
    <row r="414" spans="1:41" s="605" customFormat="1" ht="20.100000000000001" customHeight="1" x14ac:dyDescent="0.3">
      <c r="A414" s="603">
        <v>707370</v>
      </c>
      <c r="B414" s="604" t="s">
        <v>2949</v>
      </c>
      <c r="C414" s="603" t="s">
        <v>283</v>
      </c>
      <c r="D414" s="603" t="s">
        <v>912</v>
      </c>
      <c r="E414" s="603" t="s">
        <v>173</v>
      </c>
      <c r="F414" s="621">
        <v>31608</v>
      </c>
      <c r="G414" s="603" t="s">
        <v>923</v>
      </c>
      <c r="H414" s="603" t="s">
        <v>2919</v>
      </c>
      <c r="I414" s="607" t="s">
        <v>246</v>
      </c>
      <c r="J414" s="622"/>
      <c r="K414" s="603" t="s">
        <v>2950</v>
      </c>
      <c r="L414" s="603" t="s">
        <v>208</v>
      </c>
      <c r="M414" s="614"/>
      <c r="N414" s="603"/>
      <c r="O414" s="607"/>
      <c r="P414" s="603"/>
      <c r="Q414" s="605">
        <v>0</v>
      </c>
      <c r="R414" s="603">
        <v>0</v>
      </c>
      <c r="S414" s="603" t="s">
        <v>2785</v>
      </c>
      <c r="T414" s="603" t="s">
        <v>2786</v>
      </c>
      <c r="U414" s="603" t="s">
        <v>1869</v>
      </c>
      <c r="V414" s="603" t="s">
        <v>1800</v>
      </c>
      <c r="W414" s="603"/>
      <c r="X414" s="603"/>
      <c r="Y414" s="603"/>
      <c r="Z414" s="603"/>
      <c r="AA414" s="603"/>
      <c r="AB414" s="617"/>
      <c r="AC414" s="603"/>
      <c r="AD414" s="603"/>
      <c r="AE414" s="607"/>
      <c r="AF414" s="610" t="s">
        <v>225</v>
      </c>
      <c r="AG414" s="614"/>
      <c r="AH414" s="607"/>
      <c r="AI414" s="607"/>
      <c r="AJ414" s="603" t="s">
        <v>1370</v>
      </c>
      <c r="AK414" s="611"/>
      <c r="AL414" s="610"/>
      <c r="AM414" s="611"/>
      <c r="AN414" s="611"/>
      <c r="AO414" s="612"/>
    </row>
    <row r="415" spans="1:41" s="605" customFormat="1" ht="20.100000000000001" customHeight="1" x14ac:dyDescent="0.3">
      <c r="A415" s="603">
        <v>707371</v>
      </c>
      <c r="B415" s="604" t="s">
        <v>2951</v>
      </c>
      <c r="C415" s="603" t="s">
        <v>64</v>
      </c>
      <c r="D415" s="603" t="s">
        <v>2952</v>
      </c>
      <c r="E415" s="603" t="s">
        <v>173</v>
      </c>
      <c r="F415" s="621">
        <v>31586</v>
      </c>
      <c r="G415" s="603" t="s">
        <v>198</v>
      </c>
      <c r="H415" s="603" t="s">
        <v>2919</v>
      </c>
      <c r="I415" s="607" t="s">
        <v>246</v>
      </c>
      <c r="J415" s="611" t="s">
        <v>2113</v>
      </c>
      <c r="K415" s="617"/>
      <c r="L415" s="603" t="s">
        <v>2113</v>
      </c>
      <c r="M415" s="614"/>
      <c r="N415" s="603"/>
      <c r="O415" s="607"/>
      <c r="P415" s="603"/>
      <c r="Q415" s="605">
        <v>0</v>
      </c>
      <c r="R415" s="617"/>
      <c r="S415" s="603" t="s">
        <v>2787</v>
      </c>
      <c r="T415" s="603" t="s">
        <v>1766</v>
      </c>
      <c r="U415" s="603" t="s">
        <v>2788</v>
      </c>
      <c r="V415" s="603" t="s">
        <v>1704</v>
      </c>
      <c r="W415" s="603"/>
      <c r="X415" s="603"/>
      <c r="Y415" s="603"/>
      <c r="Z415" s="603"/>
      <c r="AA415" s="603"/>
      <c r="AB415" s="617"/>
      <c r="AC415" s="603"/>
      <c r="AD415" s="603"/>
      <c r="AE415" s="607"/>
      <c r="AF415" s="610" t="s">
        <v>225</v>
      </c>
      <c r="AG415" s="614"/>
      <c r="AH415" s="607"/>
      <c r="AI415" s="607"/>
      <c r="AJ415" s="603" t="s">
        <v>1370</v>
      </c>
      <c r="AK415" s="611"/>
      <c r="AL415" s="610"/>
      <c r="AM415" s="611"/>
      <c r="AN415" s="611"/>
      <c r="AO415" s="612"/>
    </row>
    <row r="416" spans="1:41" s="605" customFormat="1" ht="20.100000000000001" customHeight="1" x14ac:dyDescent="0.3">
      <c r="A416" s="603">
        <v>707372</v>
      </c>
      <c r="B416" s="604" t="s">
        <v>2953</v>
      </c>
      <c r="C416" s="603" t="s">
        <v>2954</v>
      </c>
      <c r="D416" s="603" t="s">
        <v>1077</v>
      </c>
      <c r="E416" s="603" t="s">
        <v>172</v>
      </c>
      <c r="F416" s="621">
        <v>37257</v>
      </c>
      <c r="G416" s="603" t="s">
        <v>198</v>
      </c>
      <c r="H416" s="603" t="s">
        <v>2919</v>
      </c>
      <c r="I416" s="607" t="s">
        <v>245</v>
      </c>
      <c r="J416" s="603" t="s">
        <v>199</v>
      </c>
      <c r="K416" s="603">
        <v>2020</v>
      </c>
      <c r="L416" s="603" t="s">
        <v>198</v>
      </c>
      <c r="M416" s="614"/>
      <c r="N416" s="603"/>
      <c r="O416" s="607"/>
      <c r="P416" s="603"/>
      <c r="Q416" s="605">
        <v>0</v>
      </c>
      <c r="R416" s="603">
        <v>0</v>
      </c>
      <c r="S416" s="603" t="s">
        <v>2789</v>
      </c>
      <c r="T416" s="603" t="s">
        <v>2790</v>
      </c>
      <c r="U416" s="603" t="s">
        <v>1901</v>
      </c>
      <c r="V416" s="603" t="s">
        <v>1704</v>
      </c>
      <c r="W416" s="603"/>
      <c r="X416" s="603"/>
      <c r="Y416" s="603"/>
      <c r="Z416" s="603"/>
      <c r="AA416" s="603"/>
      <c r="AB416" s="617"/>
      <c r="AC416" s="603"/>
      <c r="AD416" s="603"/>
      <c r="AE416" s="607"/>
      <c r="AF416" s="610" t="s">
        <v>225</v>
      </c>
      <c r="AG416" s="614"/>
      <c r="AH416" s="607" t="s">
        <v>1370</v>
      </c>
      <c r="AI416" s="607" t="s">
        <v>1370</v>
      </c>
      <c r="AJ416" s="603" t="s">
        <v>1370</v>
      </c>
      <c r="AK416" s="611"/>
      <c r="AL416" s="610"/>
      <c r="AM416" s="615"/>
      <c r="AN416" s="615"/>
      <c r="AO416" s="612"/>
    </row>
    <row r="417" spans="1:41" s="605" customFormat="1" ht="20.100000000000001" customHeight="1" x14ac:dyDescent="0.3">
      <c r="A417" s="603">
        <v>707373</v>
      </c>
      <c r="B417" s="604" t="s">
        <v>2955</v>
      </c>
      <c r="C417" s="603" t="s">
        <v>69</v>
      </c>
      <c r="D417" s="603" t="s">
        <v>924</v>
      </c>
      <c r="E417" s="603" t="s">
        <v>173</v>
      </c>
      <c r="F417" s="621">
        <v>35805</v>
      </c>
      <c r="G417" s="603" t="s">
        <v>207</v>
      </c>
      <c r="H417" s="603" t="s">
        <v>907</v>
      </c>
      <c r="I417" s="607" t="s">
        <v>245</v>
      </c>
      <c r="J417" s="603" t="s">
        <v>199</v>
      </c>
      <c r="K417" s="603">
        <v>2016</v>
      </c>
      <c r="L417" s="603" t="s">
        <v>207</v>
      </c>
      <c r="M417" s="614"/>
      <c r="N417" s="603"/>
      <c r="O417" s="607"/>
      <c r="P417" s="603"/>
      <c r="Q417" s="605">
        <v>0</v>
      </c>
      <c r="R417" s="617"/>
      <c r="S417" s="603" t="s">
        <v>2793</v>
      </c>
      <c r="T417" s="603" t="s">
        <v>2794</v>
      </c>
      <c r="U417" s="603" t="s">
        <v>2795</v>
      </c>
      <c r="V417" s="603" t="s">
        <v>1777</v>
      </c>
      <c r="W417" s="603"/>
      <c r="X417" s="603"/>
      <c r="Y417" s="603"/>
      <c r="Z417" s="603"/>
      <c r="AA417" s="603"/>
      <c r="AB417" s="617"/>
      <c r="AC417" s="603"/>
      <c r="AD417" s="603"/>
      <c r="AE417" s="607"/>
      <c r="AF417" s="610" t="s">
        <v>225</v>
      </c>
      <c r="AG417" s="614"/>
      <c r="AH417" s="607" t="s">
        <v>1370</v>
      </c>
      <c r="AI417" s="607" t="s">
        <v>1370</v>
      </c>
      <c r="AJ417" s="603" t="s">
        <v>1370</v>
      </c>
      <c r="AK417" s="611"/>
      <c r="AL417" s="610"/>
      <c r="AM417" s="611"/>
      <c r="AN417" s="611"/>
      <c r="AO417" s="612"/>
    </row>
    <row r="418" spans="1:41" s="605" customFormat="1" ht="20.100000000000001" customHeight="1" x14ac:dyDescent="0.3">
      <c r="A418" s="603">
        <v>707374</v>
      </c>
      <c r="B418" s="604" t="s">
        <v>2956</v>
      </c>
      <c r="C418" s="603" t="s">
        <v>2957</v>
      </c>
      <c r="D418" s="603" t="s">
        <v>2958</v>
      </c>
      <c r="E418" s="603" t="s">
        <v>172</v>
      </c>
      <c r="F418" s="621">
        <v>37257</v>
      </c>
      <c r="G418" s="603" t="s">
        <v>1696</v>
      </c>
      <c r="H418" s="603" t="s">
        <v>2919</v>
      </c>
      <c r="I418" s="607" t="s">
        <v>245</v>
      </c>
      <c r="J418" s="622"/>
      <c r="K418" s="603" t="s">
        <v>2948</v>
      </c>
      <c r="L418" s="603" t="s">
        <v>215</v>
      </c>
      <c r="M418" s="614"/>
      <c r="N418" s="603"/>
      <c r="O418" s="607"/>
      <c r="P418" s="603"/>
      <c r="Q418" s="605">
        <v>0</v>
      </c>
      <c r="R418" s="603">
        <v>0</v>
      </c>
      <c r="S418" s="603" t="s">
        <v>2796</v>
      </c>
      <c r="T418" s="603" t="s">
        <v>2797</v>
      </c>
      <c r="U418" s="603" t="s">
        <v>2798</v>
      </c>
      <c r="V418" s="603" t="s">
        <v>2799</v>
      </c>
      <c r="W418" s="603"/>
      <c r="X418" s="603"/>
      <c r="Y418" s="603"/>
      <c r="Z418" s="603"/>
      <c r="AA418" s="603"/>
      <c r="AB418" s="617"/>
      <c r="AC418" s="603"/>
      <c r="AD418" s="603"/>
      <c r="AE418" s="607"/>
      <c r="AF418" s="610" t="s">
        <v>225</v>
      </c>
      <c r="AG418" s="614"/>
      <c r="AH418" s="607"/>
      <c r="AI418" s="607"/>
      <c r="AJ418" s="603" t="s">
        <v>1370</v>
      </c>
      <c r="AK418" s="611"/>
      <c r="AL418" s="610"/>
      <c r="AM418" s="611"/>
      <c r="AN418" s="611"/>
      <c r="AO418" s="612"/>
    </row>
    <row r="419" spans="1:41" s="605" customFormat="1" ht="20.100000000000001" customHeight="1" x14ac:dyDescent="0.3">
      <c r="A419" s="603">
        <v>707375</v>
      </c>
      <c r="B419" s="604" t="s">
        <v>2959</v>
      </c>
      <c r="C419" s="603" t="s">
        <v>350</v>
      </c>
      <c r="D419" s="603" t="s">
        <v>2960</v>
      </c>
      <c r="E419" s="603" t="s">
        <v>172</v>
      </c>
      <c r="F419" s="621">
        <v>35445</v>
      </c>
      <c r="G419" s="603" t="s">
        <v>2961</v>
      </c>
      <c r="H419" s="603" t="s">
        <v>2919</v>
      </c>
      <c r="I419" s="607" t="s">
        <v>245</v>
      </c>
      <c r="J419" s="608"/>
      <c r="K419" s="603" t="s">
        <v>2962</v>
      </c>
      <c r="L419" s="603" t="s">
        <v>213</v>
      </c>
      <c r="M419" s="614"/>
      <c r="N419" s="603"/>
      <c r="O419" s="607"/>
      <c r="P419" s="603"/>
      <c r="Q419" s="605">
        <v>0</v>
      </c>
      <c r="R419" s="603">
        <v>0</v>
      </c>
      <c r="S419" s="603" t="s">
        <v>2800</v>
      </c>
      <c r="T419" s="603" t="s">
        <v>2801</v>
      </c>
      <c r="U419" s="603" t="s">
        <v>2802</v>
      </c>
      <c r="V419" s="603" t="s">
        <v>1866</v>
      </c>
      <c r="W419" s="603"/>
      <c r="X419" s="603"/>
      <c r="Y419" s="603"/>
      <c r="Z419" s="603"/>
      <c r="AA419" s="603"/>
      <c r="AB419" s="617"/>
      <c r="AC419" s="603"/>
      <c r="AD419" s="603"/>
      <c r="AE419" s="607"/>
      <c r="AF419" s="610" t="s">
        <v>225</v>
      </c>
      <c r="AG419" s="614"/>
      <c r="AH419" s="607"/>
      <c r="AI419" s="607"/>
      <c r="AJ419" s="603" t="s">
        <v>1370</v>
      </c>
      <c r="AK419" s="611"/>
      <c r="AL419" s="610"/>
      <c r="AM419" s="611"/>
      <c r="AN419" s="611"/>
      <c r="AO419" s="612"/>
    </row>
    <row r="420" spans="1:41" s="605" customFormat="1" ht="20.100000000000001" customHeight="1" x14ac:dyDescent="0.3">
      <c r="A420" s="603">
        <v>707377</v>
      </c>
      <c r="B420" s="604" t="s">
        <v>2963</v>
      </c>
      <c r="C420" s="603" t="s">
        <v>96</v>
      </c>
      <c r="D420" s="603" t="s">
        <v>1030</v>
      </c>
      <c r="E420" s="603" t="s">
        <v>173</v>
      </c>
      <c r="F420" s="621">
        <v>37671</v>
      </c>
      <c r="G420" s="603" t="s">
        <v>2964</v>
      </c>
      <c r="H420" s="603" t="s">
        <v>2965</v>
      </c>
      <c r="I420" s="607" t="s">
        <v>245</v>
      </c>
      <c r="J420" s="603" t="s">
        <v>199</v>
      </c>
      <c r="K420" s="603">
        <v>2021</v>
      </c>
      <c r="L420" s="603" t="s">
        <v>200</v>
      </c>
      <c r="M420" s="614"/>
      <c r="N420" s="603"/>
      <c r="O420" s="607"/>
      <c r="P420" s="603"/>
      <c r="Q420" s="605">
        <v>0</v>
      </c>
      <c r="R420" s="603">
        <v>0</v>
      </c>
      <c r="S420" s="603" t="s">
        <v>2803</v>
      </c>
      <c r="T420" s="603" t="s">
        <v>2804</v>
      </c>
      <c r="U420" s="603" t="s">
        <v>2805</v>
      </c>
      <c r="V420" s="603" t="s">
        <v>2806</v>
      </c>
      <c r="W420" s="603"/>
      <c r="X420" s="603"/>
      <c r="Y420" s="603"/>
      <c r="Z420" s="603"/>
      <c r="AA420" s="603"/>
      <c r="AB420" s="617"/>
      <c r="AC420" s="603"/>
      <c r="AD420" s="603"/>
      <c r="AE420" s="607"/>
      <c r="AF420" s="610" t="s">
        <v>225</v>
      </c>
      <c r="AG420" s="614"/>
      <c r="AH420" s="607" t="s">
        <v>1370</v>
      </c>
      <c r="AI420" s="607" t="s">
        <v>1370</v>
      </c>
      <c r="AJ420" s="603" t="s">
        <v>1370</v>
      </c>
      <c r="AK420" s="611"/>
      <c r="AL420" s="610"/>
      <c r="AM420" s="611"/>
      <c r="AN420" s="611"/>
      <c r="AO420" s="612"/>
    </row>
    <row r="421" spans="1:41" s="605" customFormat="1" ht="20.100000000000001" customHeight="1" x14ac:dyDescent="0.3">
      <c r="A421" s="603">
        <v>707378</v>
      </c>
      <c r="B421" s="604" t="s">
        <v>2966</v>
      </c>
      <c r="C421" s="603" t="s">
        <v>2967</v>
      </c>
      <c r="D421" s="603" t="s">
        <v>979</v>
      </c>
      <c r="E421" s="603" t="s">
        <v>173</v>
      </c>
      <c r="F421" s="621">
        <v>32247</v>
      </c>
      <c r="G421" s="603" t="s">
        <v>198</v>
      </c>
      <c r="H421" s="603" t="s">
        <v>2919</v>
      </c>
      <c r="I421" s="607" t="s">
        <v>245</v>
      </c>
      <c r="J421" s="608"/>
      <c r="K421" s="603" t="s">
        <v>2950</v>
      </c>
      <c r="L421" s="603" t="s">
        <v>200</v>
      </c>
      <c r="M421" s="614"/>
      <c r="N421" s="603"/>
      <c r="O421" s="607"/>
      <c r="P421" s="603"/>
      <c r="Q421" s="605">
        <v>0</v>
      </c>
      <c r="R421" s="603">
        <v>0</v>
      </c>
      <c r="S421" s="603" t="s">
        <v>2807</v>
      </c>
      <c r="T421" s="603" t="s">
        <v>2808</v>
      </c>
      <c r="U421" s="603" t="s">
        <v>2809</v>
      </c>
      <c r="V421" s="603" t="s">
        <v>1704</v>
      </c>
      <c r="W421" s="603"/>
      <c r="X421" s="603"/>
      <c r="Y421" s="603"/>
      <c r="Z421" s="603"/>
      <c r="AA421" s="603"/>
      <c r="AB421" s="617"/>
      <c r="AC421" s="603"/>
      <c r="AD421" s="603"/>
      <c r="AE421" s="607"/>
      <c r="AF421" s="610" t="s">
        <v>225</v>
      </c>
      <c r="AG421" s="614"/>
      <c r="AH421" s="607" t="s">
        <v>1370</v>
      </c>
      <c r="AI421" s="607" t="s">
        <v>1370</v>
      </c>
      <c r="AJ421" s="603" t="s">
        <v>1370</v>
      </c>
      <c r="AK421" s="611"/>
      <c r="AL421" s="610"/>
      <c r="AM421" s="611"/>
      <c r="AN421" s="611"/>
      <c r="AO421" s="612"/>
    </row>
    <row r="422" spans="1:41" s="605" customFormat="1" ht="20.100000000000001" customHeight="1" x14ac:dyDescent="0.3">
      <c r="A422" s="603">
        <v>707379</v>
      </c>
      <c r="B422" s="604" t="s">
        <v>2968</v>
      </c>
      <c r="C422" s="603" t="s">
        <v>99</v>
      </c>
      <c r="D422" s="603" t="s">
        <v>1258</v>
      </c>
      <c r="E422" s="603" t="s">
        <v>172</v>
      </c>
      <c r="F422" s="621">
        <v>37789</v>
      </c>
      <c r="G422" s="603" t="s">
        <v>198</v>
      </c>
      <c r="H422" s="603" t="s">
        <v>907</v>
      </c>
      <c r="I422" s="607" t="s">
        <v>245</v>
      </c>
      <c r="J422" s="603" t="s">
        <v>199</v>
      </c>
      <c r="K422" s="603">
        <v>2021</v>
      </c>
      <c r="L422" s="603" t="s">
        <v>198</v>
      </c>
      <c r="M422" s="614"/>
      <c r="N422" s="603"/>
      <c r="O422" s="607"/>
      <c r="P422" s="603"/>
      <c r="Q422" s="605">
        <v>0</v>
      </c>
      <c r="R422" s="603">
        <v>0</v>
      </c>
      <c r="S422" s="603" t="s">
        <v>2810</v>
      </c>
      <c r="T422" s="603" t="s">
        <v>2811</v>
      </c>
      <c r="U422" s="603" t="s">
        <v>2812</v>
      </c>
      <c r="V422" s="603" t="s">
        <v>1770</v>
      </c>
      <c r="W422" s="603"/>
      <c r="X422" s="603"/>
      <c r="Y422" s="603"/>
      <c r="Z422" s="603"/>
      <c r="AA422" s="603"/>
      <c r="AB422" s="617"/>
      <c r="AC422" s="603"/>
      <c r="AD422" s="603"/>
      <c r="AE422" s="607"/>
      <c r="AF422" s="610" t="s">
        <v>225</v>
      </c>
      <c r="AG422" s="614"/>
      <c r="AH422" s="607"/>
      <c r="AI422" s="607"/>
      <c r="AJ422" s="603" t="s">
        <v>1370</v>
      </c>
      <c r="AK422" s="611"/>
      <c r="AL422" s="610"/>
      <c r="AM422" s="611"/>
      <c r="AN422" s="611"/>
      <c r="AO422" s="612"/>
    </row>
    <row r="423" spans="1:41" s="605" customFormat="1" ht="20.100000000000001" customHeight="1" x14ac:dyDescent="0.3">
      <c r="A423" s="603">
        <v>707380</v>
      </c>
      <c r="B423" s="604" t="s">
        <v>2969</v>
      </c>
      <c r="C423" s="603" t="s">
        <v>2970</v>
      </c>
      <c r="D423" s="603" t="s">
        <v>2971</v>
      </c>
      <c r="E423" s="603" t="s">
        <v>173</v>
      </c>
      <c r="F423" s="621">
        <v>37657</v>
      </c>
      <c r="G423" s="603" t="s">
        <v>198</v>
      </c>
      <c r="H423" s="603" t="s">
        <v>2919</v>
      </c>
      <c r="I423" s="607" t="s">
        <v>245</v>
      </c>
      <c r="J423" s="611" t="s">
        <v>2113</v>
      </c>
      <c r="K423" s="617"/>
      <c r="L423" s="603" t="s">
        <v>2113</v>
      </c>
      <c r="M423" s="614"/>
      <c r="N423" s="603"/>
      <c r="O423" s="607"/>
      <c r="P423" s="603"/>
      <c r="Q423" s="605">
        <v>0</v>
      </c>
      <c r="R423" s="617"/>
      <c r="S423" s="603" t="s">
        <v>2813</v>
      </c>
      <c r="T423" s="603" t="s">
        <v>2814</v>
      </c>
      <c r="U423" s="603" t="s">
        <v>2815</v>
      </c>
      <c r="V423" s="603" t="s">
        <v>1704</v>
      </c>
      <c r="W423" s="603"/>
      <c r="X423" s="603"/>
      <c r="Y423" s="603"/>
      <c r="Z423" s="603"/>
      <c r="AA423" s="603"/>
      <c r="AB423" s="617"/>
      <c r="AC423" s="603"/>
      <c r="AD423" s="603"/>
      <c r="AE423" s="607"/>
      <c r="AF423" s="610" t="s">
        <v>225</v>
      </c>
      <c r="AG423" s="614"/>
      <c r="AH423" s="607"/>
      <c r="AI423" s="607" t="s">
        <v>1370</v>
      </c>
      <c r="AJ423" s="603" t="s">
        <v>1370</v>
      </c>
      <c r="AK423" s="611"/>
      <c r="AL423" s="610"/>
      <c r="AM423" s="611"/>
      <c r="AN423" s="611"/>
      <c r="AO423" s="612"/>
    </row>
    <row r="424" spans="1:41" s="605" customFormat="1" ht="20.100000000000001" customHeight="1" x14ac:dyDescent="0.3">
      <c r="A424" s="603">
        <v>707381</v>
      </c>
      <c r="B424" s="604" t="s">
        <v>2972</v>
      </c>
      <c r="C424" s="603" t="s">
        <v>140</v>
      </c>
      <c r="D424" s="603" t="s">
        <v>2973</v>
      </c>
      <c r="E424" s="603" t="s">
        <v>173</v>
      </c>
      <c r="F424" s="621">
        <v>37816</v>
      </c>
      <c r="G424" s="603" t="s">
        <v>198</v>
      </c>
      <c r="H424" s="603" t="s">
        <v>2919</v>
      </c>
      <c r="I424" s="607" t="s">
        <v>245</v>
      </c>
      <c r="J424" s="603" t="s">
        <v>201</v>
      </c>
      <c r="K424" s="603">
        <v>2021</v>
      </c>
      <c r="L424" s="603" t="s">
        <v>198</v>
      </c>
      <c r="M424" s="614"/>
      <c r="N424" s="603"/>
      <c r="O424" s="607"/>
      <c r="P424" s="603"/>
      <c r="Q424" s="605">
        <v>0</v>
      </c>
      <c r="R424" s="603">
        <v>0</v>
      </c>
      <c r="S424" s="603" t="s">
        <v>2816</v>
      </c>
      <c r="T424" s="603" t="s">
        <v>2817</v>
      </c>
      <c r="U424" s="603" t="s">
        <v>2818</v>
      </c>
      <c r="V424" s="603" t="s">
        <v>1704</v>
      </c>
      <c r="W424" s="603"/>
      <c r="X424" s="603"/>
      <c r="Y424" s="603"/>
      <c r="Z424" s="603"/>
      <c r="AA424" s="603"/>
      <c r="AB424" s="617"/>
      <c r="AC424" s="603"/>
      <c r="AD424" s="603"/>
      <c r="AE424" s="607"/>
      <c r="AF424" s="610"/>
      <c r="AG424" s="614"/>
      <c r="AH424" s="607"/>
      <c r="AI424" s="607"/>
      <c r="AJ424" s="603"/>
      <c r="AK424" s="611"/>
      <c r="AL424" s="610"/>
      <c r="AM424" s="615"/>
      <c r="AN424" s="615"/>
      <c r="AO424" s="612"/>
    </row>
    <row r="425" spans="1:41" s="605" customFormat="1" ht="20.100000000000001" customHeight="1" x14ac:dyDescent="0.3">
      <c r="A425" s="603">
        <v>707382</v>
      </c>
      <c r="B425" s="604" t="s">
        <v>2974</v>
      </c>
      <c r="C425" s="603" t="s">
        <v>62</v>
      </c>
      <c r="D425" s="603" t="s">
        <v>1025</v>
      </c>
      <c r="E425" s="603" t="s">
        <v>173</v>
      </c>
      <c r="F425" s="621">
        <v>34478</v>
      </c>
      <c r="G425" s="603" t="s">
        <v>2975</v>
      </c>
      <c r="H425" s="603" t="s">
        <v>907</v>
      </c>
      <c r="I425" s="607" t="s">
        <v>245</v>
      </c>
      <c r="J425" s="603" t="s">
        <v>201</v>
      </c>
      <c r="K425" s="603">
        <v>2012</v>
      </c>
      <c r="L425" s="603" t="s">
        <v>200</v>
      </c>
      <c r="M425" s="614"/>
      <c r="N425" s="603"/>
      <c r="O425" s="607"/>
      <c r="P425" s="603"/>
      <c r="Q425" s="605">
        <v>0</v>
      </c>
      <c r="R425" s="603">
        <v>0</v>
      </c>
      <c r="S425" s="603" t="s">
        <v>2819</v>
      </c>
      <c r="T425" s="603" t="s">
        <v>2820</v>
      </c>
      <c r="U425" s="603" t="s">
        <v>2821</v>
      </c>
      <c r="V425" s="603" t="s">
        <v>2822</v>
      </c>
      <c r="W425" s="603"/>
      <c r="X425" s="603"/>
      <c r="Y425" s="603"/>
      <c r="Z425" s="603"/>
      <c r="AA425" s="603"/>
      <c r="AB425" s="617"/>
      <c r="AC425" s="603"/>
      <c r="AD425" s="603"/>
      <c r="AE425" s="607"/>
      <c r="AF425" s="610" t="s">
        <v>225</v>
      </c>
      <c r="AG425" s="614"/>
      <c r="AH425" s="607"/>
      <c r="AI425" s="607"/>
      <c r="AJ425" s="603" t="s">
        <v>1370</v>
      </c>
      <c r="AK425" s="611"/>
      <c r="AL425" s="610"/>
      <c r="AM425" s="611"/>
      <c r="AN425" s="611"/>
      <c r="AO425" s="612"/>
    </row>
    <row r="426" spans="1:41" s="605" customFormat="1" ht="20.100000000000001" customHeight="1" x14ac:dyDescent="0.3">
      <c r="A426" s="603">
        <v>707383</v>
      </c>
      <c r="B426" s="604" t="s">
        <v>2976</v>
      </c>
      <c r="C426" s="603" t="s">
        <v>98</v>
      </c>
      <c r="D426" s="603" t="s">
        <v>2977</v>
      </c>
      <c r="E426" s="603" t="s">
        <v>173</v>
      </c>
      <c r="F426" s="621">
        <v>35674</v>
      </c>
      <c r="G426" s="603" t="s">
        <v>910</v>
      </c>
      <c r="H426" s="603" t="s">
        <v>2919</v>
      </c>
      <c r="I426" s="607" t="s">
        <v>245</v>
      </c>
      <c r="J426" s="608"/>
      <c r="K426" s="603" t="s">
        <v>2978</v>
      </c>
      <c r="L426" s="603" t="s">
        <v>212</v>
      </c>
      <c r="M426" s="614"/>
      <c r="N426" s="603"/>
      <c r="O426" s="607"/>
      <c r="P426" s="603"/>
      <c r="Q426" s="605">
        <v>0</v>
      </c>
      <c r="R426" s="603">
        <v>0</v>
      </c>
      <c r="S426" s="603" t="s">
        <v>2823</v>
      </c>
      <c r="T426" s="603" t="s">
        <v>2824</v>
      </c>
      <c r="U426" s="603" t="s">
        <v>2825</v>
      </c>
      <c r="V426" s="603" t="s">
        <v>2826</v>
      </c>
      <c r="W426" s="603"/>
      <c r="X426" s="603"/>
      <c r="Y426" s="603"/>
      <c r="Z426" s="603"/>
      <c r="AA426" s="603"/>
      <c r="AB426" s="617"/>
      <c r="AC426" s="603"/>
      <c r="AD426" s="603"/>
      <c r="AE426" s="607"/>
      <c r="AF426" s="610" t="s">
        <v>225</v>
      </c>
      <c r="AG426" s="614"/>
      <c r="AH426" s="607" t="s">
        <v>1370</v>
      </c>
      <c r="AI426" s="607" t="s">
        <v>1370</v>
      </c>
      <c r="AJ426" s="603" t="s">
        <v>1370</v>
      </c>
      <c r="AK426" s="611"/>
      <c r="AL426" s="610"/>
      <c r="AM426" s="611"/>
      <c r="AN426" s="611"/>
      <c r="AO426" s="612"/>
    </row>
    <row r="427" spans="1:41" s="605" customFormat="1" ht="20.100000000000001" customHeight="1" x14ac:dyDescent="0.3">
      <c r="A427" s="603">
        <v>707384</v>
      </c>
      <c r="B427" s="604" t="s">
        <v>2979</v>
      </c>
      <c r="C427" s="603" t="s">
        <v>66</v>
      </c>
      <c r="D427" s="603" t="s">
        <v>1116</v>
      </c>
      <c r="E427" s="603" t="s">
        <v>172</v>
      </c>
      <c r="F427" s="621">
        <v>31243</v>
      </c>
      <c r="G427" s="603" t="s">
        <v>1059</v>
      </c>
      <c r="H427" s="603" t="s">
        <v>907</v>
      </c>
      <c r="I427" s="607" t="s">
        <v>245</v>
      </c>
      <c r="J427" s="611" t="s">
        <v>199</v>
      </c>
      <c r="K427" s="603">
        <v>2004</v>
      </c>
      <c r="L427" s="603" t="s">
        <v>216</v>
      </c>
      <c r="M427" s="614"/>
      <c r="N427" s="603"/>
      <c r="O427" s="607"/>
      <c r="P427" s="603"/>
      <c r="Q427" s="605">
        <v>0</v>
      </c>
      <c r="R427" s="603">
        <v>0</v>
      </c>
      <c r="S427" s="603" t="s">
        <v>2827</v>
      </c>
      <c r="T427" s="603" t="s">
        <v>1868</v>
      </c>
      <c r="U427" s="603" t="s">
        <v>2828</v>
      </c>
      <c r="V427" s="603" t="s">
        <v>2829</v>
      </c>
      <c r="W427" s="603"/>
      <c r="X427" s="603"/>
      <c r="Y427" s="603"/>
      <c r="Z427" s="603"/>
      <c r="AA427" s="603"/>
      <c r="AB427" s="617"/>
      <c r="AC427" s="603"/>
      <c r="AD427" s="603"/>
      <c r="AE427" s="607"/>
      <c r="AF427" s="610" t="s">
        <v>225</v>
      </c>
      <c r="AG427" s="614"/>
      <c r="AH427" s="607"/>
      <c r="AI427" s="607"/>
      <c r="AJ427" s="603" t="s">
        <v>1370</v>
      </c>
      <c r="AK427" s="611"/>
      <c r="AL427" s="610"/>
      <c r="AM427" s="611"/>
      <c r="AN427" s="611"/>
      <c r="AO427" s="612"/>
    </row>
    <row r="428" spans="1:41" s="605" customFormat="1" ht="20.100000000000001" customHeight="1" x14ac:dyDescent="0.3">
      <c r="A428" s="603">
        <v>707385</v>
      </c>
      <c r="B428" s="604" t="s">
        <v>2980</v>
      </c>
      <c r="C428" s="603" t="s">
        <v>66</v>
      </c>
      <c r="D428" s="603" t="s">
        <v>1105</v>
      </c>
      <c r="E428" s="603" t="s">
        <v>172</v>
      </c>
      <c r="F428" s="621">
        <v>28491</v>
      </c>
      <c r="G428" s="603" t="s">
        <v>2981</v>
      </c>
      <c r="H428" s="603" t="s">
        <v>2919</v>
      </c>
      <c r="I428" s="607" t="s">
        <v>245</v>
      </c>
      <c r="J428" s="608"/>
      <c r="K428" s="603" t="s">
        <v>2962</v>
      </c>
      <c r="L428" s="603" t="s">
        <v>214</v>
      </c>
      <c r="M428" s="614"/>
      <c r="N428" s="603"/>
      <c r="O428" s="607"/>
      <c r="P428" s="603"/>
      <c r="Q428" s="605">
        <v>0</v>
      </c>
      <c r="R428" s="603">
        <v>0</v>
      </c>
      <c r="S428" s="603" t="s">
        <v>2830</v>
      </c>
      <c r="T428" s="603" t="s">
        <v>1792</v>
      </c>
      <c r="U428" s="603" t="s">
        <v>2831</v>
      </c>
      <c r="V428" s="603" t="s">
        <v>1774</v>
      </c>
      <c r="W428" s="603"/>
      <c r="X428" s="603"/>
      <c r="Y428" s="603"/>
      <c r="Z428" s="603"/>
      <c r="AA428" s="603"/>
      <c r="AB428" s="617"/>
      <c r="AC428" s="603"/>
      <c r="AD428" s="603"/>
      <c r="AE428" s="607"/>
      <c r="AF428" s="610" t="s">
        <v>225</v>
      </c>
      <c r="AG428" s="614"/>
      <c r="AH428" s="607" t="s">
        <v>1370</v>
      </c>
      <c r="AI428" s="607" t="s">
        <v>1370</v>
      </c>
      <c r="AJ428" s="603" t="s">
        <v>1370</v>
      </c>
      <c r="AK428" s="611"/>
      <c r="AL428" s="610"/>
      <c r="AM428" s="611"/>
      <c r="AN428" s="611"/>
      <c r="AO428" s="612"/>
    </row>
    <row r="429" spans="1:41" s="605" customFormat="1" ht="20.100000000000001" customHeight="1" x14ac:dyDescent="0.3">
      <c r="A429" s="603">
        <v>707386</v>
      </c>
      <c r="B429" s="604" t="s">
        <v>2982</v>
      </c>
      <c r="C429" s="603" t="s">
        <v>99</v>
      </c>
      <c r="D429" s="603" t="s">
        <v>942</v>
      </c>
      <c r="E429" s="603" t="s">
        <v>172</v>
      </c>
      <c r="F429" s="621">
        <v>35862</v>
      </c>
      <c r="G429" s="603" t="s">
        <v>982</v>
      </c>
      <c r="H429" s="603" t="s">
        <v>2919</v>
      </c>
      <c r="I429" s="607" t="s">
        <v>245</v>
      </c>
      <c r="J429" s="603" t="s">
        <v>199</v>
      </c>
      <c r="K429" s="603">
        <v>2016</v>
      </c>
      <c r="L429" s="603" t="s">
        <v>212</v>
      </c>
      <c r="M429" s="614"/>
      <c r="N429" s="603"/>
      <c r="O429" s="607"/>
      <c r="P429" s="603"/>
      <c r="Q429" s="605">
        <v>0</v>
      </c>
      <c r="R429" s="617"/>
      <c r="S429" s="603" t="s">
        <v>2832</v>
      </c>
      <c r="T429" s="603" t="s">
        <v>1803</v>
      </c>
      <c r="U429" s="603" t="s">
        <v>2833</v>
      </c>
      <c r="V429" s="603" t="s">
        <v>2834</v>
      </c>
      <c r="W429" s="603"/>
      <c r="X429" s="603"/>
      <c r="Y429" s="603"/>
      <c r="Z429" s="603"/>
      <c r="AA429" s="603"/>
      <c r="AB429" s="617"/>
      <c r="AC429" s="603"/>
      <c r="AD429" s="603"/>
      <c r="AE429" s="607"/>
      <c r="AF429" s="610" t="s">
        <v>225</v>
      </c>
      <c r="AG429" s="614"/>
      <c r="AH429" s="607"/>
      <c r="AI429" s="607"/>
      <c r="AJ429" s="603" t="s">
        <v>1370</v>
      </c>
      <c r="AK429" s="611"/>
      <c r="AL429" s="610"/>
      <c r="AM429" s="611"/>
      <c r="AN429" s="611"/>
      <c r="AO429" s="612"/>
    </row>
    <row r="430" spans="1:41" s="605" customFormat="1" ht="20.100000000000001" customHeight="1" x14ac:dyDescent="0.3">
      <c r="A430" s="603">
        <v>707387</v>
      </c>
      <c r="B430" s="604" t="s">
        <v>2983</v>
      </c>
      <c r="C430" s="603" t="s">
        <v>2984</v>
      </c>
      <c r="D430" s="603" t="s">
        <v>1077</v>
      </c>
      <c r="E430" s="603" t="s">
        <v>173</v>
      </c>
      <c r="F430" s="621">
        <v>37625</v>
      </c>
      <c r="G430" s="603" t="s">
        <v>198</v>
      </c>
      <c r="H430" s="603" t="s">
        <v>907</v>
      </c>
      <c r="I430" s="607" t="s">
        <v>245</v>
      </c>
      <c r="J430" s="603" t="s">
        <v>199</v>
      </c>
      <c r="K430" s="603">
        <v>2021</v>
      </c>
      <c r="L430" s="603" t="s">
        <v>198</v>
      </c>
      <c r="M430" s="614"/>
      <c r="N430" s="603"/>
      <c r="O430" s="607"/>
      <c r="P430" s="603"/>
      <c r="Q430" s="605">
        <v>0</v>
      </c>
      <c r="R430" s="603">
        <v>0</v>
      </c>
      <c r="S430" s="603" t="s">
        <v>2835</v>
      </c>
      <c r="T430" s="603" t="s">
        <v>2836</v>
      </c>
      <c r="U430" s="603" t="s">
        <v>2837</v>
      </c>
      <c r="V430" s="603" t="s">
        <v>1770</v>
      </c>
      <c r="W430" s="603"/>
      <c r="X430" s="603"/>
      <c r="Y430" s="603"/>
      <c r="Z430" s="603"/>
      <c r="AA430" s="603"/>
      <c r="AB430" s="617"/>
      <c r="AC430" s="603"/>
      <c r="AD430" s="603"/>
      <c r="AE430" s="607"/>
      <c r="AF430" s="610" t="s">
        <v>225</v>
      </c>
      <c r="AG430" s="614"/>
      <c r="AH430" s="607"/>
      <c r="AI430" s="607" t="s">
        <v>1370</v>
      </c>
      <c r="AJ430" s="603" t="s">
        <v>1370</v>
      </c>
      <c r="AK430" s="611"/>
      <c r="AL430" s="610"/>
      <c r="AM430" s="611"/>
      <c r="AN430" s="611"/>
      <c r="AO430" s="612"/>
    </row>
    <row r="431" spans="1:41" s="605" customFormat="1" ht="20.100000000000001" customHeight="1" x14ac:dyDescent="0.3">
      <c r="A431" s="603">
        <v>707388</v>
      </c>
      <c r="B431" s="604" t="s">
        <v>2985</v>
      </c>
      <c r="C431" s="603" t="s">
        <v>2986</v>
      </c>
      <c r="D431" s="603" t="s">
        <v>2987</v>
      </c>
      <c r="E431" s="603" t="s">
        <v>172</v>
      </c>
      <c r="F431" s="621">
        <v>35823</v>
      </c>
      <c r="G431" s="603" t="s">
        <v>923</v>
      </c>
      <c r="H431" s="603" t="s">
        <v>2919</v>
      </c>
      <c r="I431" s="607" t="s">
        <v>245</v>
      </c>
      <c r="J431" s="608"/>
      <c r="K431" s="603" t="s">
        <v>2978</v>
      </c>
      <c r="L431" s="603" t="s">
        <v>208</v>
      </c>
      <c r="M431" s="614"/>
      <c r="N431" s="603"/>
      <c r="O431" s="607"/>
      <c r="P431" s="603"/>
      <c r="Q431" s="605">
        <v>0</v>
      </c>
      <c r="R431" s="617"/>
      <c r="S431" s="603" t="s">
        <v>2838</v>
      </c>
      <c r="T431" s="603" t="s">
        <v>2839</v>
      </c>
      <c r="U431" s="603" t="s">
        <v>2107</v>
      </c>
      <c r="V431" s="603" t="s">
        <v>1800</v>
      </c>
      <c r="W431" s="603"/>
      <c r="X431" s="603"/>
      <c r="Y431" s="603"/>
      <c r="Z431" s="603"/>
      <c r="AA431" s="603"/>
      <c r="AB431" s="617"/>
      <c r="AC431" s="603"/>
      <c r="AD431" s="603"/>
      <c r="AE431" s="607"/>
      <c r="AF431" s="610" t="s">
        <v>225</v>
      </c>
      <c r="AG431" s="614"/>
      <c r="AH431" s="607"/>
      <c r="AI431" s="607" t="s">
        <v>1370</v>
      </c>
      <c r="AJ431" s="603" t="s">
        <v>1370</v>
      </c>
      <c r="AK431" s="611"/>
      <c r="AL431" s="610"/>
      <c r="AM431" s="611"/>
      <c r="AN431" s="611"/>
      <c r="AO431" s="612"/>
    </row>
    <row r="432" spans="1:41" s="605" customFormat="1" ht="20.100000000000001" customHeight="1" x14ac:dyDescent="0.3">
      <c r="A432" s="603">
        <v>707389</v>
      </c>
      <c r="B432" s="604" t="s">
        <v>2988</v>
      </c>
      <c r="C432" s="603" t="s">
        <v>305</v>
      </c>
      <c r="D432" s="603" t="s">
        <v>918</v>
      </c>
      <c r="E432" s="603" t="s">
        <v>172</v>
      </c>
      <c r="F432" s="621">
        <v>29145</v>
      </c>
      <c r="G432" s="603" t="s">
        <v>198</v>
      </c>
      <c r="H432" s="603" t="s">
        <v>907</v>
      </c>
      <c r="I432" s="607" t="s">
        <v>245</v>
      </c>
      <c r="J432" s="611" t="s">
        <v>201</v>
      </c>
      <c r="K432" s="603">
        <v>1998</v>
      </c>
      <c r="L432" s="603" t="s">
        <v>198</v>
      </c>
      <c r="M432" s="614"/>
      <c r="N432" s="603"/>
      <c r="O432" s="607"/>
      <c r="P432" s="603"/>
      <c r="Q432" s="605">
        <v>0</v>
      </c>
      <c r="R432" s="617"/>
      <c r="S432" s="603" t="s">
        <v>2840</v>
      </c>
      <c r="T432" s="603" t="s">
        <v>2048</v>
      </c>
      <c r="U432" s="603" t="s">
        <v>1865</v>
      </c>
      <c r="V432" s="603" t="s">
        <v>1704</v>
      </c>
      <c r="W432" s="603"/>
      <c r="X432" s="603"/>
      <c r="Y432" s="603"/>
      <c r="Z432" s="603"/>
      <c r="AA432" s="603"/>
      <c r="AB432" s="617"/>
      <c r="AC432" s="603"/>
      <c r="AD432" s="603"/>
      <c r="AE432" s="607"/>
      <c r="AF432" s="610" t="s">
        <v>225</v>
      </c>
      <c r="AG432" s="614"/>
      <c r="AH432" s="607" t="s">
        <v>1370</v>
      </c>
      <c r="AI432" s="607" t="s">
        <v>1370</v>
      </c>
      <c r="AJ432" s="603" t="s">
        <v>1370</v>
      </c>
      <c r="AK432" s="611"/>
      <c r="AL432" s="610"/>
      <c r="AM432" s="611"/>
      <c r="AN432" s="611"/>
      <c r="AO432" s="612"/>
    </row>
    <row r="433" spans="1:41" s="605" customFormat="1" ht="20.100000000000001" customHeight="1" x14ac:dyDescent="0.3">
      <c r="A433" s="603">
        <v>707390</v>
      </c>
      <c r="B433" s="604" t="s">
        <v>2989</v>
      </c>
      <c r="C433" s="603" t="s">
        <v>69</v>
      </c>
      <c r="D433" s="603" t="s">
        <v>1002</v>
      </c>
      <c r="E433" s="603" t="s">
        <v>172</v>
      </c>
      <c r="F433" s="621">
        <v>37367</v>
      </c>
      <c r="G433" s="603" t="s">
        <v>1063</v>
      </c>
      <c r="H433" s="603" t="s">
        <v>2936</v>
      </c>
      <c r="I433" s="607" t="s">
        <v>247</v>
      </c>
      <c r="J433" s="603" t="s">
        <v>199</v>
      </c>
      <c r="K433" s="603">
        <v>2020</v>
      </c>
      <c r="L433" s="603" t="s">
        <v>209</v>
      </c>
      <c r="M433" s="614"/>
      <c r="N433" s="603"/>
      <c r="O433" s="607"/>
      <c r="P433" s="603"/>
      <c r="Q433" s="605">
        <v>0</v>
      </c>
      <c r="R433" s="617"/>
      <c r="S433" s="603" t="s">
        <v>2843</v>
      </c>
      <c r="T433" s="603" t="s">
        <v>1820</v>
      </c>
      <c r="U433" s="603" t="s">
        <v>1763</v>
      </c>
      <c r="V433" s="603" t="s">
        <v>2844</v>
      </c>
      <c r="W433" s="603"/>
      <c r="X433" s="603"/>
      <c r="Y433" s="603"/>
      <c r="Z433" s="603"/>
      <c r="AA433" s="603"/>
      <c r="AB433" s="617"/>
      <c r="AC433" s="603"/>
      <c r="AD433" s="603"/>
      <c r="AE433" s="607"/>
      <c r="AF433" s="610" t="s">
        <v>225</v>
      </c>
      <c r="AG433" s="614"/>
      <c r="AH433" s="607"/>
      <c r="AI433" s="607"/>
      <c r="AJ433" s="603" t="s">
        <v>1370</v>
      </c>
      <c r="AK433" s="611"/>
      <c r="AL433" s="609"/>
      <c r="AO433" s="612"/>
    </row>
    <row r="434" spans="1:41" s="605" customFormat="1" ht="20.100000000000001" customHeight="1" x14ac:dyDescent="0.3">
      <c r="A434" s="603">
        <v>707391</v>
      </c>
      <c r="B434" s="604" t="s">
        <v>2990</v>
      </c>
      <c r="C434" s="603" t="s">
        <v>68</v>
      </c>
      <c r="D434" s="603" t="s">
        <v>1196</v>
      </c>
      <c r="E434" s="603" t="s">
        <v>172</v>
      </c>
      <c r="F434" s="621">
        <v>25579</v>
      </c>
      <c r="G434" s="603" t="s">
        <v>198</v>
      </c>
      <c r="H434" s="603" t="s">
        <v>2919</v>
      </c>
      <c r="I434" s="607" t="s">
        <v>245</v>
      </c>
      <c r="J434" s="608"/>
      <c r="K434" s="603" t="s">
        <v>2991</v>
      </c>
      <c r="L434" s="603" t="s">
        <v>198</v>
      </c>
      <c r="M434" s="614"/>
      <c r="N434" s="603"/>
      <c r="O434" s="607"/>
      <c r="P434" s="603"/>
      <c r="Q434" s="605">
        <v>0</v>
      </c>
      <c r="R434" s="603">
        <v>0</v>
      </c>
      <c r="S434" s="603" t="s">
        <v>2841</v>
      </c>
      <c r="T434" s="603" t="s">
        <v>1803</v>
      </c>
      <c r="U434" s="603" t="s">
        <v>2842</v>
      </c>
      <c r="V434" s="603" t="s">
        <v>1704</v>
      </c>
      <c r="W434" s="603"/>
      <c r="X434" s="603"/>
      <c r="Y434" s="603"/>
      <c r="Z434" s="603"/>
      <c r="AA434" s="603"/>
      <c r="AB434" s="617"/>
      <c r="AC434" s="603"/>
      <c r="AD434" s="603"/>
      <c r="AE434" s="607"/>
      <c r="AF434" s="610" t="s">
        <v>225</v>
      </c>
      <c r="AG434" s="614"/>
      <c r="AH434" s="607"/>
      <c r="AI434" s="607" t="s">
        <v>1370</v>
      </c>
      <c r="AJ434" s="603" t="s">
        <v>1370</v>
      </c>
      <c r="AK434" s="611"/>
      <c r="AL434" s="610"/>
      <c r="AM434" s="611"/>
      <c r="AN434" s="611"/>
      <c r="AO434" s="612"/>
    </row>
    <row r="435" spans="1:41" s="605" customFormat="1" ht="20.100000000000001" customHeight="1" x14ac:dyDescent="0.3">
      <c r="A435" s="603">
        <v>707392</v>
      </c>
      <c r="B435" s="604" t="s">
        <v>2992</v>
      </c>
      <c r="C435" s="603" t="s">
        <v>2993</v>
      </c>
      <c r="D435" s="603" t="s">
        <v>2922</v>
      </c>
      <c r="E435" s="603" t="s">
        <v>172</v>
      </c>
      <c r="F435" s="621">
        <v>32874</v>
      </c>
      <c r="G435" s="603" t="s">
        <v>2994</v>
      </c>
      <c r="H435" s="603" t="s">
        <v>2936</v>
      </c>
      <c r="I435" s="607" t="s">
        <v>245</v>
      </c>
      <c r="J435" s="603" t="s">
        <v>201</v>
      </c>
      <c r="K435" s="603">
        <v>2012</v>
      </c>
      <c r="L435" s="603" t="s">
        <v>216</v>
      </c>
      <c r="M435" s="614"/>
      <c r="N435" s="603"/>
      <c r="O435" s="607" t="s">
        <v>4042</v>
      </c>
      <c r="P435" s="603"/>
      <c r="Q435" s="605">
        <v>-102000</v>
      </c>
      <c r="R435" s="603">
        <v>0</v>
      </c>
      <c r="S435" s="603" t="s">
        <v>2845</v>
      </c>
      <c r="T435" s="603" t="s">
        <v>2846</v>
      </c>
      <c r="U435" s="603" t="s">
        <v>2847</v>
      </c>
      <c r="V435" s="603" t="s">
        <v>1899</v>
      </c>
      <c r="W435" s="603"/>
      <c r="X435" s="603"/>
      <c r="Y435" s="603"/>
      <c r="Z435" s="603"/>
      <c r="AA435" s="603"/>
      <c r="AB435" s="617"/>
      <c r="AC435" s="603"/>
      <c r="AD435" s="603"/>
      <c r="AE435" s="607" t="s">
        <v>4042</v>
      </c>
      <c r="AF435" s="610" t="s">
        <v>225</v>
      </c>
      <c r="AG435" s="614"/>
      <c r="AH435" s="607"/>
      <c r="AI435" s="607"/>
      <c r="AJ435" s="603" t="s">
        <v>1370</v>
      </c>
      <c r="AK435" s="611"/>
      <c r="AL435" s="610"/>
      <c r="AM435" s="615"/>
      <c r="AN435" s="615"/>
      <c r="AO435" s="612"/>
    </row>
    <row r="436" spans="1:41" s="605" customFormat="1" ht="20.100000000000001" customHeight="1" x14ac:dyDescent="0.3">
      <c r="A436" s="603">
        <v>707393</v>
      </c>
      <c r="B436" s="604" t="s">
        <v>2995</v>
      </c>
      <c r="C436" s="603" t="s">
        <v>2996</v>
      </c>
      <c r="D436" s="603" t="s">
        <v>2997</v>
      </c>
      <c r="E436" s="603" t="s">
        <v>172</v>
      </c>
      <c r="F436" s="621">
        <v>36546</v>
      </c>
      <c r="G436" s="603" t="s">
        <v>2998</v>
      </c>
      <c r="H436" s="603" t="s">
        <v>2919</v>
      </c>
      <c r="I436" s="607" t="s">
        <v>246</v>
      </c>
      <c r="J436" s="622"/>
      <c r="K436" s="603" t="s">
        <v>2999</v>
      </c>
      <c r="L436" s="603" t="s">
        <v>198</v>
      </c>
      <c r="M436" s="614"/>
      <c r="N436" s="603"/>
      <c r="O436" s="607"/>
      <c r="P436" s="603"/>
      <c r="Q436" s="605">
        <v>0</v>
      </c>
      <c r="R436" s="603">
        <v>0</v>
      </c>
      <c r="S436" s="603" t="s">
        <v>2848</v>
      </c>
      <c r="T436" s="603" t="s">
        <v>2849</v>
      </c>
      <c r="U436" s="603" t="s">
        <v>2850</v>
      </c>
      <c r="V436" s="603" t="s">
        <v>2851</v>
      </c>
      <c r="W436" s="603"/>
      <c r="X436" s="603"/>
      <c r="Y436" s="603"/>
      <c r="Z436" s="603"/>
      <c r="AA436" s="603"/>
      <c r="AB436" s="617"/>
      <c r="AC436" s="603"/>
      <c r="AD436" s="603"/>
      <c r="AE436" s="607"/>
      <c r="AF436" s="610" t="s">
        <v>225</v>
      </c>
      <c r="AG436" s="614"/>
      <c r="AH436" s="607"/>
      <c r="AI436" s="607" t="s">
        <v>1370</v>
      </c>
      <c r="AJ436" s="603" t="s">
        <v>1370</v>
      </c>
      <c r="AK436" s="611"/>
      <c r="AL436" s="610"/>
      <c r="AM436" s="611"/>
      <c r="AN436" s="611"/>
      <c r="AO436" s="612"/>
    </row>
    <row r="437" spans="1:41" s="605" customFormat="1" ht="20.100000000000001" customHeight="1" x14ac:dyDescent="0.3">
      <c r="A437" s="603">
        <v>707396</v>
      </c>
      <c r="B437" s="604" t="s">
        <v>3001</v>
      </c>
      <c r="C437" s="603" t="s">
        <v>103</v>
      </c>
      <c r="D437" s="603" t="s">
        <v>3002</v>
      </c>
      <c r="E437" s="603" t="s">
        <v>173</v>
      </c>
      <c r="F437" s="621">
        <v>33366</v>
      </c>
      <c r="G437" s="603" t="s">
        <v>3003</v>
      </c>
      <c r="H437" s="603" t="s">
        <v>907</v>
      </c>
      <c r="I437" s="607" t="s">
        <v>245</v>
      </c>
      <c r="J437" s="603" t="s">
        <v>201</v>
      </c>
      <c r="K437" s="603">
        <v>2010</v>
      </c>
      <c r="L437" s="603" t="s">
        <v>213</v>
      </c>
      <c r="M437" s="614"/>
      <c r="N437" s="603"/>
      <c r="O437" s="607"/>
      <c r="P437" s="603"/>
      <c r="Q437" s="605">
        <v>0</v>
      </c>
      <c r="R437" s="617"/>
      <c r="S437" s="603" t="s">
        <v>2853</v>
      </c>
      <c r="T437" s="603" t="s">
        <v>1790</v>
      </c>
      <c r="U437" s="603" t="s">
        <v>2854</v>
      </c>
      <c r="V437" s="603" t="s">
        <v>2855</v>
      </c>
      <c r="W437" s="603"/>
      <c r="X437" s="603"/>
      <c r="Y437" s="603"/>
      <c r="Z437" s="603"/>
      <c r="AA437" s="603"/>
      <c r="AB437" s="617"/>
      <c r="AC437" s="603"/>
      <c r="AD437" s="603"/>
      <c r="AE437" s="607"/>
      <c r="AF437" s="610" t="s">
        <v>225</v>
      </c>
      <c r="AG437" s="614"/>
      <c r="AH437" s="607" t="s">
        <v>1370</v>
      </c>
      <c r="AI437" s="607" t="s">
        <v>1370</v>
      </c>
      <c r="AJ437" s="603" t="s">
        <v>1370</v>
      </c>
      <c r="AK437" s="611"/>
      <c r="AL437" s="610"/>
      <c r="AM437" s="611"/>
      <c r="AN437" s="611"/>
      <c r="AO437" s="612"/>
    </row>
    <row r="438" spans="1:41" s="605" customFormat="1" ht="20.100000000000001" customHeight="1" x14ac:dyDescent="0.3">
      <c r="A438" s="603">
        <v>707397</v>
      </c>
      <c r="B438" s="604" t="s">
        <v>3004</v>
      </c>
      <c r="C438" s="603" t="s">
        <v>242</v>
      </c>
      <c r="D438" s="603" t="s">
        <v>1030</v>
      </c>
      <c r="E438" s="603" t="s">
        <v>173</v>
      </c>
      <c r="F438" s="621">
        <v>34767</v>
      </c>
      <c r="G438" s="603" t="s">
        <v>198</v>
      </c>
      <c r="H438" s="603" t="s">
        <v>2919</v>
      </c>
      <c r="I438" s="607" t="s">
        <v>246</v>
      </c>
      <c r="J438" s="603" t="s">
        <v>199</v>
      </c>
      <c r="K438" s="603">
        <v>2013</v>
      </c>
      <c r="L438" s="603" t="s">
        <v>200</v>
      </c>
      <c r="M438" s="614"/>
      <c r="N438" s="603"/>
      <c r="O438" s="607"/>
      <c r="P438" s="603"/>
      <c r="Q438" s="605">
        <v>0</v>
      </c>
      <c r="R438" s="603">
        <v>0</v>
      </c>
      <c r="S438" s="603" t="s">
        <v>2856</v>
      </c>
      <c r="T438" s="603" t="s">
        <v>1831</v>
      </c>
      <c r="U438" s="603" t="s">
        <v>1881</v>
      </c>
      <c r="V438" s="603" t="s">
        <v>1704</v>
      </c>
      <c r="W438" s="603"/>
      <c r="X438" s="603"/>
      <c r="Y438" s="603"/>
      <c r="Z438" s="603"/>
      <c r="AA438" s="603"/>
      <c r="AB438" s="617"/>
      <c r="AC438" s="603"/>
      <c r="AD438" s="603"/>
      <c r="AE438" s="607"/>
      <c r="AF438" s="610" t="s">
        <v>225</v>
      </c>
      <c r="AG438" s="614"/>
      <c r="AH438" s="607"/>
      <c r="AI438" s="607"/>
      <c r="AJ438" s="603" t="s">
        <v>1370</v>
      </c>
      <c r="AK438" s="611"/>
      <c r="AL438" s="610"/>
      <c r="AM438" s="611"/>
      <c r="AN438" s="611"/>
      <c r="AO438" s="612"/>
    </row>
    <row r="439" spans="1:41" s="605" customFormat="1" ht="20.100000000000001" customHeight="1" x14ac:dyDescent="0.3">
      <c r="A439" s="603">
        <v>707398</v>
      </c>
      <c r="B439" s="604" t="s">
        <v>3005</v>
      </c>
      <c r="C439" s="603" t="s">
        <v>89</v>
      </c>
      <c r="D439" s="603" t="s">
        <v>1240</v>
      </c>
      <c r="E439" s="603" t="s">
        <v>173</v>
      </c>
      <c r="F439" s="613">
        <v>36162</v>
      </c>
      <c r="G439" s="603" t="s">
        <v>3006</v>
      </c>
      <c r="H439" s="603" t="s">
        <v>2919</v>
      </c>
      <c r="I439" s="607" t="s">
        <v>245</v>
      </c>
      <c r="J439" s="603" t="s">
        <v>199</v>
      </c>
      <c r="K439" s="611">
        <v>2016</v>
      </c>
      <c r="L439" s="603" t="s">
        <v>200</v>
      </c>
      <c r="M439" s="614"/>
      <c r="N439" s="603"/>
      <c r="O439" s="607"/>
      <c r="P439" s="603"/>
      <c r="Q439" s="605">
        <v>0</v>
      </c>
      <c r="R439" s="603">
        <v>0</v>
      </c>
      <c r="S439" s="603" t="s">
        <v>2857</v>
      </c>
      <c r="T439" s="603" t="s">
        <v>1762</v>
      </c>
      <c r="U439" s="603" t="s">
        <v>2858</v>
      </c>
      <c r="V439" s="603" t="s">
        <v>1778</v>
      </c>
      <c r="W439" s="603"/>
      <c r="X439" s="603"/>
      <c r="Y439" s="603"/>
      <c r="Z439" s="603"/>
      <c r="AA439" s="603"/>
      <c r="AB439" s="617"/>
      <c r="AC439" s="603"/>
      <c r="AD439" s="603"/>
      <c r="AE439" s="607"/>
      <c r="AF439" s="610" t="s">
        <v>225</v>
      </c>
      <c r="AG439" s="614"/>
      <c r="AH439" s="607" t="s">
        <v>1370</v>
      </c>
      <c r="AI439" s="607" t="s">
        <v>1370</v>
      </c>
      <c r="AJ439" s="603" t="s">
        <v>1370</v>
      </c>
      <c r="AK439" s="611"/>
      <c r="AL439" s="609"/>
      <c r="AO439" s="612"/>
    </row>
    <row r="440" spans="1:41" s="605" customFormat="1" ht="20.100000000000001" customHeight="1" x14ac:dyDescent="0.3">
      <c r="A440" s="603">
        <v>707399</v>
      </c>
      <c r="B440" s="604" t="s">
        <v>3007</v>
      </c>
      <c r="C440" s="603" t="s">
        <v>87</v>
      </c>
      <c r="D440" s="603" t="s">
        <v>3008</v>
      </c>
      <c r="E440" s="603" t="s">
        <v>173</v>
      </c>
      <c r="F440" s="621">
        <v>34112</v>
      </c>
      <c r="G440" s="603" t="s">
        <v>212</v>
      </c>
      <c r="H440" s="603" t="s">
        <v>2919</v>
      </c>
      <c r="I440" s="607" t="s">
        <v>245</v>
      </c>
      <c r="J440" s="603" t="s">
        <v>201</v>
      </c>
      <c r="K440" s="603">
        <v>2011</v>
      </c>
      <c r="L440" s="603" t="s">
        <v>212</v>
      </c>
      <c r="M440" s="614"/>
      <c r="N440" s="603"/>
      <c r="O440" s="607"/>
      <c r="P440" s="603"/>
      <c r="Q440" s="605">
        <v>0</v>
      </c>
      <c r="R440" s="617"/>
      <c r="S440" s="603" t="s">
        <v>3009</v>
      </c>
      <c r="T440" s="603" t="s">
        <v>1768</v>
      </c>
      <c r="U440" s="603" t="s">
        <v>3010</v>
      </c>
      <c r="V440" s="603" t="s">
        <v>1819</v>
      </c>
      <c r="W440" s="603"/>
      <c r="X440" s="603"/>
      <c r="Y440" s="603"/>
      <c r="Z440" s="603"/>
      <c r="AA440" s="603"/>
      <c r="AB440" s="617"/>
      <c r="AC440" s="603"/>
      <c r="AD440" s="603"/>
      <c r="AE440" s="607"/>
      <c r="AF440" s="610" t="s">
        <v>225</v>
      </c>
      <c r="AG440" s="614"/>
      <c r="AH440" s="607" t="s">
        <v>1370</v>
      </c>
      <c r="AI440" s="607" t="s">
        <v>1370</v>
      </c>
      <c r="AJ440" s="603" t="s">
        <v>1370</v>
      </c>
      <c r="AK440" s="611"/>
      <c r="AL440" s="610"/>
      <c r="AM440" s="611"/>
      <c r="AN440" s="611"/>
      <c r="AO440" s="612"/>
    </row>
    <row r="441" spans="1:41" s="605" customFormat="1" ht="20.100000000000001" customHeight="1" x14ac:dyDescent="0.3">
      <c r="A441" s="603">
        <v>707400</v>
      </c>
      <c r="B441" s="604" t="s">
        <v>3011</v>
      </c>
      <c r="C441" s="603" t="s">
        <v>283</v>
      </c>
      <c r="D441" s="603" t="s">
        <v>1011</v>
      </c>
      <c r="E441" s="603" t="s">
        <v>173</v>
      </c>
      <c r="F441" s="621">
        <v>35691</v>
      </c>
      <c r="G441" s="603" t="s">
        <v>198</v>
      </c>
      <c r="H441" s="603" t="s">
        <v>2919</v>
      </c>
      <c r="I441" s="607" t="s">
        <v>245</v>
      </c>
      <c r="J441" s="611" t="s">
        <v>2113</v>
      </c>
      <c r="K441" s="617"/>
      <c r="L441" s="603" t="s">
        <v>2113</v>
      </c>
      <c r="M441" s="614"/>
      <c r="N441" s="603"/>
      <c r="O441" s="607"/>
      <c r="P441" s="603"/>
      <c r="Q441" s="605">
        <v>0</v>
      </c>
      <c r="R441" s="617"/>
      <c r="S441" s="603" t="s">
        <v>2859</v>
      </c>
      <c r="T441" s="603" t="s">
        <v>2786</v>
      </c>
      <c r="U441" s="603" t="s">
        <v>1775</v>
      </c>
      <c r="V441" s="603" t="s">
        <v>1704</v>
      </c>
      <c r="W441" s="603"/>
      <c r="X441" s="603"/>
      <c r="Y441" s="603"/>
      <c r="Z441" s="603"/>
      <c r="AA441" s="603"/>
      <c r="AB441" s="617"/>
      <c r="AC441" s="603"/>
      <c r="AD441" s="603"/>
      <c r="AE441" s="607"/>
      <c r="AF441" s="610" t="s">
        <v>225</v>
      </c>
      <c r="AG441" s="614"/>
      <c r="AH441" s="607" t="s">
        <v>1370</v>
      </c>
      <c r="AI441" s="607" t="s">
        <v>1370</v>
      </c>
      <c r="AJ441" s="603" t="s">
        <v>1370</v>
      </c>
      <c r="AK441" s="611"/>
      <c r="AL441" s="610"/>
      <c r="AM441" s="611"/>
      <c r="AN441" s="611"/>
      <c r="AO441" s="612"/>
    </row>
    <row r="442" spans="1:41" s="605" customFormat="1" ht="20.100000000000001" customHeight="1" x14ac:dyDescent="0.3">
      <c r="A442" s="603">
        <v>707401</v>
      </c>
      <c r="B442" s="604" t="s">
        <v>3012</v>
      </c>
      <c r="C442" s="603" t="s">
        <v>3013</v>
      </c>
      <c r="D442" s="603" t="s">
        <v>1263</v>
      </c>
      <c r="E442" s="603" t="s">
        <v>172</v>
      </c>
      <c r="F442" s="621">
        <v>29664</v>
      </c>
      <c r="G442" s="603" t="s">
        <v>930</v>
      </c>
      <c r="H442" s="603" t="s">
        <v>907</v>
      </c>
      <c r="I442" s="607" t="s">
        <v>245</v>
      </c>
      <c r="J442" s="603" t="s">
        <v>201</v>
      </c>
      <c r="K442" s="603">
        <v>2000</v>
      </c>
      <c r="L442" s="603" t="s">
        <v>198</v>
      </c>
      <c r="M442" s="614"/>
      <c r="N442" s="603"/>
      <c r="O442" s="607"/>
      <c r="P442" s="603"/>
      <c r="Q442" s="605">
        <v>0</v>
      </c>
      <c r="R442" s="617"/>
      <c r="S442" s="603" t="s">
        <v>2860</v>
      </c>
      <c r="T442" s="603" t="s">
        <v>2861</v>
      </c>
      <c r="U442" s="603" t="s">
        <v>2862</v>
      </c>
      <c r="V442" s="603" t="s">
        <v>2863</v>
      </c>
      <c r="W442" s="603"/>
      <c r="X442" s="603"/>
      <c r="Y442" s="603"/>
      <c r="Z442" s="603"/>
      <c r="AA442" s="603"/>
      <c r="AB442" s="617"/>
      <c r="AC442" s="603"/>
      <c r="AD442" s="603"/>
      <c r="AE442" s="607"/>
      <c r="AF442" s="610" t="s">
        <v>225</v>
      </c>
      <c r="AG442" s="614"/>
      <c r="AH442" s="607"/>
      <c r="AI442" s="607"/>
      <c r="AJ442" s="603" t="s">
        <v>1370</v>
      </c>
      <c r="AK442" s="611"/>
      <c r="AL442" s="610"/>
      <c r="AM442" s="615"/>
      <c r="AN442" s="615"/>
      <c r="AO442" s="612"/>
    </row>
    <row r="443" spans="1:41" s="605" customFormat="1" ht="20.100000000000001" customHeight="1" x14ac:dyDescent="0.3">
      <c r="A443" s="603">
        <v>707402</v>
      </c>
      <c r="B443" s="604" t="s">
        <v>3014</v>
      </c>
      <c r="C443" s="603" t="s">
        <v>64</v>
      </c>
      <c r="D443" s="603" t="s">
        <v>3015</v>
      </c>
      <c r="E443" s="603" t="s">
        <v>173</v>
      </c>
      <c r="F443" s="613">
        <v>34755</v>
      </c>
      <c r="G443" s="603" t="s">
        <v>1089</v>
      </c>
      <c r="H443" s="603" t="s">
        <v>2919</v>
      </c>
      <c r="I443" s="607" t="s">
        <v>245</v>
      </c>
      <c r="J443" s="608"/>
      <c r="K443" s="611" t="s">
        <v>3016</v>
      </c>
      <c r="L443" s="603" t="s">
        <v>213</v>
      </c>
      <c r="M443" s="614"/>
      <c r="N443" s="603"/>
      <c r="O443" s="607"/>
      <c r="P443" s="603"/>
      <c r="Q443" s="605">
        <v>0</v>
      </c>
      <c r="R443" s="603">
        <v>0</v>
      </c>
      <c r="S443" s="603" t="s">
        <v>2864</v>
      </c>
      <c r="T443" s="603" t="s">
        <v>1766</v>
      </c>
      <c r="U443" s="603" t="s">
        <v>2865</v>
      </c>
      <c r="V443" s="603" t="s">
        <v>1800</v>
      </c>
      <c r="W443" s="603"/>
      <c r="X443" s="603"/>
      <c r="Y443" s="603"/>
      <c r="Z443" s="603"/>
      <c r="AA443" s="603"/>
      <c r="AB443" s="617"/>
      <c r="AC443" s="603"/>
      <c r="AD443" s="603"/>
      <c r="AE443" s="607"/>
      <c r="AF443" s="610" t="s">
        <v>225</v>
      </c>
      <c r="AG443" s="614"/>
      <c r="AH443" s="607"/>
      <c r="AI443" s="607" t="s">
        <v>1370</v>
      </c>
      <c r="AJ443" s="603" t="s">
        <v>1370</v>
      </c>
      <c r="AK443" s="611"/>
      <c r="AL443" s="610"/>
      <c r="AM443" s="611"/>
      <c r="AN443" s="611"/>
      <c r="AO443" s="612"/>
    </row>
    <row r="444" spans="1:41" s="605" customFormat="1" ht="20.100000000000001" customHeight="1" x14ac:dyDescent="0.3">
      <c r="A444" s="603">
        <v>707403</v>
      </c>
      <c r="B444" s="604" t="s">
        <v>3017</v>
      </c>
      <c r="C444" s="603" t="s">
        <v>87</v>
      </c>
      <c r="D444" s="603" t="s">
        <v>1040</v>
      </c>
      <c r="E444" s="603" t="s">
        <v>173</v>
      </c>
      <c r="F444" s="621">
        <v>32843</v>
      </c>
      <c r="G444" s="603" t="s">
        <v>3018</v>
      </c>
      <c r="H444" s="603" t="s">
        <v>907</v>
      </c>
      <c r="I444" s="607" t="s">
        <v>245</v>
      </c>
      <c r="J444" s="603" t="s">
        <v>201</v>
      </c>
      <c r="K444" s="603">
        <v>2009</v>
      </c>
      <c r="L444" s="603" t="s">
        <v>198</v>
      </c>
      <c r="M444" s="614"/>
      <c r="N444" s="603"/>
      <c r="O444" s="607"/>
      <c r="P444" s="603"/>
      <c r="Q444" s="605">
        <v>0</v>
      </c>
      <c r="R444" s="603">
        <v>0</v>
      </c>
      <c r="S444" s="603" t="s">
        <v>2866</v>
      </c>
      <c r="T444" s="603" t="s">
        <v>1946</v>
      </c>
      <c r="U444" s="603" t="s">
        <v>2867</v>
      </c>
      <c r="V444" s="603" t="s">
        <v>2868</v>
      </c>
      <c r="W444" s="603"/>
      <c r="X444" s="603"/>
      <c r="Y444" s="603"/>
      <c r="Z444" s="603"/>
      <c r="AA444" s="603"/>
      <c r="AB444" s="617"/>
      <c r="AC444" s="603"/>
      <c r="AD444" s="603"/>
      <c r="AE444" s="607"/>
      <c r="AF444" s="610" t="s">
        <v>225</v>
      </c>
      <c r="AG444" s="614"/>
      <c r="AH444" s="607" t="s">
        <v>1370</v>
      </c>
      <c r="AI444" s="607" t="s">
        <v>1370</v>
      </c>
      <c r="AJ444" s="603" t="s">
        <v>1370</v>
      </c>
      <c r="AK444" s="611"/>
      <c r="AL444" s="610"/>
      <c r="AM444" s="611"/>
      <c r="AN444" s="611"/>
      <c r="AO444" s="612"/>
    </row>
    <row r="445" spans="1:41" s="605" customFormat="1" ht="20.100000000000001" customHeight="1" x14ac:dyDescent="0.3">
      <c r="A445" s="603">
        <v>707404</v>
      </c>
      <c r="B445" s="604" t="s">
        <v>3019</v>
      </c>
      <c r="C445" s="603" t="s">
        <v>291</v>
      </c>
      <c r="D445" s="603" t="s">
        <v>3020</v>
      </c>
      <c r="E445" s="603" t="s">
        <v>173</v>
      </c>
      <c r="F445" s="621">
        <v>29962</v>
      </c>
      <c r="G445" s="603" t="s">
        <v>3021</v>
      </c>
      <c r="H445" s="603" t="s">
        <v>907</v>
      </c>
      <c r="I445" s="607" t="s">
        <v>245</v>
      </c>
      <c r="J445" s="603" t="s">
        <v>201</v>
      </c>
      <c r="K445" s="603">
        <v>2000</v>
      </c>
      <c r="L445" s="603" t="s">
        <v>198</v>
      </c>
      <c r="M445" s="614"/>
      <c r="N445" s="603"/>
      <c r="O445" s="607"/>
      <c r="P445" s="603"/>
      <c r="Q445" s="605">
        <v>0</v>
      </c>
      <c r="R445" s="603">
        <v>0</v>
      </c>
      <c r="S445" s="603" t="s">
        <v>2869</v>
      </c>
      <c r="T445" s="603" t="s">
        <v>2253</v>
      </c>
      <c r="U445" s="603" t="s">
        <v>2870</v>
      </c>
      <c r="V445" s="603" t="s">
        <v>2871</v>
      </c>
      <c r="W445" s="603"/>
      <c r="X445" s="603"/>
      <c r="Y445" s="603"/>
      <c r="Z445" s="603"/>
      <c r="AA445" s="603"/>
      <c r="AB445" s="617"/>
      <c r="AC445" s="603"/>
      <c r="AD445" s="603"/>
      <c r="AE445" s="607"/>
      <c r="AF445" s="610" t="s">
        <v>225</v>
      </c>
      <c r="AG445" s="614"/>
      <c r="AH445" s="607" t="s">
        <v>1370</v>
      </c>
      <c r="AI445" s="607" t="s">
        <v>1370</v>
      </c>
      <c r="AJ445" s="603" t="s">
        <v>1370</v>
      </c>
      <c r="AK445" s="611"/>
      <c r="AL445" s="610"/>
      <c r="AM445" s="611"/>
      <c r="AN445" s="611"/>
      <c r="AO445" s="612"/>
    </row>
    <row r="446" spans="1:41" s="605" customFormat="1" ht="20.100000000000001" customHeight="1" x14ac:dyDescent="0.3">
      <c r="A446" s="603">
        <v>707405</v>
      </c>
      <c r="B446" s="604" t="s">
        <v>3022</v>
      </c>
      <c r="C446" s="603" t="s">
        <v>3023</v>
      </c>
      <c r="D446" s="603" t="s">
        <v>1080</v>
      </c>
      <c r="E446" s="603" t="s">
        <v>172</v>
      </c>
      <c r="F446" s="621">
        <v>31798</v>
      </c>
      <c r="G446" s="603" t="s">
        <v>198</v>
      </c>
      <c r="H446" s="603" t="s">
        <v>907</v>
      </c>
      <c r="I446" s="607" t="s">
        <v>245</v>
      </c>
      <c r="J446" s="603" t="s">
        <v>201</v>
      </c>
      <c r="K446" s="603">
        <v>2006</v>
      </c>
      <c r="L446" s="603" t="s">
        <v>215</v>
      </c>
      <c r="M446" s="614"/>
      <c r="N446" s="603"/>
      <c r="O446" s="607"/>
      <c r="P446" s="603"/>
      <c r="Q446" s="605">
        <v>0</v>
      </c>
      <c r="R446" s="603">
        <v>0</v>
      </c>
      <c r="S446" s="603" t="s">
        <v>2872</v>
      </c>
      <c r="T446" s="603" t="s">
        <v>2873</v>
      </c>
      <c r="U446" s="603" t="s">
        <v>2092</v>
      </c>
      <c r="V446" s="603" t="s">
        <v>1764</v>
      </c>
      <c r="W446" s="603"/>
      <c r="X446" s="603"/>
      <c r="Y446" s="603"/>
      <c r="Z446" s="603"/>
      <c r="AA446" s="603"/>
      <c r="AB446" s="617"/>
      <c r="AC446" s="603"/>
      <c r="AD446" s="603"/>
      <c r="AE446" s="607"/>
      <c r="AF446" s="610" t="s">
        <v>225</v>
      </c>
      <c r="AG446" s="614"/>
      <c r="AH446" s="607" t="s">
        <v>1370</v>
      </c>
      <c r="AI446" s="607" t="s">
        <v>1370</v>
      </c>
      <c r="AJ446" s="603" t="s">
        <v>1370</v>
      </c>
      <c r="AK446" s="611"/>
      <c r="AL446" s="610"/>
      <c r="AM446" s="615"/>
      <c r="AN446" s="615"/>
      <c r="AO446" s="612"/>
    </row>
    <row r="447" spans="1:41" s="605" customFormat="1" ht="20.100000000000001" customHeight="1" x14ac:dyDescent="0.3">
      <c r="A447" s="603">
        <v>707406</v>
      </c>
      <c r="B447" s="604" t="s">
        <v>3024</v>
      </c>
      <c r="C447" s="603" t="s">
        <v>75</v>
      </c>
      <c r="D447" s="603" t="s">
        <v>1119</v>
      </c>
      <c r="E447" s="603" t="s">
        <v>173</v>
      </c>
      <c r="F447" s="621">
        <v>37991</v>
      </c>
      <c r="G447" s="603" t="s">
        <v>962</v>
      </c>
      <c r="H447" s="603" t="s">
        <v>3025</v>
      </c>
      <c r="I447" s="607" t="s">
        <v>245</v>
      </c>
      <c r="J447" s="603" t="s">
        <v>201</v>
      </c>
      <c r="K447" s="603">
        <v>2021</v>
      </c>
      <c r="L447" s="603" t="s">
        <v>208</v>
      </c>
      <c r="M447" s="614"/>
      <c r="N447" s="603"/>
      <c r="O447" s="607"/>
      <c r="P447" s="603"/>
      <c r="Q447" s="605">
        <v>0</v>
      </c>
      <c r="R447" s="603">
        <v>0</v>
      </c>
      <c r="S447" s="603" t="s">
        <v>2874</v>
      </c>
      <c r="T447" s="603" t="s">
        <v>2875</v>
      </c>
      <c r="U447" s="603" t="s">
        <v>2876</v>
      </c>
      <c r="V447" s="603" t="s">
        <v>2877</v>
      </c>
      <c r="W447" s="603"/>
      <c r="X447" s="603"/>
      <c r="Y447" s="603"/>
      <c r="Z447" s="603"/>
      <c r="AA447" s="603"/>
      <c r="AB447" s="617"/>
      <c r="AC447" s="603"/>
      <c r="AD447" s="603"/>
      <c r="AE447" s="607"/>
      <c r="AF447" s="610" t="s">
        <v>225</v>
      </c>
      <c r="AG447" s="614"/>
      <c r="AH447" s="607"/>
      <c r="AI447" s="607" t="s">
        <v>1370</v>
      </c>
      <c r="AJ447" s="603" t="s">
        <v>1370</v>
      </c>
      <c r="AK447" s="611"/>
      <c r="AL447" s="609"/>
      <c r="AO447" s="612"/>
    </row>
    <row r="448" spans="1:41" s="605" customFormat="1" ht="20.100000000000001" customHeight="1" x14ac:dyDescent="0.3">
      <c r="A448" s="603">
        <v>707407</v>
      </c>
      <c r="B448" s="604" t="s">
        <v>3026</v>
      </c>
      <c r="C448" s="603" t="s">
        <v>125</v>
      </c>
      <c r="D448" s="603" t="s">
        <v>924</v>
      </c>
      <c r="E448" s="603" t="s">
        <v>173</v>
      </c>
      <c r="F448" s="621">
        <v>35800</v>
      </c>
      <c r="G448" s="603" t="s">
        <v>982</v>
      </c>
      <c r="H448" s="603" t="s">
        <v>2965</v>
      </c>
      <c r="I448" s="607" t="s">
        <v>245</v>
      </c>
      <c r="J448" s="611" t="s">
        <v>199</v>
      </c>
      <c r="K448" s="603">
        <v>2015</v>
      </c>
      <c r="L448" s="603" t="s">
        <v>208</v>
      </c>
      <c r="M448" s="614"/>
      <c r="N448" s="603"/>
      <c r="O448" s="607"/>
      <c r="P448" s="603"/>
      <c r="Q448" s="605">
        <v>0</v>
      </c>
      <c r="R448" s="603">
        <v>0</v>
      </c>
      <c r="S448" s="603" t="s">
        <v>2878</v>
      </c>
      <c r="T448" s="603" t="s">
        <v>1871</v>
      </c>
      <c r="U448" s="603" t="s">
        <v>2879</v>
      </c>
      <c r="V448" s="603" t="s">
        <v>1772</v>
      </c>
      <c r="W448" s="603"/>
      <c r="X448" s="603"/>
      <c r="Y448" s="603"/>
      <c r="Z448" s="603"/>
      <c r="AA448" s="603"/>
      <c r="AB448" s="617"/>
      <c r="AC448" s="603"/>
      <c r="AD448" s="603"/>
      <c r="AE448" s="607"/>
      <c r="AF448" s="610" t="s">
        <v>225</v>
      </c>
      <c r="AG448" s="614"/>
      <c r="AH448" s="607" t="s">
        <v>1370</v>
      </c>
      <c r="AI448" s="607" t="s">
        <v>1370</v>
      </c>
      <c r="AJ448" s="603" t="s">
        <v>1370</v>
      </c>
      <c r="AK448" s="611"/>
      <c r="AL448" s="610"/>
      <c r="AM448" s="611"/>
      <c r="AN448" s="611"/>
      <c r="AO448" s="612"/>
    </row>
    <row r="449" spans="1:41" s="605" customFormat="1" ht="20.100000000000001" customHeight="1" x14ac:dyDescent="0.3">
      <c r="A449" s="603">
        <v>707408</v>
      </c>
      <c r="B449" s="604" t="s">
        <v>3027</v>
      </c>
      <c r="C449" s="603" t="s">
        <v>66</v>
      </c>
      <c r="D449" s="603" t="s">
        <v>1265</v>
      </c>
      <c r="E449" s="603" t="s">
        <v>173</v>
      </c>
      <c r="F449" s="621">
        <v>31274</v>
      </c>
      <c r="G449" s="603" t="s">
        <v>3028</v>
      </c>
      <c r="H449" s="603" t="s">
        <v>2936</v>
      </c>
      <c r="I449" s="607" t="s">
        <v>246</v>
      </c>
      <c r="J449" s="603" t="s">
        <v>199</v>
      </c>
      <c r="K449" s="603">
        <v>2003</v>
      </c>
      <c r="L449" s="603" t="s">
        <v>208</v>
      </c>
      <c r="M449" s="614"/>
      <c r="N449" s="603"/>
      <c r="O449" s="607"/>
      <c r="P449" s="603"/>
      <c r="Q449" s="605">
        <v>0</v>
      </c>
      <c r="R449" s="603">
        <v>0</v>
      </c>
      <c r="S449" s="603" t="s">
        <v>2880</v>
      </c>
      <c r="T449" s="603" t="s">
        <v>1877</v>
      </c>
      <c r="U449" s="603" t="s">
        <v>2043</v>
      </c>
      <c r="V449" s="603" t="s">
        <v>2881</v>
      </c>
      <c r="W449" s="603"/>
      <c r="X449" s="603"/>
      <c r="Y449" s="603"/>
      <c r="Z449" s="603"/>
      <c r="AA449" s="603"/>
      <c r="AB449" s="617"/>
      <c r="AC449" s="603"/>
      <c r="AD449" s="603"/>
      <c r="AE449" s="607"/>
      <c r="AF449" s="610"/>
      <c r="AG449" s="614"/>
      <c r="AH449" s="607"/>
      <c r="AI449" s="607"/>
      <c r="AJ449" s="603"/>
      <c r="AK449" s="611"/>
      <c r="AL449" s="610"/>
      <c r="AM449" s="611"/>
      <c r="AN449" s="611"/>
      <c r="AO449" s="612"/>
    </row>
    <row r="450" spans="1:41" s="605" customFormat="1" ht="20.100000000000001" customHeight="1" x14ac:dyDescent="0.3">
      <c r="A450" s="603">
        <v>707409</v>
      </c>
      <c r="B450" s="604" t="s">
        <v>3029</v>
      </c>
      <c r="C450" s="603" t="s">
        <v>1398</v>
      </c>
      <c r="D450" s="603" t="s">
        <v>977</v>
      </c>
      <c r="E450" s="603" t="s">
        <v>173</v>
      </c>
      <c r="F450" s="621">
        <v>31607</v>
      </c>
      <c r="G450" s="603" t="s">
        <v>1067</v>
      </c>
      <c r="H450" s="603" t="s">
        <v>2919</v>
      </c>
      <c r="I450" s="607" t="s">
        <v>245</v>
      </c>
      <c r="J450" s="603" t="s">
        <v>2113</v>
      </c>
      <c r="K450" s="617"/>
      <c r="L450" s="603" t="s">
        <v>2113</v>
      </c>
      <c r="M450" s="614"/>
      <c r="N450" s="603"/>
      <c r="O450" s="607"/>
      <c r="P450" s="603"/>
      <c r="Q450" s="605">
        <v>0</v>
      </c>
      <c r="R450" s="617"/>
      <c r="S450" s="603" t="s">
        <v>2882</v>
      </c>
      <c r="T450" s="603" t="s">
        <v>2883</v>
      </c>
      <c r="U450" s="603" t="s">
        <v>1813</v>
      </c>
      <c r="V450" s="603" t="s">
        <v>2047</v>
      </c>
      <c r="W450" s="603"/>
      <c r="X450" s="603"/>
      <c r="Y450" s="603"/>
      <c r="Z450" s="603"/>
      <c r="AA450" s="603"/>
      <c r="AB450" s="617"/>
      <c r="AC450" s="603"/>
      <c r="AD450" s="603"/>
      <c r="AE450" s="607"/>
      <c r="AF450" s="610" t="s">
        <v>225</v>
      </c>
      <c r="AG450" s="614"/>
      <c r="AH450" s="607"/>
      <c r="AI450" s="607"/>
      <c r="AJ450" s="603" t="s">
        <v>1370</v>
      </c>
      <c r="AK450" s="611"/>
      <c r="AL450" s="610"/>
      <c r="AM450" s="615"/>
      <c r="AN450" s="615"/>
      <c r="AO450" s="612"/>
    </row>
    <row r="451" spans="1:41" s="605" customFormat="1" ht="20.100000000000001" customHeight="1" x14ac:dyDescent="0.3">
      <c r="A451" s="603">
        <v>707410</v>
      </c>
      <c r="B451" s="604" t="s">
        <v>3030</v>
      </c>
      <c r="C451" s="603" t="s">
        <v>68</v>
      </c>
      <c r="D451" s="603" t="s">
        <v>1177</v>
      </c>
      <c r="E451" s="603" t="s">
        <v>173</v>
      </c>
      <c r="F451" s="621">
        <v>26401</v>
      </c>
      <c r="G451" s="603" t="s">
        <v>198</v>
      </c>
      <c r="H451" s="603" t="s">
        <v>3031</v>
      </c>
      <c r="I451" s="607" t="s">
        <v>245</v>
      </c>
      <c r="J451" s="603" t="s">
        <v>199</v>
      </c>
      <c r="K451" s="603">
        <v>1990</v>
      </c>
      <c r="L451" s="603" t="s">
        <v>198</v>
      </c>
      <c r="M451" s="614"/>
      <c r="N451" s="603"/>
      <c r="O451" s="607"/>
      <c r="P451" s="603"/>
      <c r="Q451" s="605">
        <v>0</v>
      </c>
      <c r="R451" s="617"/>
      <c r="S451" s="603" t="s">
        <v>3032</v>
      </c>
      <c r="T451" s="603" t="s">
        <v>1807</v>
      </c>
      <c r="U451" s="603" t="s">
        <v>1823</v>
      </c>
      <c r="V451" s="603" t="s">
        <v>1764</v>
      </c>
      <c r="W451" s="603"/>
      <c r="X451" s="603"/>
      <c r="Y451" s="603"/>
      <c r="Z451" s="603"/>
      <c r="AA451" s="603"/>
      <c r="AB451" s="617"/>
      <c r="AC451" s="603"/>
      <c r="AD451" s="603"/>
      <c r="AE451" s="607"/>
      <c r="AF451" s="610" t="s">
        <v>225</v>
      </c>
      <c r="AG451" s="614"/>
      <c r="AH451" s="607" t="s">
        <v>1370</v>
      </c>
      <c r="AI451" s="607" t="s">
        <v>1370</v>
      </c>
      <c r="AJ451" s="603" t="s">
        <v>1370</v>
      </c>
      <c r="AK451" s="611"/>
      <c r="AL451" s="610"/>
      <c r="AM451" s="611"/>
      <c r="AN451" s="611"/>
      <c r="AO451" s="612"/>
    </row>
    <row r="452" spans="1:41" s="605" customFormat="1" ht="20.100000000000001" customHeight="1" x14ac:dyDescent="0.3">
      <c r="A452" s="603">
        <v>707411</v>
      </c>
      <c r="B452" s="604" t="s">
        <v>3033</v>
      </c>
      <c r="C452" s="603" t="s">
        <v>66</v>
      </c>
      <c r="D452" s="603" t="s">
        <v>2918</v>
      </c>
      <c r="E452" s="603" t="s">
        <v>173</v>
      </c>
      <c r="F452" s="621">
        <v>37052</v>
      </c>
      <c r="G452" s="603" t="s">
        <v>216</v>
      </c>
      <c r="H452" s="603" t="s">
        <v>2965</v>
      </c>
      <c r="I452" s="607" t="s">
        <v>245</v>
      </c>
      <c r="J452" s="611" t="s">
        <v>199</v>
      </c>
      <c r="K452" s="603">
        <v>2020</v>
      </c>
      <c r="L452" s="603" t="s">
        <v>213</v>
      </c>
      <c r="M452" s="614"/>
      <c r="N452" s="603"/>
      <c r="O452" s="607"/>
      <c r="P452" s="603"/>
      <c r="Q452" s="605">
        <v>0</v>
      </c>
      <c r="R452" s="617"/>
      <c r="S452" s="603" t="s">
        <v>3034</v>
      </c>
      <c r="T452" s="603" t="s">
        <v>3035</v>
      </c>
      <c r="U452" s="603" t="s">
        <v>2757</v>
      </c>
      <c r="V452" s="603" t="s">
        <v>3036</v>
      </c>
      <c r="W452" s="603"/>
      <c r="X452" s="603"/>
      <c r="Y452" s="603"/>
      <c r="Z452" s="603"/>
      <c r="AA452" s="603"/>
      <c r="AB452" s="617"/>
      <c r="AC452" s="603"/>
      <c r="AD452" s="603"/>
      <c r="AE452" s="607"/>
      <c r="AF452" s="610" t="s">
        <v>225</v>
      </c>
      <c r="AG452" s="614"/>
      <c r="AH452" s="607" t="s">
        <v>1370</v>
      </c>
      <c r="AI452" s="607" t="s">
        <v>1370</v>
      </c>
      <c r="AJ452" s="603" t="s">
        <v>1370</v>
      </c>
      <c r="AK452" s="611"/>
      <c r="AL452" s="610"/>
      <c r="AM452" s="615"/>
      <c r="AN452" s="615"/>
      <c r="AO452" s="612"/>
    </row>
    <row r="453" spans="1:41" s="605" customFormat="1" ht="20.100000000000001" customHeight="1" x14ac:dyDescent="0.3">
      <c r="A453" s="603">
        <v>707413</v>
      </c>
      <c r="B453" s="604" t="s">
        <v>3553</v>
      </c>
      <c r="C453" s="603" t="s">
        <v>244</v>
      </c>
      <c r="D453" s="607"/>
      <c r="E453" s="587" t="s">
        <v>1687</v>
      </c>
      <c r="F453" s="623"/>
      <c r="G453" s="607"/>
      <c r="H453" s="608"/>
      <c r="I453" s="607" t="s">
        <v>246</v>
      </c>
      <c r="J453" s="622"/>
      <c r="K453" s="607"/>
      <c r="L453" s="608"/>
      <c r="M453" s="607"/>
      <c r="N453" s="607"/>
      <c r="O453" s="607"/>
      <c r="P453" s="607"/>
      <c r="Q453" s="605">
        <v>0</v>
      </c>
      <c r="R453" s="607"/>
      <c r="S453" s="607"/>
      <c r="T453" s="607"/>
      <c r="U453" s="607"/>
      <c r="V453" s="607"/>
      <c r="W453" s="607"/>
      <c r="X453" s="607"/>
      <c r="Y453" s="607"/>
      <c r="Z453" s="607"/>
      <c r="AA453" s="607"/>
      <c r="AB453" s="607"/>
      <c r="AC453" s="607"/>
      <c r="AD453" s="607" t="s">
        <v>3845</v>
      </c>
      <c r="AE453" s="607" t="s">
        <v>3778</v>
      </c>
      <c r="AF453" s="609"/>
      <c r="AG453" s="607"/>
      <c r="AH453" s="607" t="s">
        <v>1370</v>
      </c>
      <c r="AI453" s="607" t="s">
        <v>1370</v>
      </c>
      <c r="AJ453" s="603" t="s">
        <v>1370</v>
      </c>
      <c r="AL453" s="610"/>
      <c r="AM453" s="611"/>
      <c r="AN453" s="611"/>
      <c r="AO453" s="612"/>
    </row>
    <row r="454" spans="1:41" s="605" customFormat="1" ht="20.100000000000001" customHeight="1" x14ac:dyDescent="0.3">
      <c r="A454" s="603">
        <v>707414</v>
      </c>
      <c r="B454" s="604" t="s">
        <v>3037</v>
      </c>
      <c r="C454" s="603" t="s">
        <v>117</v>
      </c>
      <c r="D454" s="603" t="s">
        <v>1749</v>
      </c>
      <c r="E454" s="603" t="s">
        <v>1687</v>
      </c>
      <c r="F454" s="621">
        <v>33970</v>
      </c>
      <c r="G454" s="603" t="s">
        <v>3038</v>
      </c>
      <c r="H454" s="603" t="s">
        <v>2919</v>
      </c>
      <c r="I454" s="607" t="s">
        <v>245</v>
      </c>
      <c r="J454" s="603" t="s">
        <v>1683</v>
      </c>
      <c r="K454" s="603">
        <v>2013</v>
      </c>
      <c r="L454" s="603" t="s">
        <v>207</v>
      </c>
      <c r="M454" s="614"/>
      <c r="N454" s="603"/>
      <c r="O454" s="607"/>
      <c r="P454" s="603"/>
      <c r="Q454" s="605">
        <v>0</v>
      </c>
      <c r="R454" s="603">
        <v>0</v>
      </c>
      <c r="S454" s="603" t="s">
        <v>3039</v>
      </c>
      <c r="T454" s="603" t="s">
        <v>1890</v>
      </c>
      <c r="U454" s="603" t="s">
        <v>3040</v>
      </c>
      <c r="V454" s="603" t="s">
        <v>3041</v>
      </c>
      <c r="W454" s="603"/>
      <c r="X454" s="603"/>
      <c r="Y454" s="603"/>
      <c r="Z454" s="603"/>
      <c r="AA454" s="603"/>
      <c r="AB454" s="617"/>
      <c r="AC454" s="603"/>
      <c r="AD454" s="603"/>
      <c r="AE454" s="607"/>
      <c r="AF454" s="610" t="s">
        <v>225</v>
      </c>
      <c r="AG454" s="614"/>
      <c r="AH454" s="607" t="s">
        <v>1370</v>
      </c>
      <c r="AI454" s="607" t="s">
        <v>1370</v>
      </c>
      <c r="AJ454" s="603" t="s">
        <v>1370</v>
      </c>
      <c r="AK454" s="611"/>
      <c r="AL454" s="610"/>
      <c r="AM454" s="615"/>
      <c r="AN454" s="615"/>
      <c r="AO454" s="612"/>
    </row>
    <row r="455" spans="1:41" s="605" customFormat="1" ht="20.100000000000001" customHeight="1" x14ac:dyDescent="0.3">
      <c r="A455" s="603">
        <v>707415</v>
      </c>
      <c r="B455" s="604" t="s">
        <v>3042</v>
      </c>
      <c r="C455" s="603" t="s">
        <v>3043</v>
      </c>
      <c r="D455" s="603" t="s">
        <v>3044</v>
      </c>
      <c r="E455" s="603" t="s">
        <v>173</v>
      </c>
      <c r="F455" s="621">
        <v>30533</v>
      </c>
      <c r="G455" s="603" t="s">
        <v>3045</v>
      </c>
      <c r="H455" s="603" t="s">
        <v>2919</v>
      </c>
      <c r="I455" s="607" t="s">
        <v>245</v>
      </c>
      <c r="J455" s="608"/>
      <c r="K455" s="603" t="s">
        <v>3046</v>
      </c>
      <c r="L455" s="603" t="s">
        <v>212</v>
      </c>
      <c r="M455" s="614"/>
      <c r="N455" s="603"/>
      <c r="O455" s="607"/>
      <c r="P455" s="603"/>
      <c r="Q455" s="605">
        <v>0</v>
      </c>
      <c r="R455" s="603">
        <v>0</v>
      </c>
      <c r="S455" s="603" t="s">
        <v>3047</v>
      </c>
      <c r="T455" s="603" t="s">
        <v>3048</v>
      </c>
      <c r="U455" s="603" t="s">
        <v>3049</v>
      </c>
      <c r="V455" s="603" t="s">
        <v>1819</v>
      </c>
      <c r="W455" s="603"/>
      <c r="X455" s="603"/>
      <c r="Y455" s="603"/>
      <c r="Z455" s="603"/>
      <c r="AA455" s="603"/>
      <c r="AB455" s="617"/>
      <c r="AC455" s="603"/>
      <c r="AD455" s="603"/>
      <c r="AE455" s="607"/>
      <c r="AF455" s="610" t="s">
        <v>225</v>
      </c>
      <c r="AG455" s="614"/>
      <c r="AH455" s="607"/>
      <c r="AI455" s="607"/>
      <c r="AJ455" s="603" t="s">
        <v>1370</v>
      </c>
      <c r="AK455" s="611"/>
      <c r="AL455" s="610"/>
      <c r="AM455" s="611"/>
      <c r="AN455" s="611"/>
      <c r="AO455" s="612"/>
    </row>
    <row r="456" spans="1:41" s="605" customFormat="1" ht="20.100000000000001" customHeight="1" x14ac:dyDescent="0.3">
      <c r="A456" s="603">
        <v>707416</v>
      </c>
      <c r="B456" s="604" t="s">
        <v>3050</v>
      </c>
      <c r="C456" s="603" t="s">
        <v>2996</v>
      </c>
      <c r="D456" s="603" t="s">
        <v>1098</v>
      </c>
      <c r="E456" s="603" t="s">
        <v>173</v>
      </c>
      <c r="F456" s="621">
        <v>36853</v>
      </c>
      <c r="G456" s="603" t="s">
        <v>198</v>
      </c>
      <c r="H456" s="603" t="s">
        <v>2919</v>
      </c>
      <c r="I456" s="607" t="s">
        <v>245</v>
      </c>
      <c r="J456" s="608"/>
      <c r="K456" s="603" t="s">
        <v>2999</v>
      </c>
      <c r="L456" s="603" t="s">
        <v>200</v>
      </c>
      <c r="M456" s="614"/>
      <c r="N456" s="603"/>
      <c r="O456" s="607"/>
      <c r="P456" s="603"/>
      <c r="Q456" s="605">
        <v>0</v>
      </c>
      <c r="R456" s="603">
        <v>0</v>
      </c>
      <c r="S456" s="603" t="s">
        <v>3051</v>
      </c>
      <c r="T456" s="603" t="s">
        <v>3052</v>
      </c>
      <c r="U456" s="603" t="s">
        <v>3053</v>
      </c>
      <c r="V456" s="603" t="s">
        <v>1704</v>
      </c>
      <c r="W456" s="603"/>
      <c r="X456" s="603"/>
      <c r="Y456" s="603"/>
      <c r="Z456" s="603"/>
      <c r="AA456" s="603"/>
      <c r="AB456" s="617"/>
      <c r="AC456" s="603"/>
      <c r="AD456" s="603"/>
      <c r="AE456" s="607"/>
      <c r="AF456" s="610" t="s">
        <v>225</v>
      </c>
      <c r="AG456" s="614"/>
      <c r="AH456" s="607"/>
      <c r="AI456" s="607"/>
      <c r="AJ456" s="603" t="s">
        <v>1370</v>
      </c>
      <c r="AK456" s="611"/>
      <c r="AL456" s="610"/>
      <c r="AM456" s="611"/>
      <c r="AN456" s="611"/>
      <c r="AO456" s="612"/>
    </row>
    <row r="457" spans="1:41" s="605" customFormat="1" ht="20.100000000000001" customHeight="1" x14ac:dyDescent="0.3">
      <c r="A457" s="603">
        <v>707417</v>
      </c>
      <c r="B457" s="604" t="s">
        <v>3054</v>
      </c>
      <c r="C457" s="603" t="s">
        <v>70</v>
      </c>
      <c r="D457" s="603" t="s">
        <v>3055</v>
      </c>
      <c r="E457" s="603" t="s">
        <v>173</v>
      </c>
      <c r="F457" s="613">
        <v>31291</v>
      </c>
      <c r="G457" s="603" t="s">
        <v>198</v>
      </c>
      <c r="H457" s="603" t="s">
        <v>3056</v>
      </c>
      <c r="I457" s="607" t="s">
        <v>247</v>
      </c>
      <c r="J457" s="611" t="s">
        <v>201</v>
      </c>
      <c r="K457" s="603">
        <v>2007</v>
      </c>
      <c r="L457" s="603" t="s">
        <v>198</v>
      </c>
      <c r="M457" s="614"/>
      <c r="N457" s="603"/>
      <c r="O457" s="607"/>
      <c r="P457" s="603"/>
      <c r="Q457" s="605">
        <v>0</v>
      </c>
      <c r="R457" s="617"/>
      <c r="S457" s="603" t="s">
        <v>3057</v>
      </c>
      <c r="T457" s="603" t="s">
        <v>1805</v>
      </c>
      <c r="U457" s="603" t="s">
        <v>3058</v>
      </c>
      <c r="V457" s="603" t="s">
        <v>2113</v>
      </c>
      <c r="W457" s="603"/>
      <c r="X457" s="603"/>
      <c r="Y457" s="603"/>
      <c r="Z457" s="603"/>
      <c r="AA457" s="603"/>
      <c r="AB457" s="617"/>
      <c r="AC457" s="603"/>
      <c r="AD457" s="603"/>
      <c r="AE457" s="607"/>
      <c r="AF457" s="610"/>
      <c r="AG457" s="614"/>
      <c r="AH457" s="607"/>
      <c r="AI457" s="607"/>
      <c r="AJ457" s="603"/>
      <c r="AK457" s="611"/>
      <c r="AL457" s="610"/>
      <c r="AM457" s="611"/>
      <c r="AN457" s="611"/>
      <c r="AO457" s="612"/>
    </row>
    <row r="458" spans="1:41" s="605" customFormat="1" ht="20.100000000000001" customHeight="1" x14ac:dyDescent="0.3">
      <c r="A458" s="603">
        <v>707418</v>
      </c>
      <c r="B458" s="604" t="s">
        <v>3059</v>
      </c>
      <c r="C458" s="603" t="s">
        <v>68</v>
      </c>
      <c r="D458" s="603" t="s">
        <v>1195</v>
      </c>
      <c r="E458" s="603" t="s">
        <v>173</v>
      </c>
      <c r="F458" s="621">
        <v>32709</v>
      </c>
      <c r="G458" s="603" t="s">
        <v>198</v>
      </c>
      <c r="H458" s="603" t="s">
        <v>2936</v>
      </c>
      <c r="I458" s="607" t="s">
        <v>245</v>
      </c>
      <c r="J458" s="603" t="s">
        <v>199</v>
      </c>
      <c r="K458" s="603">
        <v>2008</v>
      </c>
      <c r="L458" s="603" t="s">
        <v>198</v>
      </c>
      <c r="M458" s="614"/>
      <c r="N458" s="603"/>
      <c r="O458" s="607"/>
      <c r="P458" s="603"/>
      <c r="Q458" s="605">
        <v>0</v>
      </c>
      <c r="R458" s="603">
        <v>0</v>
      </c>
      <c r="S458" s="603" t="s">
        <v>3060</v>
      </c>
      <c r="T458" s="603" t="s">
        <v>1803</v>
      </c>
      <c r="U458" s="603" t="s">
        <v>3061</v>
      </c>
      <c r="V458" s="603" t="s">
        <v>3062</v>
      </c>
      <c r="W458" s="603"/>
      <c r="X458" s="603"/>
      <c r="Y458" s="603"/>
      <c r="Z458" s="603"/>
      <c r="AA458" s="603"/>
      <c r="AB458" s="617"/>
      <c r="AC458" s="603"/>
      <c r="AD458" s="603"/>
      <c r="AE458" s="607"/>
      <c r="AF458" s="610" t="s">
        <v>225</v>
      </c>
      <c r="AG458" s="614"/>
      <c r="AH458" s="607" t="s">
        <v>1370</v>
      </c>
      <c r="AI458" s="607" t="s">
        <v>1370</v>
      </c>
      <c r="AJ458" s="603" t="s">
        <v>1370</v>
      </c>
      <c r="AK458" s="611"/>
      <c r="AL458" s="610"/>
      <c r="AM458" s="611"/>
      <c r="AN458" s="611"/>
      <c r="AO458" s="612"/>
    </row>
    <row r="459" spans="1:41" s="605" customFormat="1" ht="20.100000000000001" customHeight="1" x14ac:dyDescent="0.3">
      <c r="A459" s="603">
        <v>707419</v>
      </c>
      <c r="B459" s="604" t="s">
        <v>3063</v>
      </c>
      <c r="C459" s="603" t="s">
        <v>116</v>
      </c>
      <c r="D459" s="603" t="s">
        <v>1122</v>
      </c>
      <c r="E459" s="603" t="s">
        <v>173</v>
      </c>
      <c r="F459" s="621">
        <v>34951</v>
      </c>
      <c r="G459" s="603" t="s">
        <v>198</v>
      </c>
      <c r="H459" s="603" t="s">
        <v>3064</v>
      </c>
      <c r="I459" s="607" t="s">
        <v>245</v>
      </c>
      <c r="J459" s="608"/>
      <c r="K459" s="603" t="s">
        <v>3016</v>
      </c>
      <c r="L459" s="603" t="s">
        <v>198</v>
      </c>
      <c r="M459" s="614"/>
      <c r="N459" s="603"/>
      <c r="O459" s="607"/>
      <c r="P459" s="603"/>
      <c r="Q459" s="605">
        <v>0</v>
      </c>
      <c r="R459" s="603">
        <v>0</v>
      </c>
      <c r="S459" s="603" t="s">
        <v>3065</v>
      </c>
      <c r="T459" s="603" t="s">
        <v>3066</v>
      </c>
      <c r="U459" s="603" t="s">
        <v>3067</v>
      </c>
      <c r="V459" s="603" t="s">
        <v>1793</v>
      </c>
      <c r="W459" s="603"/>
      <c r="X459" s="603"/>
      <c r="Y459" s="603"/>
      <c r="Z459" s="603"/>
      <c r="AA459" s="603"/>
      <c r="AB459" s="617"/>
      <c r="AC459" s="603"/>
      <c r="AD459" s="603"/>
      <c r="AE459" s="607"/>
      <c r="AF459" s="610" t="s">
        <v>225</v>
      </c>
      <c r="AG459" s="614"/>
      <c r="AH459" s="607" t="s">
        <v>1370</v>
      </c>
      <c r="AI459" s="607" t="s">
        <v>1370</v>
      </c>
      <c r="AJ459" s="603" t="s">
        <v>1370</v>
      </c>
      <c r="AK459" s="611"/>
      <c r="AL459" s="610"/>
      <c r="AM459" s="611"/>
      <c r="AN459" s="611"/>
      <c r="AO459" s="612"/>
    </row>
    <row r="460" spans="1:41" s="605" customFormat="1" ht="20.100000000000001" customHeight="1" x14ac:dyDescent="0.3">
      <c r="A460" s="603">
        <v>707420</v>
      </c>
      <c r="B460" s="604" t="s">
        <v>3068</v>
      </c>
      <c r="C460" s="603" t="s">
        <v>3069</v>
      </c>
      <c r="D460" s="603" t="s">
        <v>961</v>
      </c>
      <c r="E460" s="603" t="s">
        <v>173</v>
      </c>
      <c r="F460" s="621">
        <v>34617</v>
      </c>
      <c r="G460" s="603" t="s">
        <v>1101</v>
      </c>
      <c r="H460" s="603" t="s">
        <v>907</v>
      </c>
      <c r="I460" s="607" t="s">
        <v>245</v>
      </c>
      <c r="J460" s="603" t="s">
        <v>199</v>
      </c>
      <c r="K460" s="603">
        <v>2012</v>
      </c>
      <c r="L460" s="603" t="s">
        <v>200</v>
      </c>
      <c r="M460" s="614"/>
      <c r="N460" s="603"/>
      <c r="O460" s="607"/>
      <c r="P460" s="603"/>
      <c r="Q460" s="605">
        <v>0</v>
      </c>
      <c r="R460" s="603">
        <v>0</v>
      </c>
      <c r="S460" s="603" t="s">
        <v>3070</v>
      </c>
      <c r="T460" s="603" t="s">
        <v>3071</v>
      </c>
      <c r="U460" s="603" t="s">
        <v>1771</v>
      </c>
      <c r="V460" s="603" t="s">
        <v>3072</v>
      </c>
      <c r="W460" s="603"/>
      <c r="X460" s="603"/>
      <c r="Y460" s="603"/>
      <c r="Z460" s="603"/>
      <c r="AA460" s="603"/>
      <c r="AB460" s="617"/>
      <c r="AC460" s="603"/>
      <c r="AD460" s="603"/>
      <c r="AE460" s="607"/>
      <c r="AF460" s="610" t="s">
        <v>225</v>
      </c>
      <c r="AG460" s="614"/>
      <c r="AH460" s="607" t="s">
        <v>1370</v>
      </c>
      <c r="AI460" s="607" t="s">
        <v>1370</v>
      </c>
      <c r="AJ460" s="603" t="s">
        <v>1370</v>
      </c>
      <c r="AK460" s="611"/>
      <c r="AL460" s="610"/>
      <c r="AM460" s="611"/>
      <c r="AN460" s="611"/>
      <c r="AO460" s="612"/>
    </row>
    <row r="461" spans="1:41" s="605" customFormat="1" ht="20.100000000000001" customHeight="1" x14ac:dyDescent="0.3">
      <c r="A461" s="603">
        <v>707421</v>
      </c>
      <c r="B461" s="604" t="s">
        <v>1397</v>
      </c>
      <c r="C461" s="603" t="s">
        <v>1398</v>
      </c>
      <c r="D461" s="603" t="s">
        <v>977</v>
      </c>
      <c r="E461" s="603" t="s">
        <v>173</v>
      </c>
      <c r="F461" s="613">
        <v>28369</v>
      </c>
      <c r="G461" s="603" t="s">
        <v>1067</v>
      </c>
      <c r="H461" s="603" t="s">
        <v>2919</v>
      </c>
      <c r="I461" s="607" t="s">
        <v>245</v>
      </c>
      <c r="J461" s="603" t="s">
        <v>199</v>
      </c>
      <c r="K461" s="611">
        <v>2000</v>
      </c>
      <c r="L461" s="603" t="s">
        <v>200</v>
      </c>
      <c r="M461" s="614"/>
      <c r="N461" s="603"/>
      <c r="O461" s="607"/>
      <c r="P461" s="603"/>
      <c r="Q461" s="605">
        <v>0</v>
      </c>
      <c r="R461" s="617"/>
      <c r="S461" s="603" t="s">
        <v>3073</v>
      </c>
      <c r="T461" s="603" t="s">
        <v>2883</v>
      </c>
      <c r="U461" s="603" t="s">
        <v>1813</v>
      </c>
      <c r="V461" s="603" t="s">
        <v>2047</v>
      </c>
      <c r="W461" s="603"/>
      <c r="X461" s="603"/>
      <c r="Y461" s="603"/>
      <c r="Z461" s="603"/>
      <c r="AA461" s="603"/>
      <c r="AB461" s="617"/>
      <c r="AC461" s="603"/>
      <c r="AD461" s="603"/>
      <c r="AE461" s="607"/>
      <c r="AF461" s="610" t="s">
        <v>225</v>
      </c>
      <c r="AG461" s="614"/>
      <c r="AH461" s="607"/>
      <c r="AI461" s="607"/>
      <c r="AJ461" s="603" t="s">
        <v>1370</v>
      </c>
      <c r="AK461" s="611"/>
      <c r="AL461" s="610"/>
      <c r="AM461" s="611"/>
      <c r="AN461" s="611"/>
      <c r="AO461" s="612"/>
    </row>
    <row r="462" spans="1:41" s="605" customFormat="1" ht="20.100000000000001" customHeight="1" x14ac:dyDescent="0.3">
      <c r="A462" s="603">
        <v>707422</v>
      </c>
      <c r="B462" s="604" t="s">
        <v>3074</v>
      </c>
      <c r="C462" s="603" t="s">
        <v>249</v>
      </c>
      <c r="D462" s="603" t="s">
        <v>1014</v>
      </c>
      <c r="E462" s="603" t="s">
        <v>173</v>
      </c>
      <c r="F462" s="613">
        <v>32510</v>
      </c>
      <c r="G462" s="603" t="s">
        <v>3075</v>
      </c>
      <c r="H462" s="603" t="s">
        <v>907</v>
      </c>
      <c r="I462" s="607" t="s">
        <v>245</v>
      </c>
      <c r="J462" s="603" t="s">
        <v>201</v>
      </c>
      <c r="K462" s="611">
        <v>2009</v>
      </c>
      <c r="L462" s="603" t="s">
        <v>216</v>
      </c>
      <c r="M462" s="614"/>
      <c r="N462" s="603"/>
      <c r="O462" s="607"/>
      <c r="P462" s="603"/>
      <c r="Q462" s="605">
        <v>0</v>
      </c>
      <c r="R462" s="603">
        <v>0</v>
      </c>
      <c r="S462" s="603" t="s">
        <v>3076</v>
      </c>
      <c r="T462" s="603" t="s">
        <v>3077</v>
      </c>
      <c r="U462" s="603" t="s">
        <v>3078</v>
      </c>
      <c r="V462" s="603" t="s">
        <v>1800</v>
      </c>
      <c r="W462" s="603"/>
      <c r="X462" s="603"/>
      <c r="Y462" s="603"/>
      <c r="Z462" s="603"/>
      <c r="AA462" s="603"/>
      <c r="AB462" s="617"/>
      <c r="AC462" s="603"/>
      <c r="AD462" s="603"/>
      <c r="AE462" s="607"/>
      <c r="AF462" s="610" t="s">
        <v>225</v>
      </c>
      <c r="AG462" s="614"/>
      <c r="AH462" s="607" t="s">
        <v>1370</v>
      </c>
      <c r="AI462" s="607" t="s">
        <v>1370</v>
      </c>
      <c r="AJ462" s="603" t="s">
        <v>1370</v>
      </c>
      <c r="AK462" s="611"/>
      <c r="AL462" s="610"/>
      <c r="AM462" s="611"/>
      <c r="AN462" s="611"/>
      <c r="AO462" s="612"/>
    </row>
    <row r="463" spans="1:41" s="605" customFormat="1" ht="20.100000000000001" customHeight="1" x14ac:dyDescent="0.3">
      <c r="A463" s="603">
        <v>707423</v>
      </c>
      <c r="B463" s="604" t="s">
        <v>3079</v>
      </c>
      <c r="C463" s="603" t="s">
        <v>3080</v>
      </c>
      <c r="D463" s="603" t="s">
        <v>3081</v>
      </c>
      <c r="E463" s="603" t="s">
        <v>1687</v>
      </c>
      <c r="F463" s="621">
        <v>32084</v>
      </c>
      <c r="G463" s="603" t="s">
        <v>198</v>
      </c>
      <c r="H463" s="603" t="s">
        <v>2919</v>
      </c>
      <c r="I463" s="607" t="s">
        <v>245</v>
      </c>
      <c r="J463" s="603" t="s">
        <v>199</v>
      </c>
      <c r="K463" s="603">
        <v>2005</v>
      </c>
      <c r="L463" s="603" t="s">
        <v>198</v>
      </c>
      <c r="M463" s="614"/>
      <c r="N463" s="603"/>
      <c r="O463" s="607"/>
      <c r="P463" s="603"/>
      <c r="Q463" s="605">
        <v>0</v>
      </c>
      <c r="R463" s="603">
        <v>0</v>
      </c>
      <c r="S463" s="603" t="s">
        <v>3082</v>
      </c>
      <c r="T463" s="603" t="s">
        <v>3083</v>
      </c>
      <c r="U463" s="603" t="s">
        <v>3084</v>
      </c>
      <c r="V463" s="603" t="s">
        <v>1764</v>
      </c>
      <c r="W463" s="603"/>
      <c r="X463" s="603"/>
      <c r="Y463" s="603"/>
      <c r="Z463" s="603"/>
      <c r="AA463" s="603"/>
      <c r="AB463" s="617"/>
      <c r="AC463" s="603"/>
      <c r="AD463" s="603"/>
      <c r="AE463" s="607"/>
      <c r="AF463" s="610" t="s">
        <v>225</v>
      </c>
      <c r="AG463" s="614"/>
      <c r="AH463" s="607" t="s">
        <v>1370</v>
      </c>
      <c r="AI463" s="607" t="s">
        <v>1370</v>
      </c>
      <c r="AJ463" s="603" t="s">
        <v>1370</v>
      </c>
      <c r="AK463" s="611"/>
      <c r="AL463" s="610"/>
      <c r="AM463" s="611"/>
      <c r="AN463" s="611"/>
      <c r="AO463" s="612"/>
    </row>
    <row r="464" spans="1:41" s="605" customFormat="1" ht="20.100000000000001" customHeight="1" x14ac:dyDescent="0.3">
      <c r="A464" s="603">
        <v>707424</v>
      </c>
      <c r="B464" s="604" t="s">
        <v>3085</v>
      </c>
      <c r="C464" s="603" t="s">
        <v>68</v>
      </c>
      <c r="D464" s="603" t="s">
        <v>3086</v>
      </c>
      <c r="E464" s="603" t="s">
        <v>173</v>
      </c>
      <c r="F464" s="621">
        <v>32004</v>
      </c>
      <c r="G464" s="603" t="s">
        <v>1136</v>
      </c>
      <c r="H464" s="603" t="s">
        <v>2919</v>
      </c>
      <c r="I464" s="607" t="s">
        <v>245</v>
      </c>
      <c r="J464" s="608"/>
      <c r="K464" s="603" t="s">
        <v>3087</v>
      </c>
      <c r="L464" s="603" t="s">
        <v>210</v>
      </c>
      <c r="M464" s="614"/>
      <c r="N464" s="603"/>
      <c r="O464" s="607"/>
      <c r="P464" s="603"/>
      <c r="Q464" s="605">
        <v>0</v>
      </c>
      <c r="R464" s="603">
        <v>0</v>
      </c>
      <c r="S464" s="603" t="s">
        <v>3088</v>
      </c>
      <c r="T464" s="603" t="s">
        <v>1803</v>
      </c>
      <c r="U464" s="603" t="s">
        <v>3089</v>
      </c>
      <c r="V464" s="603" t="s">
        <v>2042</v>
      </c>
      <c r="W464" s="603"/>
      <c r="X464" s="603"/>
      <c r="Y464" s="603"/>
      <c r="Z464" s="603"/>
      <c r="AA464" s="603"/>
      <c r="AB464" s="617"/>
      <c r="AC464" s="603"/>
      <c r="AD464" s="603"/>
      <c r="AE464" s="607"/>
      <c r="AF464" s="610" t="s">
        <v>225</v>
      </c>
      <c r="AG464" s="614"/>
      <c r="AH464" s="607" t="s">
        <v>1370</v>
      </c>
      <c r="AI464" s="607" t="s">
        <v>1370</v>
      </c>
      <c r="AJ464" s="603" t="s">
        <v>1370</v>
      </c>
      <c r="AK464" s="611"/>
      <c r="AL464" s="610"/>
      <c r="AM464" s="611"/>
      <c r="AN464" s="611"/>
      <c r="AO464" s="612"/>
    </row>
    <row r="465" spans="1:41" s="605" customFormat="1" ht="20.100000000000001" customHeight="1" x14ac:dyDescent="0.3">
      <c r="A465" s="603">
        <v>707425</v>
      </c>
      <c r="B465" s="604" t="s">
        <v>3090</v>
      </c>
      <c r="C465" s="603" t="s">
        <v>66</v>
      </c>
      <c r="D465" s="603" t="s">
        <v>1225</v>
      </c>
      <c r="E465" s="603" t="s">
        <v>173</v>
      </c>
      <c r="F465" s="621">
        <v>30980</v>
      </c>
      <c r="G465" s="603" t="s">
        <v>3091</v>
      </c>
      <c r="H465" s="603" t="s">
        <v>2965</v>
      </c>
      <c r="I465" s="607" t="s">
        <v>246</v>
      </c>
      <c r="J465" s="603" t="s">
        <v>199</v>
      </c>
      <c r="K465" s="603">
        <v>2003</v>
      </c>
      <c r="L465" s="603" t="s">
        <v>208</v>
      </c>
      <c r="M465" s="614"/>
      <c r="N465" s="603"/>
      <c r="O465" s="607"/>
      <c r="P465" s="603"/>
      <c r="Q465" s="605">
        <v>0</v>
      </c>
      <c r="R465" s="617"/>
      <c r="S465" s="603" t="s">
        <v>3092</v>
      </c>
      <c r="T465" s="603" t="s">
        <v>3093</v>
      </c>
      <c r="U465" s="603" t="s">
        <v>1809</v>
      </c>
      <c r="V465" s="603" t="s">
        <v>3094</v>
      </c>
      <c r="W465" s="603"/>
      <c r="X465" s="603"/>
      <c r="Y465" s="603"/>
      <c r="Z465" s="603"/>
      <c r="AA465" s="603"/>
      <c r="AB465" s="617"/>
      <c r="AC465" s="603"/>
      <c r="AD465" s="603"/>
      <c r="AE465" s="607"/>
      <c r="AF465" s="610" t="s">
        <v>225</v>
      </c>
      <c r="AG465" s="614"/>
      <c r="AH465" s="607"/>
      <c r="AI465" s="607"/>
      <c r="AJ465" s="603" t="s">
        <v>1370</v>
      </c>
      <c r="AK465" s="611"/>
      <c r="AL465" s="610"/>
      <c r="AM465" s="615"/>
      <c r="AN465" s="615"/>
      <c r="AO465" s="612"/>
    </row>
    <row r="466" spans="1:41" s="605" customFormat="1" ht="20.100000000000001" customHeight="1" x14ac:dyDescent="0.3">
      <c r="A466" s="603">
        <v>707426</v>
      </c>
      <c r="B466" s="604" t="s">
        <v>3095</v>
      </c>
      <c r="C466" s="603" t="s">
        <v>99</v>
      </c>
      <c r="D466" s="603" t="s">
        <v>3096</v>
      </c>
      <c r="E466" s="603" t="s">
        <v>172</v>
      </c>
      <c r="F466" s="621">
        <v>31780</v>
      </c>
      <c r="G466" s="603" t="s">
        <v>3097</v>
      </c>
      <c r="H466" s="603" t="s">
        <v>907</v>
      </c>
      <c r="I466" s="607" t="s">
        <v>247</v>
      </c>
      <c r="J466" s="603" t="s">
        <v>201</v>
      </c>
      <c r="K466" s="603">
        <v>2005</v>
      </c>
      <c r="L466" s="603" t="s">
        <v>215</v>
      </c>
      <c r="M466" s="614"/>
      <c r="N466" s="603"/>
      <c r="O466" s="607"/>
      <c r="P466" s="603"/>
      <c r="Q466" s="605">
        <v>0</v>
      </c>
      <c r="R466" s="617"/>
      <c r="S466" s="603" t="s">
        <v>3098</v>
      </c>
      <c r="T466" s="603" t="s">
        <v>2811</v>
      </c>
      <c r="U466" s="603" t="s">
        <v>3099</v>
      </c>
      <c r="V466" s="603" t="s">
        <v>3100</v>
      </c>
      <c r="W466" s="603"/>
      <c r="X466" s="603"/>
      <c r="Y466" s="603"/>
      <c r="Z466" s="603"/>
      <c r="AA466" s="603"/>
      <c r="AB466" s="617"/>
      <c r="AC466" s="603"/>
      <c r="AD466" s="603"/>
      <c r="AE466" s="607"/>
      <c r="AF466" s="610" t="s">
        <v>225</v>
      </c>
      <c r="AG466" s="614"/>
      <c r="AH466" s="607"/>
      <c r="AI466" s="607"/>
      <c r="AJ466" s="603" t="s">
        <v>1370</v>
      </c>
      <c r="AK466" s="611"/>
      <c r="AL466" s="610"/>
      <c r="AM466" s="611"/>
      <c r="AN466" s="611"/>
      <c r="AO466" s="612"/>
    </row>
    <row r="467" spans="1:41" s="605" customFormat="1" ht="20.100000000000001" customHeight="1" x14ac:dyDescent="0.3">
      <c r="A467" s="603">
        <v>707427</v>
      </c>
      <c r="B467" s="604" t="s">
        <v>3101</v>
      </c>
      <c r="C467" s="603" t="s">
        <v>87</v>
      </c>
      <c r="D467" s="603" t="s">
        <v>1259</v>
      </c>
      <c r="E467" s="603" t="s">
        <v>173</v>
      </c>
      <c r="F467" s="621">
        <v>31798</v>
      </c>
      <c r="G467" s="603" t="s">
        <v>198</v>
      </c>
      <c r="H467" s="603" t="s">
        <v>907</v>
      </c>
      <c r="I467" s="607" t="s">
        <v>245</v>
      </c>
      <c r="J467" s="603" t="s">
        <v>199</v>
      </c>
      <c r="K467" s="603">
        <v>2005</v>
      </c>
      <c r="L467" s="603" t="s">
        <v>198</v>
      </c>
      <c r="M467" s="614"/>
      <c r="N467" s="603"/>
      <c r="O467" s="607"/>
      <c r="P467" s="603"/>
      <c r="Q467" s="605">
        <v>0</v>
      </c>
      <c r="R467" s="603">
        <v>0</v>
      </c>
      <c r="S467" s="603" t="s">
        <v>3102</v>
      </c>
      <c r="T467" s="603" t="s">
        <v>1946</v>
      </c>
      <c r="U467" s="603" t="s">
        <v>3103</v>
      </c>
      <c r="V467" s="603" t="s">
        <v>1770</v>
      </c>
      <c r="W467" s="603"/>
      <c r="X467" s="603"/>
      <c r="Y467" s="603"/>
      <c r="Z467" s="603"/>
      <c r="AA467" s="603"/>
      <c r="AB467" s="617"/>
      <c r="AC467" s="603"/>
      <c r="AD467" s="603"/>
      <c r="AE467" s="607"/>
      <c r="AF467" s="610" t="s">
        <v>225</v>
      </c>
      <c r="AG467" s="614"/>
      <c r="AH467" s="607" t="s">
        <v>1370</v>
      </c>
      <c r="AI467" s="607" t="s">
        <v>1370</v>
      </c>
      <c r="AJ467" s="603" t="s">
        <v>1370</v>
      </c>
      <c r="AK467" s="611"/>
      <c r="AL467" s="610"/>
      <c r="AM467" s="615"/>
      <c r="AN467" s="615"/>
      <c r="AO467" s="612"/>
    </row>
    <row r="468" spans="1:41" s="605" customFormat="1" ht="20.100000000000001" customHeight="1" x14ac:dyDescent="0.3">
      <c r="A468" s="603">
        <v>707428</v>
      </c>
      <c r="B468" s="604" t="s">
        <v>3104</v>
      </c>
      <c r="C468" s="603" t="s">
        <v>3105</v>
      </c>
      <c r="D468" s="603" t="s">
        <v>1134</v>
      </c>
      <c r="E468" s="603" t="s">
        <v>172</v>
      </c>
      <c r="F468" s="621">
        <v>37261</v>
      </c>
      <c r="G468" s="603" t="s">
        <v>198</v>
      </c>
      <c r="H468" s="603" t="s">
        <v>2919</v>
      </c>
      <c r="I468" s="607" t="s">
        <v>245</v>
      </c>
      <c r="J468" s="608"/>
      <c r="K468" s="603" t="s">
        <v>3106</v>
      </c>
      <c r="L468" s="603" t="s">
        <v>198</v>
      </c>
      <c r="M468" s="614"/>
      <c r="N468" s="603"/>
      <c r="O468" s="607"/>
      <c r="P468" s="603"/>
      <c r="Q468" s="605">
        <v>0</v>
      </c>
      <c r="R468" s="603">
        <v>0</v>
      </c>
      <c r="S468" s="603" t="s">
        <v>3107</v>
      </c>
      <c r="T468" s="603" t="s">
        <v>3108</v>
      </c>
      <c r="U468" s="603" t="s">
        <v>2075</v>
      </c>
      <c r="V468" s="603" t="s">
        <v>1704</v>
      </c>
      <c r="W468" s="603"/>
      <c r="X468" s="603"/>
      <c r="Y468" s="603"/>
      <c r="Z468" s="603"/>
      <c r="AA468" s="603"/>
      <c r="AB468" s="617"/>
      <c r="AC468" s="603"/>
      <c r="AD468" s="603"/>
      <c r="AE468" s="607"/>
      <c r="AF468" s="610" t="s">
        <v>225</v>
      </c>
      <c r="AG468" s="614"/>
      <c r="AH468" s="607"/>
      <c r="AI468" s="607" t="s">
        <v>1370</v>
      </c>
      <c r="AJ468" s="603" t="s">
        <v>1370</v>
      </c>
      <c r="AK468" s="611"/>
      <c r="AL468" s="610"/>
      <c r="AM468" s="611"/>
      <c r="AN468" s="611"/>
      <c r="AO468" s="612"/>
    </row>
    <row r="469" spans="1:41" s="605" customFormat="1" ht="20.100000000000001" customHeight="1" x14ac:dyDescent="0.3">
      <c r="A469" s="603">
        <v>707429</v>
      </c>
      <c r="B469" s="604" t="s">
        <v>3109</v>
      </c>
      <c r="C469" s="603" t="s">
        <v>66</v>
      </c>
      <c r="D469" s="603" t="s">
        <v>927</v>
      </c>
      <c r="E469" s="603" t="s">
        <v>173</v>
      </c>
      <c r="F469" s="613">
        <v>33203</v>
      </c>
      <c r="G469" s="603" t="s">
        <v>198</v>
      </c>
      <c r="H469" s="603" t="s">
        <v>3110</v>
      </c>
      <c r="I469" s="607" t="s">
        <v>245</v>
      </c>
      <c r="J469" s="611" t="s">
        <v>201</v>
      </c>
      <c r="K469" s="603">
        <v>2008</v>
      </c>
      <c r="L469" s="603" t="s">
        <v>198</v>
      </c>
      <c r="M469" s="614"/>
      <c r="N469" s="603"/>
      <c r="O469" s="607"/>
      <c r="P469" s="603"/>
      <c r="Q469" s="605">
        <v>0</v>
      </c>
      <c r="R469" s="603">
        <v>0</v>
      </c>
      <c r="S469" s="603" t="s">
        <v>3111</v>
      </c>
      <c r="T469" s="603" t="s">
        <v>1792</v>
      </c>
      <c r="U469" s="603" t="s">
        <v>1915</v>
      </c>
      <c r="V469" s="603" t="s">
        <v>1793</v>
      </c>
      <c r="W469" s="603"/>
      <c r="X469" s="603"/>
      <c r="Y469" s="603"/>
      <c r="Z469" s="603"/>
      <c r="AA469" s="603"/>
      <c r="AB469" s="617"/>
      <c r="AC469" s="603"/>
      <c r="AD469" s="603"/>
      <c r="AE469" s="607"/>
      <c r="AF469" s="610" t="s">
        <v>225</v>
      </c>
      <c r="AG469" s="614"/>
      <c r="AH469" s="607"/>
      <c r="AI469" s="607"/>
      <c r="AJ469" s="603" t="s">
        <v>1370</v>
      </c>
      <c r="AK469" s="611"/>
      <c r="AL469" s="610"/>
      <c r="AM469" s="611"/>
      <c r="AN469" s="611"/>
      <c r="AO469" s="612"/>
    </row>
    <row r="470" spans="1:41" s="605" customFormat="1" ht="20.100000000000001" customHeight="1" x14ac:dyDescent="0.3">
      <c r="A470" s="603">
        <v>707430</v>
      </c>
      <c r="B470" s="604" t="s">
        <v>3112</v>
      </c>
      <c r="C470" s="603" t="s">
        <v>3113</v>
      </c>
      <c r="D470" s="603" t="s">
        <v>3114</v>
      </c>
      <c r="E470" s="603" t="s">
        <v>173</v>
      </c>
      <c r="F470" s="621">
        <v>36006</v>
      </c>
      <c r="G470" s="603" t="s">
        <v>956</v>
      </c>
      <c r="H470" s="603" t="s">
        <v>2919</v>
      </c>
      <c r="I470" s="607" t="s">
        <v>245</v>
      </c>
      <c r="J470" s="603" t="s">
        <v>2113</v>
      </c>
      <c r="K470" s="617"/>
      <c r="L470" s="603" t="s">
        <v>2113</v>
      </c>
      <c r="M470" s="614"/>
      <c r="N470" s="603"/>
      <c r="O470" s="607"/>
      <c r="P470" s="603"/>
      <c r="Q470" s="605">
        <v>0</v>
      </c>
      <c r="R470" s="617"/>
      <c r="S470" s="603" t="s">
        <v>3115</v>
      </c>
      <c r="T470" s="603" t="s">
        <v>3116</v>
      </c>
      <c r="U470" s="603" t="s">
        <v>3117</v>
      </c>
      <c r="V470" s="603" t="s">
        <v>1704</v>
      </c>
      <c r="W470" s="603"/>
      <c r="X470" s="603"/>
      <c r="Y470" s="603"/>
      <c r="Z470" s="603"/>
      <c r="AA470" s="603"/>
      <c r="AB470" s="617"/>
      <c r="AC470" s="603"/>
      <c r="AD470" s="603"/>
      <c r="AE470" s="607"/>
      <c r="AF470" s="610"/>
      <c r="AG470" s="614"/>
      <c r="AH470" s="607"/>
      <c r="AI470" s="607"/>
      <c r="AJ470" s="603"/>
      <c r="AK470" s="611"/>
      <c r="AL470" s="610"/>
      <c r="AM470" s="611"/>
      <c r="AN470" s="611"/>
      <c r="AO470" s="612"/>
    </row>
    <row r="471" spans="1:41" s="605" customFormat="1" ht="20.100000000000001" customHeight="1" x14ac:dyDescent="0.3">
      <c r="A471" s="603">
        <v>707431</v>
      </c>
      <c r="B471" s="604" t="s">
        <v>3118</v>
      </c>
      <c r="C471" s="603" t="s">
        <v>3119</v>
      </c>
      <c r="D471" s="603" t="s">
        <v>1235</v>
      </c>
      <c r="E471" s="603" t="s">
        <v>173</v>
      </c>
      <c r="F471" s="621">
        <v>0</v>
      </c>
      <c r="G471" s="603" t="s">
        <v>198</v>
      </c>
      <c r="H471" s="603" t="s">
        <v>2919</v>
      </c>
      <c r="I471" s="607" t="s">
        <v>245</v>
      </c>
      <c r="J471" s="603" t="s">
        <v>199</v>
      </c>
      <c r="K471" s="603">
        <v>2022</v>
      </c>
      <c r="L471" s="603" t="s">
        <v>200</v>
      </c>
      <c r="M471" s="614"/>
      <c r="N471" s="603"/>
      <c r="O471" s="607"/>
      <c r="P471" s="603"/>
      <c r="Q471" s="605">
        <v>0</v>
      </c>
      <c r="R471" s="603">
        <v>0</v>
      </c>
      <c r="S471" s="603" t="s">
        <v>3120</v>
      </c>
      <c r="T471" s="603" t="s">
        <v>3121</v>
      </c>
      <c r="U471" s="603" t="s">
        <v>3122</v>
      </c>
      <c r="V471" s="603" t="s">
        <v>1704</v>
      </c>
      <c r="W471" s="603"/>
      <c r="X471" s="603"/>
      <c r="Y471" s="603"/>
      <c r="Z471" s="603"/>
      <c r="AA471" s="603"/>
      <c r="AB471" s="617"/>
      <c r="AC471" s="603"/>
      <c r="AD471" s="603"/>
      <c r="AE471" s="607"/>
      <c r="AF471" s="610" t="s">
        <v>225</v>
      </c>
      <c r="AG471" s="614"/>
      <c r="AH471" s="607" t="s">
        <v>1370</v>
      </c>
      <c r="AI471" s="607" t="s">
        <v>1370</v>
      </c>
      <c r="AJ471" s="603" t="s">
        <v>1370</v>
      </c>
      <c r="AK471" s="611"/>
      <c r="AL471" s="610"/>
      <c r="AM471" s="611"/>
      <c r="AN471" s="611"/>
      <c r="AO471" s="612"/>
    </row>
    <row r="472" spans="1:41" s="605" customFormat="1" ht="20.100000000000001" customHeight="1" x14ac:dyDescent="0.3">
      <c r="A472" s="603">
        <v>707432</v>
      </c>
      <c r="B472" s="604" t="s">
        <v>3123</v>
      </c>
      <c r="C472" s="603" t="s">
        <v>155</v>
      </c>
      <c r="D472" s="603" t="s">
        <v>3124</v>
      </c>
      <c r="E472" s="603" t="s">
        <v>173</v>
      </c>
      <c r="F472" s="621">
        <v>32794</v>
      </c>
      <c r="G472" s="603" t="s">
        <v>938</v>
      </c>
      <c r="H472" s="603" t="s">
        <v>907</v>
      </c>
      <c r="I472" s="607" t="s">
        <v>245</v>
      </c>
      <c r="J472" s="603" t="s">
        <v>199</v>
      </c>
      <c r="K472" s="603">
        <v>2008</v>
      </c>
      <c r="L472" s="603" t="s">
        <v>200</v>
      </c>
      <c r="M472" s="614"/>
      <c r="N472" s="603"/>
      <c r="O472" s="607"/>
      <c r="P472" s="603"/>
      <c r="Q472" s="605">
        <v>0</v>
      </c>
      <c r="R472" s="603">
        <v>0</v>
      </c>
      <c r="S472" s="603" t="s">
        <v>3125</v>
      </c>
      <c r="T472" s="603" t="s">
        <v>1839</v>
      </c>
      <c r="U472" s="603" t="s">
        <v>3126</v>
      </c>
      <c r="V472" s="603" t="s">
        <v>3127</v>
      </c>
      <c r="W472" s="603"/>
      <c r="X472" s="603"/>
      <c r="Y472" s="603"/>
      <c r="Z472" s="603"/>
      <c r="AA472" s="603"/>
      <c r="AB472" s="617"/>
      <c r="AC472" s="603"/>
      <c r="AD472" s="603"/>
      <c r="AE472" s="607"/>
      <c r="AF472" s="610" t="s">
        <v>225</v>
      </c>
      <c r="AG472" s="614"/>
      <c r="AH472" s="607" t="s">
        <v>1370</v>
      </c>
      <c r="AI472" s="607" t="s">
        <v>1370</v>
      </c>
      <c r="AJ472" s="603" t="s">
        <v>1370</v>
      </c>
      <c r="AK472" s="611"/>
      <c r="AL472" s="610"/>
      <c r="AM472" s="611"/>
      <c r="AN472" s="611"/>
      <c r="AO472" s="612"/>
    </row>
    <row r="473" spans="1:41" s="605" customFormat="1" ht="20.100000000000001" customHeight="1" x14ac:dyDescent="0.3">
      <c r="A473" s="603">
        <v>707433</v>
      </c>
      <c r="B473" s="604" t="s">
        <v>3128</v>
      </c>
      <c r="C473" s="603" t="s">
        <v>65</v>
      </c>
      <c r="D473" s="603" t="s">
        <v>1018</v>
      </c>
      <c r="E473" s="603" t="s">
        <v>173</v>
      </c>
      <c r="F473" s="621">
        <v>37466</v>
      </c>
      <c r="G473" s="603" t="s">
        <v>1051</v>
      </c>
      <c r="H473" s="603" t="s">
        <v>2919</v>
      </c>
      <c r="I473" s="607" t="s">
        <v>245</v>
      </c>
      <c r="J473" s="622"/>
      <c r="K473" s="603" t="s">
        <v>3129</v>
      </c>
      <c r="L473" s="603" t="s">
        <v>198</v>
      </c>
      <c r="M473" s="614"/>
      <c r="N473" s="603"/>
      <c r="O473" s="607"/>
      <c r="P473" s="603"/>
      <c r="Q473" s="605">
        <v>0</v>
      </c>
      <c r="R473" s="603">
        <v>0</v>
      </c>
      <c r="S473" s="603" t="s">
        <v>3130</v>
      </c>
      <c r="T473" s="603" t="s">
        <v>3131</v>
      </c>
      <c r="U473" s="603" t="s">
        <v>2019</v>
      </c>
      <c r="V473" s="603" t="s">
        <v>1917</v>
      </c>
      <c r="W473" s="603"/>
      <c r="X473" s="603"/>
      <c r="Y473" s="603"/>
      <c r="Z473" s="603"/>
      <c r="AA473" s="603"/>
      <c r="AB473" s="617"/>
      <c r="AC473" s="603"/>
      <c r="AD473" s="603"/>
      <c r="AE473" s="607"/>
      <c r="AF473" s="610" t="s">
        <v>225</v>
      </c>
      <c r="AG473" s="614"/>
      <c r="AH473" s="607"/>
      <c r="AI473" s="607" t="s">
        <v>1370</v>
      </c>
      <c r="AJ473" s="603" t="s">
        <v>1370</v>
      </c>
      <c r="AK473" s="611"/>
      <c r="AL473" s="610"/>
      <c r="AM473" s="611"/>
      <c r="AN473" s="611"/>
      <c r="AO473" s="612"/>
    </row>
    <row r="474" spans="1:41" s="605" customFormat="1" ht="20.100000000000001" customHeight="1" x14ac:dyDescent="0.3">
      <c r="A474" s="611">
        <v>707434</v>
      </c>
      <c r="B474" s="624" t="s">
        <v>3132</v>
      </c>
      <c r="C474" s="603" t="s">
        <v>273</v>
      </c>
      <c r="D474" s="611" t="s">
        <v>963</v>
      </c>
      <c r="E474" s="611" t="s">
        <v>173</v>
      </c>
      <c r="F474" s="613">
        <v>37788</v>
      </c>
      <c r="G474" s="611" t="s">
        <v>198</v>
      </c>
      <c r="H474" s="611" t="s">
        <v>907</v>
      </c>
      <c r="I474" s="607" t="s">
        <v>247</v>
      </c>
      <c r="J474" s="611" t="s">
        <v>199</v>
      </c>
      <c r="K474" s="611">
        <v>2021</v>
      </c>
      <c r="L474" s="611" t="s">
        <v>198</v>
      </c>
      <c r="M474" s="615"/>
      <c r="N474" s="611"/>
      <c r="O474" s="607"/>
      <c r="P474" s="611"/>
      <c r="Q474" s="605">
        <v>0</v>
      </c>
      <c r="R474" s="611">
        <v>0</v>
      </c>
      <c r="S474" s="611" t="s">
        <v>3133</v>
      </c>
      <c r="T474" s="611" t="s">
        <v>2013</v>
      </c>
      <c r="U474" s="611" t="s">
        <v>2107</v>
      </c>
      <c r="V474" s="611" t="s">
        <v>1793</v>
      </c>
      <c r="W474" s="611"/>
      <c r="X474" s="611"/>
      <c r="Y474" s="611"/>
      <c r="Z474" s="611"/>
      <c r="AA474" s="611"/>
      <c r="AB474" s="618"/>
      <c r="AC474" s="611"/>
      <c r="AD474" s="611"/>
      <c r="AE474" s="607"/>
      <c r="AF474" s="611"/>
      <c r="AG474" s="615"/>
      <c r="AH474" s="607"/>
      <c r="AI474" s="607"/>
      <c r="AJ474" s="603"/>
      <c r="AK474" s="611"/>
      <c r="AL474" s="610"/>
      <c r="AM474" s="611"/>
      <c r="AN474" s="611"/>
      <c r="AO474" s="612"/>
    </row>
    <row r="475" spans="1:41" s="605" customFormat="1" ht="20.100000000000001" customHeight="1" x14ac:dyDescent="0.3">
      <c r="A475" s="611">
        <v>707435</v>
      </c>
      <c r="B475" s="624" t="s">
        <v>3134</v>
      </c>
      <c r="C475" s="603" t="s">
        <v>3135</v>
      </c>
      <c r="D475" s="611" t="s">
        <v>3136</v>
      </c>
      <c r="E475" s="611" t="s">
        <v>173</v>
      </c>
      <c r="F475" s="613">
        <v>35444</v>
      </c>
      <c r="G475" s="611" t="s">
        <v>206</v>
      </c>
      <c r="H475" s="611" t="s">
        <v>2919</v>
      </c>
      <c r="I475" s="607" t="s">
        <v>245</v>
      </c>
      <c r="J475" s="611" t="s">
        <v>201</v>
      </c>
      <c r="K475" s="611">
        <v>2014</v>
      </c>
      <c r="L475" s="611" t="s">
        <v>206</v>
      </c>
      <c r="M475" s="615"/>
      <c r="N475" s="611"/>
      <c r="O475" s="607"/>
      <c r="P475" s="611"/>
      <c r="Q475" s="605">
        <v>0</v>
      </c>
      <c r="R475" s="618"/>
      <c r="S475" s="611" t="s">
        <v>3137</v>
      </c>
      <c r="T475" s="611" t="s">
        <v>3138</v>
      </c>
      <c r="U475" s="611" t="s">
        <v>3139</v>
      </c>
      <c r="V475" s="611" t="s">
        <v>1780</v>
      </c>
      <c r="W475" s="611"/>
      <c r="X475" s="611"/>
      <c r="Y475" s="611"/>
      <c r="Z475" s="611"/>
      <c r="AA475" s="611"/>
      <c r="AB475" s="618"/>
      <c r="AC475" s="611"/>
      <c r="AD475" s="611"/>
      <c r="AE475" s="607"/>
      <c r="AF475" s="611" t="s">
        <v>225</v>
      </c>
      <c r="AG475" s="615"/>
      <c r="AH475" s="607" t="s">
        <v>1370</v>
      </c>
      <c r="AI475" s="607" t="s">
        <v>1370</v>
      </c>
      <c r="AJ475" s="603" t="s">
        <v>1370</v>
      </c>
      <c r="AK475" s="611"/>
      <c r="AL475" s="610"/>
      <c r="AM475" s="611"/>
      <c r="AN475" s="611"/>
      <c r="AO475" s="612"/>
    </row>
    <row r="476" spans="1:41" s="605" customFormat="1" ht="20.100000000000001" customHeight="1" x14ac:dyDescent="0.3">
      <c r="A476" s="611">
        <v>707436</v>
      </c>
      <c r="B476" s="624" t="s">
        <v>3140</v>
      </c>
      <c r="C476" s="603" t="s">
        <v>123</v>
      </c>
      <c r="D476" s="611" t="s">
        <v>1119</v>
      </c>
      <c r="E476" s="611" t="s">
        <v>173</v>
      </c>
      <c r="F476" s="613">
        <v>34890</v>
      </c>
      <c r="G476" s="611" t="s">
        <v>3141</v>
      </c>
      <c r="H476" s="611" t="s">
        <v>2936</v>
      </c>
      <c r="I476" s="607" t="s">
        <v>245</v>
      </c>
      <c r="J476" s="611" t="s">
        <v>201</v>
      </c>
      <c r="K476" s="611">
        <v>2014</v>
      </c>
      <c r="L476" s="611" t="s">
        <v>200</v>
      </c>
      <c r="M476" s="615"/>
      <c r="N476" s="611"/>
      <c r="O476" s="607"/>
      <c r="P476" s="611"/>
      <c r="Q476" s="605">
        <v>0</v>
      </c>
      <c r="R476" s="611">
        <v>0</v>
      </c>
      <c r="S476" s="611" t="s">
        <v>3142</v>
      </c>
      <c r="T476" s="611" t="s">
        <v>2083</v>
      </c>
      <c r="U476" s="611" t="s">
        <v>3143</v>
      </c>
      <c r="V476" s="611" t="s">
        <v>1974</v>
      </c>
      <c r="W476" s="611"/>
      <c r="X476" s="611"/>
      <c r="Y476" s="611"/>
      <c r="Z476" s="611"/>
      <c r="AA476" s="611"/>
      <c r="AB476" s="618"/>
      <c r="AC476" s="611"/>
      <c r="AD476" s="611"/>
      <c r="AE476" s="607"/>
      <c r="AF476" s="611" t="s">
        <v>225</v>
      </c>
      <c r="AG476" s="615"/>
      <c r="AH476" s="607" t="s">
        <v>1370</v>
      </c>
      <c r="AI476" s="607" t="s">
        <v>1370</v>
      </c>
      <c r="AJ476" s="603" t="s">
        <v>1370</v>
      </c>
      <c r="AK476" s="611"/>
      <c r="AL476" s="610"/>
      <c r="AM476" s="611"/>
      <c r="AN476" s="611"/>
      <c r="AO476" s="612"/>
    </row>
    <row r="477" spans="1:41" s="605" customFormat="1" ht="20.100000000000001" customHeight="1" x14ac:dyDescent="0.3">
      <c r="A477" s="611">
        <v>707437</v>
      </c>
      <c r="B477" s="624" t="s">
        <v>3144</v>
      </c>
      <c r="C477" s="603" t="s">
        <v>3145</v>
      </c>
      <c r="D477" s="611" t="s">
        <v>3146</v>
      </c>
      <c r="E477" s="611" t="s">
        <v>173</v>
      </c>
      <c r="F477" s="613">
        <v>32948</v>
      </c>
      <c r="G477" s="611" t="s">
        <v>198</v>
      </c>
      <c r="H477" s="611" t="s">
        <v>2919</v>
      </c>
      <c r="I477" s="607" t="s">
        <v>245</v>
      </c>
      <c r="J477" s="622"/>
      <c r="K477" s="611" t="s">
        <v>3147</v>
      </c>
      <c r="L477" s="611" t="s">
        <v>207</v>
      </c>
      <c r="M477" s="615"/>
      <c r="N477" s="611"/>
      <c r="O477" s="607"/>
      <c r="P477" s="611"/>
      <c r="Q477" s="605">
        <v>0</v>
      </c>
      <c r="R477" s="611">
        <v>0</v>
      </c>
      <c r="S477" s="611" t="s">
        <v>3148</v>
      </c>
      <c r="T477" s="611" t="s">
        <v>3149</v>
      </c>
      <c r="U477" s="611" t="s">
        <v>3150</v>
      </c>
      <c r="V477" s="611" t="s">
        <v>1704</v>
      </c>
      <c r="W477" s="611"/>
      <c r="X477" s="611"/>
      <c r="Y477" s="611"/>
      <c r="Z477" s="611"/>
      <c r="AA477" s="611"/>
      <c r="AB477" s="618"/>
      <c r="AC477" s="611"/>
      <c r="AD477" s="611"/>
      <c r="AE477" s="607"/>
      <c r="AF477" s="611" t="s">
        <v>225</v>
      </c>
      <c r="AG477" s="615"/>
      <c r="AH477" s="607" t="s">
        <v>1370</v>
      </c>
      <c r="AI477" s="607" t="s">
        <v>1370</v>
      </c>
      <c r="AJ477" s="603" t="s">
        <v>1370</v>
      </c>
      <c r="AK477" s="611"/>
      <c r="AL477" s="610"/>
      <c r="AM477" s="611"/>
      <c r="AN477" s="611"/>
      <c r="AO477" s="612"/>
    </row>
    <row r="478" spans="1:41" s="605" customFormat="1" ht="20.100000000000001" customHeight="1" x14ac:dyDescent="0.3">
      <c r="A478" s="611">
        <v>707439</v>
      </c>
      <c r="B478" s="624" t="s">
        <v>3152</v>
      </c>
      <c r="C478" s="603" t="s">
        <v>344</v>
      </c>
      <c r="D478" s="611" t="s">
        <v>945</v>
      </c>
      <c r="E478" s="611" t="s">
        <v>172</v>
      </c>
      <c r="F478" s="613">
        <v>31460</v>
      </c>
      <c r="G478" s="611" t="s">
        <v>198</v>
      </c>
      <c r="H478" s="611" t="s">
        <v>907</v>
      </c>
      <c r="I478" s="607" t="s">
        <v>245</v>
      </c>
      <c r="J478" s="611" t="s">
        <v>201</v>
      </c>
      <c r="K478" s="611">
        <v>2004</v>
      </c>
      <c r="L478" s="611" t="s">
        <v>198</v>
      </c>
      <c r="M478" s="615"/>
      <c r="N478" s="611"/>
      <c r="O478" s="607"/>
      <c r="P478" s="611"/>
      <c r="Q478" s="605">
        <v>0</v>
      </c>
      <c r="R478" s="618"/>
      <c r="S478" s="611" t="s">
        <v>3153</v>
      </c>
      <c r="T478" s="611" t="s">
        <v>3154</v>
      </c>
      <c r="U478" s="611" t="s">
        <v>1885</v>
      </c>
      <c r="V478" s="611" t="s">
        <v>1793</v>
      </c>
      <c r="W478" s="611"/>
      <c r="X478" s="611"/>
      <c r="Y478" s="611"/>
      <c r="Z478" s="611"/>
      <c r="AA478" s="611"/>
      <c r="AB478" s="618"/>
      <c r="AC478" s="611"/>
      <c r="AD478" s="611"/>
      <c r="AE478" s="607"/>
      <c r="AF478" s="611" t="s">
        <v>225</v>
      </c>
      <c r="AG478" s="615"/>
      <c r="AH478" s="607" t="s">
        <v>1370</v>
      </c>
      <c r="AI478" s="607" t="s">
        <v>1370</v>
      </c>
      <c r="AJ478" s="603" t="s">
        <v>1370</v>
      </c>
      <c r="AK478" s="611"/>
      <c r="AL478" s="610"/>
      <c r="AM478" s="611"/>
      <c r="AN478" s="611"/>
      <c r="AO478" s="612"/>
    </row>
    <row r="479" spans="1:41" s="605" customFormat="1" ht="20.100000000000001" customHeight="1" x14ac:dyDescent="0.3">
      <c r="A479" s="611">
        <v>707440</v>
      </c>
      <c r="B479" s="624" t="s">
        <v>3155</v>
      </c>
      <c r="C479" s="603" t="s">
        <v>119</v>
      </c>
      <c r="D479" s="611" t="s">
        <v>1141</v>
      </c>
      <c r="E479" s="611" t="s">
        <v>172</v>
      </c>
      <c r="F479" s="613">
        <v>34505</v>
      </c>
      <c r="G479" s="611" t="s">
        <v>3156</v>
      </c>
      <c r="H479" s="611" t="s">
        <v>907</v>
      </c>
      <c r="I479" s="607" t="s">
        <v>245</v>
      </c>
      <c r="J479" s="611" t="s">
        <v>201</v>
      </c>
      <c r="K479" s="611">
        <v>2013</v>
      </c>
      <c r="L479" s="611" t="s">
        <v>214</v>
      </c>
      <c r="M479" s="615"/>
      <c r="N479" s="611"/>
      <c r="O479" s="607"/>
      <c r="P479" s="611"/>
      <c r="Q479" s="605">
        <v>0</v>
      </c>
      <c r="R479" s="618"/>
      <c r="S479" s="611" t="s">
        <v>3157</v>
      </c>
      <c r="T479" s="611" t="s">
        <v>1973</v>
      </c>
      <c r="U479" s="611" t="s">
        <v>2094</v>
      </c>
      <c r="V479" s="611" t="s">
        <v>3158</v>
      </c>
      <c r="W479" s="611"/>
      <c r="X479" s="611"/>
      <c r="Y479" s="611"/>
      <c r="Z479" s="611"/>
      <c r="AA479" s="611"/>
      <c r="AB479" s="618"/>
      <c r="AC479" s="611"/>
      <c r="AD479" s="611"/>
      <c r="AE479" s="607"/>
      <c r="AF479" s="611" t="s">
        <v>225</v>
      </c>
      <c r="AG479" s="615"/>
      <c r="AH479" s="607" t="s">
        <v>1370</v>
      </c>
      <c r="AI479" s="607" t="s">
        <v>1370</v>
      </c>
      <c r="AJ479" s="603" t="s">
        <v>1370</v>
      </c>
      <c r="AK479" s="611"/>
      <c r="AL479" s="610"/>
      <c r="AM479" s="611"/>
      <c r="AN479" s="611"/>
      <c r="AO479" s="612"/>
    </row>
    <row r="480" spans="1:41" s="605" customFormat="1" ht="20.100000000000001" customHeight="1" x14ac:dyDescent="0.3">
      <c r="A480" s="611">
        <v>707441</v>
      </c>
      <c r="B480" s="624" t="s">
        <v>3159</v>
      </c>
      <c r="C480" s="603" t="s">
        <v>66</v>
      </c>
      <c r="D480" s="611" t="s">
        <v>1190</v>
      </c>
      <c r="E480" s="611" t="s">
        <v>172</v>
      </c>
      <c r="F480" s="613">
        <v>32509</v>
      </c>
      <c r="G480" s="611" t="s">
        <v>3160</v>
      </c>
      <c r="H480" s="611" t="s">
        <v>2965</v>
      </c>
      <c r="I480" s="607" t="s">
        <v>245</v>
      </c>
      <c r="J480" s="611" t="s">
        <v>201</v>
      </c>
      <c r="K480" s="611">
        <v>1989</v>
      </c>
      <c r="L480" s="611" t="s">
        <v>208</v>
      </c>
      <c r="M480" s="615"/>
      <c r="N480" s="611"/>
      <c r="O480" s="607"/>
      <c r="P480" s="611"/>
      <c r="Q480" s="605">
        <v>0</v>
      </c>
      <c r="R480" s="618"/>
      <c r="S480" s="611" t="s">
        <v>3161</v>
      </c>
      <c r="T480" s="611" t="s">
        <v>3162</v>
      </c>
      <c r="U480" s="611" t="s">
        <v>3163</v>
      </c>
      <c r="V480" s="611" t="s">
        <v>1800</v>
      </c>
      <c r="W480" s="611"/>
      <c r="X480" s="611"/>
      <c r="Y480" s="611"/>
      <c r="Z480" s="611"/>
      <c r="AA480" s="611"/>
      <c r="AB480" s="618"/>
      <c r="AC480" s="611"/>
      <c r="AD480" s="611"/>
      <c r="AE480" s="607"/>
      <c r="AF480" s="611" t="s">
        <v>225</v>
      </c>
      <c r="AG480" s="615"/>
      <c r="AH480" s="607" t="s">
        <v>1370</v>
      </c>
      <c r="AI480" s="607" t="s">
        <v>1370</v>
      </c>
      <c r="AJ480" s="603" t="s">
        <v>1370</v>
      </c>
      <c r="AK480" s="611"/>
      <c r="AL480" s="610"/>
      <c r="AM480" s="611"/>
      <c r="AN480" s="611"/>
      <c r="AO480" s="612"/>
    </row>
    <row r="481" spans="1:41" s="605" customFormat="1" ht="20.100000000000001" customHeight="1" x14ac:dyDescent="0.3">
      <c r="A481" s="611">
        <v>707442</v>
      </c>
      <c r="B481" s="624" t="s">
        <v>3164</v>
      </c>
      <c r="C481" s="603" t="s">
        <v>64</v>
      </c>
      <c r="D481" s="611" t="s">
        <v>914</v>
      </c>
      <c r="E481" s="611" t="s">
        <v>172</v>
      </c>
      <c r="F481" s="613">
        <v>35806</v>
      </c>
      <c r="G481" s="611" t="s">
        <v>923</v>
      </c>
      <c r="H481" s="611" t="s">
        <v>2947</v>
      </c>
      <c r="I481" s="607" t="s">
        <v>245</v>
      </c>
      <c r="J481" s="622"/>
      <c r="K481" s="611" t="s">
        <v>2978</v>
      </c>
      <c r="L481" s="611" t="s">
        <v>208</v>
      </c>
      <c r="M481" s="615"/>
      <c r="N481" s="611"/>
      <c r="O481" s="607"/>
      <c r="P481" s="611"/>
      <c r="Q481" s="605">
        <v>0</v>
      </c>
      <c r="R481" s="611">
        <v>0</v>
      </c>
      <c r="S481" s="611" t="s">
        <v>3165</v>
      </c>
      <c r="T481" s="611" t="s">
        <v>1766</v>
      </c>
      <c r="U481" s="611" t="s">
        <v>1935</v>
      </c>
      <c r="V481" s="611" t="s">
        <v>1800</v>
      </c>
      <c r="W481" s="611"/>
      <c r="X481" s="611"/>
      <c r="Y481" s="611"/>
      <c r="Z481" s="611"/>
      <c r="AA481" s="611"/>
      <c r="AB481" s="618"/>
      <c r="AC481" s="611"/>
      <c r="AD481" s="611"/>
      <c r="AE481" s="607"/>
      <c r="AF481" s="611" t="s">
        <v>225</v>
      </c>
      <c r="AG481" s="615"/>
      <c r="AH481" s="607" t="s">
        <v>1370</v>
      </c>
      <c r="AI481" s="607" t="s">
        <v>1370</v>
      </c>
      <c r="AJ481" s="603" t="s">
        <v>1370</v>
      </c>
      <c r="AK481" s="611"/>
      <c r="AL481" s="610"/>
      <c r="AM481" s="611"/>
      <c r="AN481" s="611"/>
      <c r="AO481" s="612"/>
    </row>
    <row r="482" spans="1:41" s="605" customFormat="1" ht="20.100000000000001" customHeight="1" x14ac:dyDescent="0.3">
      <c r="A482" s="611">
        <v>707443</v>
      </c>
      <c r="B482" s="624" t="s">
        <v>3166</v>
      </c>
      <c r="C482" s="603" t="s">
        <v>61</v>
      </c>
      <c r="D482" s="611" t="s">
        <v>3167</v>
      </c>
      <c r="E482" s="611" t="s">
        <v>173</v>
      </c>
      <c r="F482" s="613">
        <v>26368</v>
      </c>
      <c r="G482" s="611" t="s">
        <v>216</v>
      </c>
      <c r="H482" s="611" t="s">
        <v>2919</v>
      </c>
      <c r="I482" s="607" t="s">
        <v>245</v>
      </c>
      <c r="J482" s="611" t="s">
        <v>201</v>
      </c>
      <c r="K482" s="611">
        <v>1995</v>
      </c>
      <c r="L482" s="611" t="s">
        <v>200</v>
      </c>
      <c r="M482" s="615"/>
      <c r="N482" s="611"/>
      <c r="O482" s="607"/>
      <c r="P482" s="611"/>
      <c r="Q482" s="605">
        <v>0</v>
      </c>
      <c r="R482" s="611">
        <v>0</v>
      </c>
      <c r="S482" s="611" t="s">
        <v>3168</v>
      </c>
      <c r="T482" s="611" t="s">
        <v>3169</v>
      </c>
      <c r="U482" s="611" t="s">
        <v>2831</v>
      </c>
      <c r="V482" s="611" t="s">
        <v>3170</v>
      </c>
      <c r="W482" s="611"/>
      <c r="X482" s="611"/>
      <c r="Y482" s="611"/>
      <c r="Z482" s="611"/>
      <c r="AA482" s="611"/>
      <c r="AB482" s="618"/>
      <c r="AC482" s="611"/>
      <c r="AD482" s="611"/>
      <c r="AE482" s="607"/>
      <c r="AF482" s="611" t="s">
        <v>225</v>
      </c>
      <c r="AG482" s="615"/>
      <c r="AH482" s="607"/>
      <c r="AI482" s="607"/>
      <c r="AJ482" s="603" t="s">
        <v>1370</v>
      </c>
      <c r="AK482" s="611"/>
      <c r="AL482" s="610"/>
      <c r="AM482" s="611"/>
      <c r="AN482" s="611"/>
      <c r="AO482" s="612"/>
    </row>
    <row r="483" spans="1:41" s="605" customFormat="1" ht="20.100000000000001" customHeight="1" x14ac:dyDescent="0.3">
      <c r="A483" s="611">
        <v>707444</v>
      </c>
      <c r="B483" s="624" t="s">
        <v>3171</v>
      </c>
      <c r="C483" s="603" t="s">
        <v>340</v>
      </c>
      <c r="D483" s="611" t="s">
        <v>1164</v>
      </c>
      <c r="E483" s="611" t="s">
        <v>173</v>
      </c>
      <c r="F483" s="613">
        <v>34951</v>
      </c>
      <c r="G483" s="611" t="s">
        <v>207</v>
      </c>
      <c r="H483" s="611" t="s">
        <v>3031</v>
      </c>
      <c r="I483" s="607" t="s">
        <v>245</v>
      </c>
      <c r="J483" s="611" t="s">
        <v>201</v>
      </c>
      <c r="K483" s="611">
        <v>2013</v>
      </c>
      <c r="L483" s="611" t="s">
        <v>207</v>
      </c>
      <c r="M483" s="615"/>
      <c r="N483" s="611"/>
      <c r="O483" s="607"/>
      <c r="P483" s="611"/>
      <c r="Q483" s="605">
        <v>0</v>
      </c>
      <c r="R483" s="618"/>
      <c r="S483" s="611" t="s">
        <v>3172</v>
      </c>
      <c r="T483" s="611" t="s">
        <v>3173</v>
      </c>
      <c r="U483" s="611" t="s">
        <v>3174</v>
      </c>
      <c r="V483" s="611" t="s">
        <v>1777</v>
      </c>
      <c r="W483" s="611"/>
      <c r="X483" s="611"/>
      <c r="Y483" s="611"/>
      <c r="Z483" s="611"/>
      <c r="AA483" s="611"/>
      <c r="AB483" s="618"/>
      <c r="AC483" s="611"/>
      <c r="AD483" s="611"/>
      <c r="AE483" s="607"/>
      <c r="AF483" s="611" t="s">
        <v>225</v>
      </c>
      <c r="AG483" s="615"/>
      <c r="AH483" s="607"/>
      <c r="AI483" s="607"/>
      <c r="AJ483" s="603" t="s">
        <v>1370</v>
      </c>
      <c r="AK483" s="611"/>
      <c r="AL483" s="610"/>
      <c r="AM483" s="611"/>
      <c r="AN483" s="611"/>
      <c r="AO483" s="612"/>
    </row>
    <row r="484" spans="1:41" s="605" customFormat="1" ht="20.100000000000001" customHeight="1" x14ac:dyDescent="0.3">
      <c r="A484" s="611">
        <v>707445</v>
      </c>
      <c r="B484" s="624" t="s">
        <v>3175</v>
      </c>
      <c r="C484" s="603" t="s">
        <v>3176</v>
      </c>
      <c r="D484" s="611" t="s">
        <v>3177</v>
      </c>
      <c r="E484" s="611" t="s">
        <v>173</v>
      </c>
      <c r="F484" s="613">
        <v>31475</v>
      </c>
      <c r="G484" s="611" t="s">
        <v>3178</v>
      </c>
      <c r="H484" s="611" t="s">
        <v>3056</v>
      </c>
      <c r="I484" s="607" t="s">
        <v>245</v>
      </c>
      <c r="J484" s="611" t="s">
        <v>201</v>
      </c>
      <c r="K484" s="611">
        <v>2005</v>
      </c>
      <c r="L484" s="611" t="s">
        <v>207</v>
      </c>
      <c r="M484" s="615"/>
      <c r="N484" s="611"/>
      <c r="O484" s="607"/>
      <c r="P484" s="611"/>
      <c r="Q484" s="605">
        <v>0</v>
      </c>
      <c r="R484" s="611">
        <v>0</v>
      </c>
      <c r="S484" s="611" t="s">
        <v>3179</v>
      </c>
      <c r="T484" s="611" t="s">
        <v>3180</v>
      </c>
      <c r="U484" s="611" t="s">
        <v>3181</v>
      </c>
      <c r="V484" s="611" t="s">
        <v>3182</v>
      </c>
      <c r="W484" s="611"/>
      <c r="X484" s="611"/>
      <c r="Y484" s="611"/>
      <c r="Z484" s="611"/>
      <c r="AA484" s="611"/>
      <c r="AB484" s="618"/>
      <c r="AC484" s="611"/>
      <c r="AD484" s="611"/>
      <c r="AE484" s="607"/>
      <c r="AF484" s="611" t="s">
        <v>225</v>
      </c>
      <c r="AG484" s="615"/>
      <c r="AH484" s="607" t="s">
        <v>1370</v>
      </c>
      <c r="AI484" s="607" t="s">
        <v>1370</v>
      </c>
      <c r="AJ484" s="603" t="s">
        <v>1370</v>
      </c>
      <c r="AK484" s="611"/>
      <c r="AL484" s="610"/>
      <c r="AM484" s="611"/>
      <c r="AN484" s="611"/>
      <c r="AO484" s="612"/>
    </row>
    <row r="485" spans="1:41" s="605" customFormat="1" ht="20.100000000000001" customHeight="1" x14ac:dyDescent="0.3">
      <c r="A485" s="611">
        <v>707446</v>
      </c>
      <c r="B485" s="624" t="s">
        <v>3183</v>
      </c>
      <c r="C485" s="603" t="s">
        <v>3184</v>
      </c>
      <c r="D485" s="611" t="s">
        <v>3185</v>
      </c>
      <c r="E485" s="611" t="s">
        <v>173</v>
      </c>
      <c r="F485" s="613">
        <v>34950</v>
      </c>
      <c r="G485" s="611" t="s">
        <v>3186</v>
      </c>
      <c r="H485" s="611" t="s">
        <v>907</v>
      </c>
      <c r="I485" s="607" t="s">
        <v>245</v>
      </c>
      <c r="J485" s="611" t="s">
        <v>201</v>
      </c>
      <c r="K485" s="611">
        <v>2022</v>
      </c>
      <c r="L485" s="611" t="s">
        <v>206</v>
      </c>
      <c r="M485" s="615"/>
      <c r="N485" s="611"/>
      <c r="O485" s="607"/>
      <c r="P485" s="603"/>
      <c r="Q485" s="605">
        <v>0</v>
      </c>
      <c r="R485" s="611">
        <v>0</v>
      </c>
      <c r="S485" s="611" t="s">
        <v>3187</v>
      </c>
      <c r="T485" s="611" t="s">
        <v>3188</v>
      </c>
      <c r="U485" s="611" t="s">
        <v>3189</v>
      </c>
      <c r="V485" s="611" t="s">
        <v>3190</v>
      </c>
      <c r="W485" s="611"/>
      <c r="X485" s="611"/>
      <c r="Y485" s="611"/>
      <c r="Z485" s="611"/>
      <c r="AA485" s="611"/>
      <c r="AB485" s="618"/>
      <c r="AC485" s="611"/>
      <c r="AD485" s="611"/>
      <c r="AE485" s="607"/>
      <c r="AF485" s="611" t="s">
        <v>225</v>
      </c>
      <c r="AG485" s="615"/>
      <c r="AH485" s="607" t="s">
        <v>1370</v>
      </c>
      <c r="AI485" s="607" t="s">
        <v>1370</v>
      </c>
      <c r="AJ485" s="603" t="s">
        <v>1370</v>
      </c>
      <c r="AK485" s="611"/>
      <c r="AL485" s="610"/>
      <c r="AM485" s="611"/>
      <c r="AN485" s="611"/>
      <c r="AO485" s="612"/>
    </row>
    <row r="486" spans="1:41" s="605" customFormat="1" ht="20.100000000000001" customHeight="1" x14ac:dyDescent="0.3">
      <c r="A486" s="611">
        <v>707447</v>
      </c>
      <c r="B486" s="624" t="s">
        <v>3191</v>
      </c>
      <c r="C486" s="603" t="s">
        <v>61</v>
      </c>
      <c r="D486" s="611" t="s">
        <v>927</v>
      </c>
      <c r="E486" s="611" t="s">
        <v>173</v>
      </c>
      <c r="F486" s="613">
        <v>33283</v>
      </c>
      <c r="G486" s="611" t="s">
        <v>198</v>
      </c>
      <c r="H486" s="611" t="s">
        <v>3056</v>
      </c>
      <c r="I486" s="607" t="s">
        <v>247</v>
      </c>
      <c r="J486" s="611" t="s">
        <v>201</v>
      </c>
      <c r="K486" s="611">
        <v>2009</v>
      </c>
      <c r="L486" s="611" t="s">
        <v>210</v>
      </c>
      <c r="M486" s="615"/>
      <c r="N486" s="611"/>
      <c r="O486" s="607"/>
      <c r="P486" s="611"/>
      <c r="Q486" s="605">
        <v>150000</v>
      </c>
      <c r="R486" s="618"/>
      <c r="S486" s="611" t="s">
        <v>3192</v>
      </c>
      <c r="T486" s="611" t="s">
        <v>3193</v>
      </c>
      <c r="U486" s="611" t="s">
        <v>3194</v>
      </c>
      <c r="V486" s="611" t="s">
        <v>1770</v>
      </c>
      <c r="W486" s="611"/>
      <c r="X486" s="611"/>
      <c r="Y486" s="611"/>
      <c r="Z486" s="611"/>
      <c r="AA486" s="611"/>
      <c r="AB486" s="618"/>
      <c r="AC486" s="611"/>
      <c r="AD486" s="611"/>
      <c r="AE486" s="607"/>
      <c r="AF486" s="611"/>
      <c r="AG486" s="615"/>
      <c r="AH486" s="607"/>
      <c r="AI486" s="607"/>
      <c r="AJ486" s="603"/>
      <c r="AK486" s="611"/>
      <c r="AL486" s="610"/>
      <c r="AM486" s="611"/>
      <c r="AN486" s="611"/>
      <c r="AO486" s="612"/>
    </row>
    <row r="487" spans="1:41" s="605" customFormat="1" ht="20.100000000000001" customHeight="1" x14ac:dyDescent="0.3">
      <c r="A487" s="611">
        <v>707448</v>
      </c>
      <c r="B487" s="624" t="s">
        <v>3195</v>
      </c>
      <c r="C487" s="603" t="s">
        <v>112</v>
      </c>
      <c r="D487" s="611" t="s">
        <v>1235</v>
      </c>
      <c r="E487" s="611" t="s">
        <v>172</v>
      </c>
      <c r="F487" s="613">
        <v>35977</v>
      </c>
      <c r="G487" s="611" t="s">
        <v>1707</v>
      </c>
      <c r="H487" s="611" t="s">
        <v>2919</v>
      </c>
      <c r="I487" s="607" t="s">
        <v>245</v>
      </c>
      <c r="J487" s="611" t="s">
        <v>201</v>
      </c>
      <c r="K487" s="611">
        <v>2017</v>
      </c>
      <c r="L487" s="611" t="s">
        <v>198</v>
      </c>
      <c r="M487" s="615"/>
      <c r="N487" s="611"/>
      <c r="O487" s="607"/>
      <c r="P487" s="611"/>
      <c r="Q487" s="605">
        <v>0</v>
      </c>
      <c r="R487" s="611">
        <v>0</v>
      </c>
      <c r="S487" s="611" t="s">
        <v>3196</v>
      </c>
      <c r="T487" s="611" t="s">
        <v>3197</v>
      </c>
      <c r="U487" s="611" t="s">
        <v>3198</v>
      </c>
      <c r="V487" s="611" t="s">
        <v>3199</v>
      </c>
      <c r="W487" s="611"/>
      <c r="X487" s="611"/>
      <c r="Y487" s="611"/>
      <c r="Z487" s="611"/>
      <c r="AA487" s="611"/>
      <c r="AB487" s="618"/>
      <c r="AC487" s="611"/>
      <c r="AD487" s="611"/>
      <c r="AE487" s="607"/>
      <c r="AF487" s="611" t="s">
        <v>225</v>
      </c>
      <c r="AG487" s="615"/>
      <c r="AH487" s="607" t="s">
        <v>1370</v>
      </c>
      <c r="AI487" s="607" t="s">
        <v>1370</v>
      </c>
      <c r="AJ487" s="603" t="s">
        <v>1370</v>
      </c>
      <c r="AK487" s="611"/>
      <c r="AL487" s="610"/>
      <c r="AM487" s="615"/>
      <c r="AN487" s="615"/>
      <c r="AO487" s="612"/>
    </row>
    <row r="488" spans="1:41" s="605" customFormat="1" ht="20.100000000000001" customHeight="1" x14ac:dyDescent="0.3">
      <c r="A488" s="611">
        <v>707449</v>
      </c>
      <c r="B488" s="624" t="s">
        <v>3200</v>
      </c>
      <c r="C488" s="603" t="s">
        <v>69</v>
      </c>
      <c r="D488" s="611" t="s">
        <v>2918</v>
      </c>
      <c r="E488" s="611" t="s">
        <v>172</v>
      </c>
      <c r="F488" s="613">
        <v>29109</v>
      </c>
      <c r="G488" s="611" t="s">
        <v>3201</v>
      </c>
      <c r="H488" s="611" t="s">
        <v>2919</v>
      </c>
      <c r="I488" s="607" t="s">
        <v>246</v>
      </c>
      <c r="J488" s="622"/>
      <c r="K488" s="611" t="s">
        <v>3202</v>
      </c>
      <c r="L488" s="611" t="s">
        <v>198</v>
      </c>
      <c r="M488" s="615"/>
      <c r="N488" s="611"/>
      <c r="O488" s="607"/>
      <c r="P488" s="611"/>
      <c r="Q488" s="605">
        <v>0</v>
      </c>
      <c r="R488" s="618"/>
      <c r="S488" s="611" t="s">
        <v>3203</v>
      </c>
      <c r="T488" s="611" t="s">
        <v>1854</v>
      </c>
      <c r="U488" s="611" t="s">
        <v>2757</v>
      </c>
      <c r="V488" s="611" t="s">
        <v>1774</v>
      </c>
      <c r="W488" s="611"/>
      <c r="X488" s="611"/>
      <c r="Y488" s="611"/>
      <c r="Z488" s="611"/>
      <c r="AA488" s="611"/>
      <c r="AB488" s="618"/>
      <c r="AC488" s="611"/>
      <c r="AD488" s="611"/>
      <c r="AE488" s="607"/>
      <c r="AF488" s="611"/>
      <c r="AG488" s="615"/>
      <c r="AH488" s="607"/>
      <c r="AI488" s="607"/>
      <c r="AJ488" s="603"/>
      <c r="AK488" s="611"/>
      <c r="AL488" s="610"/>
      <c r="AM488" s="611"/>
      <c r="AN488" s="611"/>
      <c r="AO488" s="612"/>
    </row>
    <row r="489" spans="1:41" s="605" customFormat="1" ht="20.100000000000001" customHeight="1" x14ac:dyDescent="0.3">
      <c r="A489" s="611">
        <v>707450</v>
      </c>
      <c r="B489" s="624" t="s">
        <v>3204</v>
      </c>
      <c r="C489" s="603" t="s">
        <v>66</v>
      </c>
      <c r="D489" s="611" t="s">
        <v>3205</v>
      </c>
      <c r="E489" s="611" t="s">
        <v>172</v>
      </c>
      <c r="F489" s="613">
        <v>30362</v>
      </c>
      <c r="G489" s="611" t="s">
        <v>1042</v>
      </c>
      <c r="H489" s="611" t="s">
        <v>907</v>
      </c>
      <c r="I489" s="607" t="s">
        <v>245</v>
      </c>
      <c r="J489" s="611" t="s">
        <v>199</v>
      </c>
      <c r="K489" s="611">
        <v>2001</v>
      </c>
      <c r="L489" s="611" t="s">
        <v>200</v>
      </c>
      <c r="M489" s="615"/>
      <c r="N489" s="611"/>
      <c r="O489" s="607"/>
      <c r="P489" s="611"/>
      <c r="Q489" s="605">
        <v>0</v>
      </c>
      <c r="R489" s="611">
        <v>0</v>
      </c>
      <c r="S489" s="611" t="s">
        <v>3206</v>
      </c>
      <c r="T489" s="611" t="s">
        <v>2072</v>
      </c>
      <c r="U489" s="611" t="s">
        <v>3207</v>
      </c>
      <c r="V489" s="611" t="s">
        <v>3208</v>
      </c>
      <c r="W489" s="611"/>
      <c r="X489" s="611"/>
      <c r="Y489" s="611"/>
      <c r="Z489" s="611"/>
      <c r="AA489" s="611"/>
      <c r="AB489" s="618"/>
      <c r="AC489" s="611"/>
      <c r="AD489" s="611"/>
      <c r="AE489" s="607"/>
      <c r="AF489" s="611" t="s">
        <v>225</v>
      </c>
      <c r="AG489" s="615"/>
      <c r="AH489" s="607" t="s">
        <v>1370</v>
      </c>
      <c r="AI489" s="607" t="s">
        <v>1370</v>
      </c>
      <c r="AJ489" s="603" t="s">
        <v>1370</v>
      </c>
      <c r="AK489" s="611"/>
      <c r="AL489" s="610"/>
      <c r="AM489" s="611"/>
      <c r="AN489" s="611"/>
      <c r="AO489" s="612"/>
    </row>
    <row r="490" spans="1:41" s="605" customFormat="1" ht="20.100000000000001" customHeight="1" x14ac:dyDescent="0.3">
      <c r="A490" s="611">
        <v>707451</v>
      </c>
      <c r="B490" s="624" t="s">
        <v>3209</v>
      </c>
      <c r="C490" s="603" t="s">
        <v>64</v>
      </c>
      <c r="D490" s="611" t="s">
        <v>3210</v>
      </c>
      <c r="E490" s="611" t="s">
        <v>172</v>
      </c>
      <c r="F490" s="613">
        <v>27072</v>
      </c>
      <c r="G490" s="611" t="s">
        <v>198</v>
      </c>
      <c r="H490" s="611" t="s">
        <v>907</v>
      </c>
      <c r="I490" s="607" t="s">
        <v>245</v>
      </c>
      <c r="J490" s="611" t="s">
        <v>201</v>
      </c>
      <c r="K490" s="611">
        <v>2000</v>
      </c>
      <c r="L490" s="611" t="s">
        <v>198</v>
      </c>
      <c r="M490" s="615"/>
      <c r="N490" s="611"/>
      <c r="O490" s="607"/>
      <c r="P490" s="611"/>
      <c r="Q490" s="605">
        <v>0</v>
      </c>
      <c r="R490" s="611">
        <v>0</v>
      </c>
      <c r="S490" s="611" t="s">
        <v>3211</v>
      </c>
      <c r="T490" s="611" t="s">
        <v>3212</v>
      </c>
      <c r="U490" s="611" t="s">
        <v>3213</v>
      </c>
      <c r="V490" s="611" t="s">
        <v>1764</v>
      </c>
      <c r="W490" s="611"/>
      <c r="X490" s="611"/>
      <c r="Y490" s="611"/>
      <c r="Z490" s="611"/>
      <c r="AA490" s="611"/>
      <c r="AB490" s="618"/>
      <c r="AC490" s="611"/>
      <c r="AD490" s="611"/>
      <c r="AE490" s="607"/>
      <c r="AF490" s="611" t="s">
        <v>225</v>
      </c>
      <c r="AG490" s="615"/>
      <c r="AH490" s="607" t="s">
        <v>1370</v>
      </c>
      <c r="AI490" s="607" t="s">
        <v>1370</v>
      </c>
      <c r="AJ490" s="603" t="s">
        <v>1370</v>
      </c>
      <c r="AK490" s="611"/>
      <c r="AL490" s="610"/>
      <c r="AM490" s="611"/>
      <c r="AN490" s="611"/>
      <c r="AO490" s="612"/>
    </row>
    <row r="491" spans="1:41" s="605" customFormat="1" ht="20.100000000000001" customHeight="1" x14ac:dyDescent="0.3">
      <c r="A491" s="611">
        <v>707452</v>
      </c>
      <c r="B491" s="624" t="s">
        <v>3214</v>
      </c>
      <c r="C491" s="603" t="s">
        <v>111</v>
      </c>
      <c r="D491" s="611" t="s">
        <v>3215</v>
      </c>
      <c r="E491" s="611" t="s">
        <v>172</v>
      </c>
      <c r="F491" s="613">
        <v>33606</v>
      </c>
      <c r="G491" s="611" t="s">
        <v>923</v>
      </c>
      <c r="H491" s="611" t="s">
        <v>2919</v>
      </c>
      <c r="I491" s="607" t="s">
        <v>245</v>
      </c>
      <c r="J491" s="611" t="s">
        <v>199</v>
      </c>
      <c r="K491" s="611">
        <v>2009</v>
      </c>
      <c r="L491" s="611" t="s">
        <v>1231</v>
      </c>
      <c r="M491" s="615"/>
      <c r="N491" s="611"/>
      <c r="O491" s="607"/>
      <c r="P491" s="611"/>
      <c r="Q491" s="605">
        <v>0</v>
      </c>
      <c r="R491" s="611">
        <v>0</v>
      </c>
      <c r="S491" s="611" t="s">
        <v>3216</v>
      </c>
      <c r="T491" s="611" t="s">
        <v>3217</v>
      </c>
      <c r="U491" s="611" t="s">
        <v>2093</v>
      </c>
      <c r="V491" s="611" t="s">
        <v>1800</v>
      </c>
      <c r="W491" s="611"/>
      <c r="X491" s="611"/>
      <c r="Y491" s="611"/>
      <c r="Z491" s="611"/>
      <c r="AA491" s="611"/>
      <c r="AB491" s="618"/>
      <c r="AC491" s="611"/>
      <c r="AD491" s="611"/>
      <c r="AE491" s="607"/>
      <c r="AF491" s="611" t="s">
        <v>225</v>
      </c>
      <c r="AG491" s="615"/>
      <c r="AH491" s="607" t="s">
        <v>1370</v>
      </c>
      <c r="AI491" s="607" t="s">
        <v>1370</v>
      </c>
      <c r="AJ491" s="603" t="s">
        <v>1370</v>
      </c>
      <c r="AK491" s="611"/>
      <c r="AL491" s="610"/>
      <c r="AM491" s="611"/>
      <c r="AN491" s="611"/>
      <c r="AO491" s="612"/>
    </row>
    <row r="492" spans="1:41" s="605" customFormat="1" ht="20.100000000000001" customHeight="1" x14ac:dyDescent="0.3">
      <c r="A492" s="611">
        <v>707453</v>
      </c>
      <c r="B492" s="624" t="s">
        <v>3218</v>
      </c>
      <c r="C492" s="603" t="s">
        <v>151</v>
      </c>
      <c r="D492" s="611" t="s">
        <v>3015</v>
      </c>
      <c r="E492" s="611" t="s">
        <v>172</v>
      </c>
      <c r="F492" s="613">
        <v>26942</v>
      </c>
      <c r="G492" s="611" t="s">
        <v>1088</v>
      </c>
      <c r="H492" s="611" t="s">
        <v>2919</v>
      </c>
      <c r="I492" s="607" t="s">
        <v>399</v>
      </c>
      <c r="J492" s="622"/>
      <c r="K492" s="611" t="s">
        <v>2926</v>
      </c>
      <c r="L492" s="611" t="s">
        <v>198</v>
      </c>
      <c r="M492" s="615"/>
      <c r="N492" s="611"/>
      <c r="O492" s="607"/>
      <c r="P492" s="611"/>
      <c r="Q492" s="605">
        <v>0</v>
      </c>
      <c r="R492" s="611">
        <v>0</v>
      </c>
      <c r="S492" s="611" t="s">
        <v>3219</v>
      </c>
      <c r="T492" s="611" t="s">
        <v>3220</v>
      </c>
      <c r="U492" s="611" t="s">
        <v>3221</v>
      </c>
      <c r="V492" s="611" t="s">
        <v>2016</v>
      </c>
      <c r="W492" s="611"/>
      <c r="X492" s="611"/>
      <c r="Y492" s="611"/>
      <c r="Z492" s="611"/>
      <c r="AA492" s="611"/>
      <c r="AB492" s="618"/>
      <c r="AC492" s="611"/>
      <c r="AD492" s="611"/>
      <c r="AE492" s="607"/>
      <c r="AF492" s="611"/>
      <c r="AG492" s="615"/>
      <c r="AH492" s="607"/>
      <c r="AI492" s="607"/>
      <c r="AJ492" s="603"/>
      <c r="AK492" s="611"/>
      <c r="AL492" s="609"/>
      <c r="AO492" s="612"/>
    </row>
    <row r="493" spans="1:41" s="605" customFormat="1" ht="20.100000000000001" customHeight="1" x14ac:dyDescent="0.3">
      <c r="A493" s="611">
        <v>707454</v>
      </c>
      <c r="B493" s="624" t="s">
        <v>3222</v>
      </c>
      <c r="C493" s="603" t="s">
        <v>261</v>
      </c>
      <c r="D493" s="611" t="s">
        <v>934</v>
      </c>
      <c r="E493" s="611" t="s">
        <v>172</v>
      </c>
      <c r="F493" s="613">
        <v>33771</v>
      </c>
      <c r="G493" s="611" t="s">
        <v>207</v>
      </c>
      <c r="H493" s="611" t="s">
        <v>2919</v>
      </c>
      <c r="I493" s="607" t="s">
        <v>245</v>
      </c>
      <c r="J493" s="622"/>
      <c r="K493" s="611" t="s">
        <v>3016</v>
      </c>
      <c r="L493" s="611" t="s">
        <v>207</v>
      </c>
      <c r="M493" s="615"/>
      <c r="N493" s="611"/>
      <c r="O493" s="607"/>
      <c r="P493" s="611"/>
      <c r="Q493" s="605">
        <v>0</v>
      </c>
      <c r="R493" s="618"/>
      <c r="S493" s="611" t="s">
        <v>3223</v>
      </c>
      <c r="T493" s="611" t="s">
        <v>3224</v>
      </c>
      <c r="U493" s="611" t="s">
        <v>1957</v>
      </c>
      <c r="V493" s="611" t="s">
        <v>1821</v>
      </c>
      <c r="W493" s="611"/>
      <c r="X493" s="611"/>
      <c r="Y493" s="611"/>
      <c r="Z493" s="611"/>
      <c r="AA493" s="611"/>
      <c r="AB493" s="618"/>
      <c r="AC493" s="611"/>
      <c r="AD493" s="611"/>
      <c r="AE493" s="607"/>
      <c r="AF493" s="611" t="s">
        <v>225</v>
      </c>
      <c r="AG493" s="615"/>
      <c r="AH493" s="607"/>
      <c r="AI493" s="607"/>
      <c r="AJ493" s="603" t="s">
        <v>1370</v>
      </c>
      <c r="AK493" s="611"/>
      <c r="AL493" s="610"/>
      <c r="AM493" s="611"/>
      <c r="AN493" s="611"/>
      <c r="AO493" s="612"/>
    </row>
    <row r="494" spans="1:41" s="605" customFormat="1" ht="20.100000000000001" customHeight="1" x14ac:dyDescent="0.3">
      <c r="A494" s="611">
        <v>707455</v>
      </c>
      <c r="B494" s="624" t="s">
        <v>3225</v>
      </c>
      <c r="C494" s="603" t="s">
        <v>94</v>
      </c>
      <c r="D494" s="611" t="s">
        <v>3226</v>
      </c>
      <c r="E494" s="611" t="s">
        <v>173</v>
      </c>
      <c r="F494" s="613">
        <v>34911</v>
      </c>
      <c r="G494" s="611" t="s">
        <v>3227</v>
      </c>
      <c r="H494" s="611" t="s">
        <v>2919</v>
      </c>
      <c r="I494" s="607" t="s">
        <v>245</v>
      </c>
      <c r="J494" s="611" t="s">
        <v>201</v>
      </c>
      <c r="K494" s="611">
        <v>2014</v>
      </c>
      <c r="L494" s="611" t="s">
        <v>213</v>
      </c>
      <c r="M494" s="615"/>
      <c r="N494" s="611"/>
      <c r="O494" s="607"/>
      <c r="P494" s="611"/>
      <c r="Q494" s="605">
        <v>0</v>
      </c>
      <c r="R494" s="611">
        <v>0</v>
      </c>
      <c r="S494" s="611" t="s">
        <v>3228</v>
      </c>
      <c r="T494" s="611" t="s">
        <v>1795</v>
      </c>
      <c r="U494" s="611" t="s">
        <v>3229</v>
      </c>
      <c r="V494" s="611" t="s">
        <v>1866</v>
      </c>
      <c r="W494" s="611"/>
      <c r="X494" s="611"/>
      <c r="Y494" s="611"/>
      <c r="Z494" s="611"/>
      <c r="AA494" s="611"/>
      <c r="AB494" s="618"/>
      <c r="AC494" s="611"/>
      <c r="AD494" s="611"/>
      <c r="AE494" s="607"/>
      <c r="AF494" s="611" t="s">
        <v>225</v>
      </c>
      <c r="AG494" s="615"/>
      <c r="AH494" s="607" t="s">
        <v>1370</v>
      </c>
      <c r="AI494" s="607" t="s">
        <v>1370</v>
      </c>
      <c r="AJ494" s="603" t="s">
        <v>1370</v>
      </c>
      <c r="AK494" s="611"/>
      <c r="AL494" s="610"/>
      <c r="AM494" s="611"/>
      <c r="AN494" s="611"/>
      <c r="AO494" s="612"/>
    </row>
    <row r="495" spans="1:41" s="605" customFormat="1" ht="20.100000000000001" customHeight="1" x14ac:dyDescent="0.3">
      <c r="A495" s="611">
        <v>707456</v>
      </c>
      <c r="B495" s="624" t="s">
        <v>3230</v>
      </c>
      <c r="C495" s="603" t="s">
        <v>3231</v>
      </c>
      <c r="D495" s="611" t="s">
        <v>927</v>
      </c>
      <c r="E495" s="611" t="s">
        <v>173</v>
      </c>
      <c r="F495" s="613">
        <v>33064</v>
      </c>
      <c r="G495" s="611" t="s">
        <v>3232</v>
      </c>
      <c r="H495" s="611" t="s">
        <v>2919</v>
      </c>
      <c r="I495" s="607" t="s">
        <v>245</v>
      </c>
      <c r="J495" s="611" t="s">
        <v>199</v>
      </c>
      <c r="K495" s="611">
        <v>2009</v>
      </c>
      <c r="L495" s="611" t="s">
        <v>210</v>
      </c>
      <c r="M495" s="615"/>
      <c r="N495" s="611"/>
      <c r="O495" s="607"/>
      <c r="P495" s="611"/>
      <c r="Q495" s="605">
        <v>0</v>
      </c>
      <c r="R495" s="611">
        <v>0</v>
      </c>
      <c r="S495" s="611" t="s">
        <v>3233</v>
      </c>
      <c r="T495" s="611" t="s">
        <v>3234</v>
      </c>
      <c r="U495" s="611" t="s">
        <v>1915</v>
      </c>
      <c r="V495" s="611" t="s">
        <v>2042</v>
      </c>
      <c r="W495" s="611"/>
      <c r="X495" s="611"/>
      <c r="Y495" s="611"/>
      <c r="Z495" s="611"/>
      <c r="AA495" s="611"/>
      <c r="AB495" s="618"/>
      <c r="AC495" s="611"/>
      <c r="AD495" s="611"/>
      <c r="AE495" s="607"/>
      <c r="AF495" s="611" t="s">
        <v>225</v>
      </c>
      <c r="AG495" s="615"/>
      <c r="AH495" s="607" t="s">
        <v>1370</v>
      </c>
      <c r="AI495" s="607" t="s">
        <v>1370</v>
      </c>
      <c r="AJ495" s="603" t="s">
        <v>1370</v>
      </c>
      <c r="AK495" s="611"/>
      <c r="AL495" s="610"/>
      <c r="AM495" s="611"/>
      <c r="AN495" s="611"/>
      <c r="AO495" s="612"/>
    </row>
    <row r="496" spans="1:41" s="605" customFormat="1" ht="20.100000000000001" customHeight="1" x14ac:dyDescent="0.3">
      <c r="A496" s="611">
        <v>707457</v>
      </c>
      <c r="B496" s="624" t="s">
        <v>3235</v>
      </c>
      <c r="C496" s="603" t="s">
        <v>3236</v>
      </c>
      <c r="D496" s="611" t="s">
        <v>929</v>
      </c>
      <c r="E496" s="611" t="s">
        <v>173</v>
      </c>
      <c r="F496" s="613">
        <v>34359</v>
      </c>
      <c r="G496" s="611" t="s">
        <v>3237</v>
      </c>
      <c r="H496" s="611" t="s">
        <v>3031</v>
      </c>
      <c r="I496" s="607" t="s">
        <v>245</v>
      </c>
      <c r="J496" s="611" t="s">
        <v>199</v>
      </c>
      <c r="K496" s="611">
        <v>2010</v>
      </c>
      <c r="L496" s="611" t="s">
        <v>207</v>
      </c>
      <c r="M496" s="615"/>
      <c r="N496" s="611"/>
      <c r="O496" s="607"/>
      <c r="P496" s="611"/>
      <c r="Q496" s="605">
        <v>0</v>
      </c>
      <c r="R496" s="618"/>
      <c r="S496" s="611" t="s">
        <v>3238</v>
      </c>
      <c r="T496" s="611" t="s">
        <v>3239</v>
      </c>
      <c r="U496" s="611" t="s">
        <v>3240</v>
      </c>
      <c r="V496" s="611" t="s">
        <v>3241</v>
      </c>
      <c r="W496" s="611"/>
      <c r="X496" s="611"/>
      <c r="Y496" s="611"/>
      <c r="Z496" s="611"/>
      <c r="AA496" s="611"/>
      <c r="AB496" s="618"/>
      <c r="AC496" s="611"/>
      <c r="AD496" s="611"/>
      <c r="AE496" s="607"/>
      <c r="AF496" s="611" t="s">
        <v>225</v>
      </c>
      <c r="AG496" s="615"/>
      <c r="AH496" s="607" t="s">
        <v>1370</v>
      </c>
      <c r="AI496" s="607" t="s">
        <v>1370</v>
      </c>
      <c r="AJ496" s="603" t="s">
        <v>1370</v>
      </c>
      <c r="AK496" s="611"/>
      <c r="AL496" s="610"/>
      <c r="AM496" s="611"/>
      <c r="AN496" s="611"/>
      <c r="AO496" s="612"/>
    </row>
    <row r="497" spans="1:41" s="605" customFormat="1" ht="20.100000000000001" customHeight="1" x14ac:dyDescent="0.3">
      <c r="A497" s="611">
        <v>707458</v>
      </c>
      <c r="B497" s="624" t="s">
        <v>3242</v>
      </c>
      <c r="C497" s="603" t="s">
        <v>3243</v>
      </c>
      <c r="D497" s="611" t="s">
        <v>1085</v>
      </c>
      <c r="E497" s="611" t="s">
        <v>173</v>
      </c>
      <c r="F497" s="613">
        <v>32874</v>
      </c>
      <c r="G497" s="611" t="s">
        <v>198</v>
      </c>
      <c r="H497" s="611" t="s">
        <v>2919</v>
      </c>
      <c r="I497" s="607" t="s">
        <v>246</v>
      </c>
      <c r="J497" s="622"/>
      <c r="K497" s="611" t="s">
        <v>3244</v>
      </c>
      <c r="L497" s="611" t="s">
        <v>198</v>
      </c>
      <c r="M497" s="615"/>
      <c r="N497" s="611"/>
      <c r="O497" s="607"/>
      <c r="P497" s="611"/>
      <c r="Q497" s="605">
        <v>0</v>
      </c>
      <c r="R497" s="611">
        <v>0</v>
      </c>
      <c r="S497" s="611" t="s">
        <v>3245</v>
      </c>
      <c r="T497" s="611" t="s">
        <v>3246</v>
      </c>
      <c r="U497" s="611" t="s">
        <v>3247</v>
      </c>
      <c r="V497" s="611" t="s">
        <v>1704</v>
      </c>
      <c r="W497" s="611"/>
      <c r="X497" s="611"/>
      <c r="Y497" s="611"/>
      <c r="Z497" s="611"/>
      <c r="AA497" s="611"/>
      <c r="AB497" s="618"/>
      <c r="AC497" s="611"/>
      <c r="AD497" s="611"/>
      <c r="AE497" s="607"/>
      <c r="AF497" s="611" t="s">
        <v>225</v>
      </c>
      <c r="AG497" s="615"/>
      <c r="AH497" s="607"/>
      <c r="AI497" s="607"/>
      <c r="AJ497" s="603" t="s">
        <v>1370</v>
      </c>
      <c r="AK497" s="611"/>
      <c r="AL497" s="610"/>
      <c r="AM497" s="611"/>
      <c r="AN497" s="611"/>
      <c r="AO497" s="612"/>
    </row>
    <row r="498" spans="1:41" s="605" customFormat="1" ht="20.100000000000001" customHeight="1" x14ac:dyDescent="0.3">
      <c r="A498" s="611">
        <v>707459</v>
      </c>
      <c r="B498" s="624" t="s">
        <v>3248</v>
      </c>
      <c r="C498" s="603" t="s">
        <v>263</v>
      </c>
      <c r="D498" s="611" t="s">
        <v>1751</v>
      </c>
      <c r="E498" s="611" t="s">
        <v>173</v>
      </c>
      <c r="F498" s="613">
        <v>31168</v>
      </c>
      <c r="G498" s="611" t="s">
        <v>210</v>
      </c>
      <c r="H498" s="611" t="s">
        <v>907</v>
      </c>
      <c r="I498" s="607" t="s">
        <v>245</v>
      </c>
      <c r="J498" s="611" t="s">
        <v>201</v>
      </c>
      <c r="K498" s="611">
        <v>2004</v>
      </c>
      <c r="L498" s="611" t="s">
        <v>210</v>
      </c>
      <c r="M498" s="615"/>
      <c r="N498" s="611"/>
      <c r="O498" s="607"/>
      <c r="P498" s="611"/>
      <c r="Q498" s="605">
        <v>0</v>
      </c>
      <c r="R498" s="618"/>
      <c r="S498" s="611" t="s">
        <v>3249</v>
      </c>
      <c r="T498" s="611" t="s">
        <v>2852</v>
      </c>
      <c r="U498" s="611" t="s">
        <v>1830</v>
      </c>
      <c r="V498" s="611" t="s">
        <v>3250</v>
      </c>
      <c r="W498" s="611"/>
      <c r="X498" s="611"/>
      <c r="Y498" s="611"/>
      <c r="Z498" s="611"/>
      <c r="AA498" s="611"/>
      <c r="AB498" s="618"/>
      <c r="AC498" s="611"/>
      <c r="AD498" s="611"/>
      <c r="AE498" s="607"/>
      <c r="AF498" s="611" t="s">
        <v>225</v>
      </c>
      <c r="AG498" s="615"/>
      <c r="AH498" s="607" t="s">
        <v>1370</v>
      </c>
      <c r="AI498" s="607" t="s">
        <v>1370</v>
      </c>
      <c r="AJ498" s="603" t="s">
        <v>1370</v>
      </c>
      <c r="AK498" s="611"/>
      <c r="AL498" s="610"/>
      <c r="AM498" s="611"/>
      <c r="AN498" s="611"/>
      <c r="AO498" s="612"/>
    </row>
    <row r="499" spans="1:41" s="605" customFormat="1" ht="20.100000000000001" customHeight="1" x14ac:dyDescent="0.3">
      <c r="A499" s="611">
        <v>707460</v>
      </c>
      <c r="B499" s="624" t="s">
        <v>3251</v>
      </c>
      <c r="C499" s="603" t="s">
        <v>78</v>
      </c>
      <c r="D499" s="611" t="s">
        <v>1152</v>
      </c>
      <c r="E499" s="611" t="s">
        <v>172</v>
      </c>
      <c r="F499" s="613">
        <v>36892</v>
      </c>
      <c r="G499" s="611" t="s">
        <v>216</v>
      </c>
      <c r="H499" s="611" t="s">
        <v>907</v>
      </c>
      <c r="I499" s="607" t="s">
        <v>245</v>
      </c>
      <c r="J499" s="611" t="s">
        <v>199</v>
      </c>
      <c r="K499" s="611">
        <v>2020</v>
      </c>
      <c r="L499" s="611" t="s">
        <v>198</v>
      </c>
      <c r="M499" s="615"/>
      <c r="N499" s="611"/>
      <c r="O499" s="607"/>
      <c r="P499" s="611"/>
      <c r="Q499" s="605">
        <v>0</v>
      </c>
      <c r="R499" s="611">
        <v>0</v>
      </c>
      <c r="S499" s="611" t="s">
        <v>3252</v>
      </c>
      <c r="T499" s="611" t="s">
        <v>1880</v>
      </c>
      <c r="U499" s="611" t="s">
        <v>1879</v>
      </c>
      <c r="V499" s="611" t="s">
        <v>3253</v>
      </c>
      <c r="W499" s="611"/>
      <c r="X499" s="611"/>
      <c r="Y499" s="611"/>
      <c r="Z499" s="611"/>
      <c r="AA499" s="611"/>
      <c r="AB499" s="618"/>
      <c r="AC499" s="611"/>
      <c r="AD499" s="611"/>
      <c r="AE499" s="607"/>
      <c r="AF499" s="611" t="s">
        <v>225</v>
      </c>
      <c r="AG499" s="615"/>
      <c r="AH499" s="607" t="s">
        <v>1370</v>
      </c>
      <c r="AI499" s="607" t="s">
        <v>1370</v>
      </c>
      <c r="AJ499" s="603" t="s">
        <v>1370</v>
      </c>
      <c r="AK499" s="611"/>
      <c r="AL499" s="610"/>
      <c r="AM499" s="611"/>
      <c r="AN499" s="611"/>
      <c r="AO499" s="612"/>
    </row>
    <row r="500" spans="1:41" s="605" customFormat="1" ht="20.100000000000001" customHeight="1" x14ac:dyDescent="0.3">
      <c r="A500" s="611">
        <v>707462</v>
      </c>
      <c r="B500" s="624" t="s">
        <v>360</v>
      </c>
      <c r="C500" s="603" t="s">
        <v>3254</v>
      </c>
      <c r="D500" s="611" t="s">
        <v>1204</v>
      </c>
      <c r="E500" s="611" t="s">
        <v>172</v>
      </c>
      <c r="F500" s="613">
        <v>31568</v>
      </c>
      <c r="G500" s="611" t="s">
        <v>210</v>
      </c>
      <c r="H500" s="611" t="s">
        <v>2965</v>
      </c>
      <c r="I500" s="607" t="s">
        <v>245</v>
      </c>
      <c r="J500" s="611" t="s">
        <v>201</v>
      </c>
      <c r="K500" s="611">
        <v>2006</v>
      </c>
      <c r="L500" s="611" t="s">
        <v>210</v>
      </c>
      <c r="M500" s="615"/>
      <c r="N500" s="611"/>
      <c r="O500" s="607"/>
      <c r="P500" s="611"/>
      <c r="Q500" s="605">
        <v>0</v>
      </c>
      <c r="R500" s="618"/>
      <c r="S500" s="611" t="s">
        <v>3255</v>
      </c>
      <c r="T500" s="611" t="s">
        <v>3256</v>
      </c>
      <c r="U500" s="611" t="s">
        <v>1867</v>
      </c>
      <c r="V500" s="611" t="s">
        <v>3257</v>
      </c>
      <c r="W500" s="611"/>
      <c r="X500" s="611"/>
      <c r="Y500" s="611"/>
      <c r="Z500" s="611"/>
      <c r="AA500" s="611"/>
      <c r="AB500" s="618"/>
      <c r="AC500" s="611"/>
      <c r="AD500" s="611"/>
      <c r="AE500" s="607"/>
      <c r="AF500" s="611" t="s">
        <v>225</v>
      </c>
      <c r="AG500" s="615"/>
      <c r="AH500" s="607" t="s">
        <v>1370</v>
      </c>
      <c r="AI500" s="607" t="s">
        <v>1370</v>
      </c>
      <c r="AJ500" s="603" t="s">
        <v>1370</v>
      </c>
      <c r="AK500" s="611"/>
      <c r="AL500" s="610"/>
      <c r="AM500" s="611"/>
      <c r="AN500" s="611"/>
      <c r="AO500" s="612"/>
    </row>
    <row r="501" spans="1:41" s="605" customFormat="1" ht="20.100000000000001" customHeight="1" x14ac:dyDescent="0.3">
      <c r="A501" s="611">
        <v>707463</v>
      </c>
      <c r="B501" s="624" t="s">
        <v>513</v>
      </c>
      <c r="C501" s="603" t="s">
        <v>94</v>
      </c>
      <c r="D501" s="611" t="s">
        <v>3258</v>
      </c>
      <c r="E501" s="611" t="s">
        <v>172</v>
      </c>
      <c r="F501" s="613">
        <v>29281</v>
      </c>
      <c r="G501" s="611" t="s">
        <v>3259</v>
      </c>
      <c r="H501" s="611" t="s">
        <v>907</v>
      </c>
      <c r="I501" s="607" t="s">
        <v>245</v>
      </c>
      <c r="J501" s="611" t="s">
        <v>2113</v>
      </c>
      <c r="K501" s="611">
        <v>2000</v>
      </c>
      <c r="L501" s="611" t="s">
        <v>198</v>
      </c>
      <c r="M501" s="615"/>
      <c r="N501" s="611"/>
      <c r="O501" s="607"/>
      <c r="P501" s="603"/>
      <c r="Q501" s="605">
        <v>0</v>
      </c>
      <c r="R501" s="618"/>
      <c r="S501" s="611" t="s">
        <v>3260</v>
      </c>
      <c r="T501" s="611" t="s">
        <v>3261</v>
      </c>
      <c r="U501" s="611" t="s">
        <v>3262</v>
      </c>
      <c r="V501" s="611" t="s">
        <v>3263</v>
      </c>
      <c r="W501" s="611"/>
      <c r="X501" s="611"/>
      <c r="Y501" s="611"/>
      <c r="Z501" s="611"/>
      <c r="AA501" s="611"/>
      <c r="AB501" s="618"/>
      <c r="AC501" s="611"/>
      <c r="AD501" s="611"/>
      <c r="AE501" s="607"/>
      <c r="AF501" s="611" t="s">
        <v>225</v>
      </c>
      <c r="AG501" s="615"/>
      <c r="AH501" s="607"/>
      <c r="AI501" s="607"/>
      <c r="AJ501" s="603" t="s">
        <v>1370</v>
      </c>
      <c r="AK501" s="611"/>
      <c r="AL501" s="610"/>
      <c r="AM501" s="611"/>
      <c r="AN501" s="611"/>
      <c r="AO501" s="612"/>
    </row>
    <row r="502" spans="1:41" s="605" customFormat="1" ht="20.100000000000001" customHeight="1" x14ac:dyDescent="0.3">
      <c r="A502" s="611">
        <v>707464</v>
      </c>
      <c r="B502" s="624" t="s">
        <v>3264</v>
      </c>
      <c r="C502" s="603" t="s">
        <v>99</v>
      </c>
      <c r="D502" s="611" t="s">
        <v>3265</v>
      </c>
      <c r="E502" s="611" t="s">
        <v>172</v>
      </c>
      <c r="F502" s="613">
        <v>33635</v>
      </c>
      <c r="G502" s="611" t="s">
        <v>958</v>
      </c>
      <c r="H502" s="611" t="s">
        <v>907</v>
      </c>
      <c r="I502" s="607" t="s">
        <v>246</v>
      </c>
      <c r="J502" s="611" t="s">
        <v>201</v>
      </c>
      <c r="K502" s="611">
        <v>2010</v>
      </c>
      <c r="L502" s="611" t="s">
        <v>213</v>
      </c>
      <c r="M502" s="615"/>
      <c r="N502" s="611"/>
      <c r="O502" s="607"/>
      <c r="P502" s="611"/>
      <c r="Q502" s="605">
        <v>0</v>
      </c>
      <c r="R502" s="618"/>
      <c r="S502" s="611" t="s">
        <v>3266</v>
      </c>
      <c r="T502" s="611" t="s">
        <v>1798</v>
      </c>
      <c r="U502" s="611" t="s">
        <v>3267</v>
      </c>
      <c r="V502" s="611" t="s">
        <v>3268</v>
      </c>
      <c r="W502" s="611"/>
      <c r="X502" s="611"/>
      <c r="Y502" s="611"/>
      <c r="Z502" s="611"/>
      <c r="AA502" s="611"/>
      <c r="AB502" s="618"/>
      <c r="AC502" s="611"/>
      <c r="AD502" s="611"/>
      <c r="AE502" s="607"/>
      <c r="AF502" s="611" t="s">
        <v>225</v>
      </c>
      <c r="AG502" s="615"/>
      <c r="AH502" s="607"/>
      <c r="AI502" s="607" t="s">
        <v>1370</v>
      </c>
      <c r="AJ502" s="603" t="s">
        <v>1370</v>
      </c>
      <c r="AK502" s="611"/>
      <c r="AL502" s="610"/>
      <c r="AM502" s="611"/>
      <c r="AN502" s="611"/>
      <c r="AO502" s="612"/>
    </row>
    <row r="503" spans="1:41" s="605" customFormat="1" ht="20.100000000000001" customHeight="1" x14ac:dyDescent="0.3">
      <c r="A503" s="611">
        <v>707465</v>
      </c>
      <c r="B503" s="624" t="s">
        <v>3269</v>
      </c>
      <c r="C503" s="603" t="s">
        <v>3270</v>
      </c>
      <c r="D503" s="611" t="s">
        <v>988</v>
      </c>
      <c r="E503" s="611" t="s">
        <v>172</v>
      </c>
      <c r="F503" s="613">
        <v>36027</v>
      </c>
      <c r="G503" s="611" t="s">
        <v>206</v>
      </c>
      <c r="H503" s="611" t="s">
        <v>2936</v>
      </c>
      <c r="I503" s="607" t="s">
        <v>245</v>
      </c>
      <c r="J503" s="611" t="s">
        <v>201</v>
      </c>
      <c r="K503" s="611">
        <v>2017</v>
      </c>
      <c r="L503" s="611" t="s">
        <v>206</v>
      </c>
      <c r="M503" s="615"/>
      <c r="N503" s="611"/>
      <c r="O503" s="607"/>
      <c r="P503" s="611"/>
      <c r="Q503" s="605">
        <v>0</v>
      </c>
      <c r="R503" s="611">
        <v>0</v>
      </c>
      <c r="S503" s="611" t="s">
        <v>3271</v>
      </c>
      <c r="T503" s="611" t="s">
        <v>3272</v>
      </c>
      <c r="U503" s="611" t="s">
        <v>3273</v>
      </c>
      <c r="V503" s="611" t="s">
        <v>1780</v>
      </c>
      <c r="W503" s="611"/>
      <c r="X503" s="611"/>
      <c r="Y503" s="611"/>
      <c r="Z503" s="611"/>
      <c r="AA503" s="611"/>
      <c r="AB503" s="618"/>
      <c r="AC503" s="611"/>
      <c r="AD503" s="611"/>
      <c r="AE503" s="607"/>
      <c r="AF503" s="611" t="s">
        <v>225</v>
      </c>
      <c r="AG503" s="615"/>
      <c r="AH503" s="607" t="s">
        <v>1370</v>
      </c>
      <c r="AI503" s="607" t="s">
        <v>1370</v>
      </c>
      <c r="AJ503" s="603" t="s">
        <v>1370</v>
      </c>
      <c r="AK503" s="611"/>
      <c r="AL503" s="610"/>
      <c r="AM503" s="611"/>
      <c r="AN503" s="611"/>
      <c r="AO503" s="612"/>
    </row>
    <row r="504" spans="1:41" s="605" customFormat="1" ht="20.100000000000001" customHeight="1" x14ac:dyDescent="0.3">
      <c r="A504" s="611">
        <v>707466</v>
      </c>
      <c r="B504" s="624" t="s">
        <v>3274</v>
      </c>
      <c r="C504" s="603" t="s">
        <v>1393</v>
      </c>
      <c r="D504" s="611" t="s">
        <v>3275</v>
      </c>
      <c r="E504" s="611" t="s">
        <v>172</v>
      </c>
      <c r="F504" s="613">
        <v>32527</v>
      </c>
      <c r="G504" s="611" t="s">
        <v>198</v>
      </c>
      <c r="H504" s="611" t="s">
        <v>907</v>
      </c>
      <c r="I504" s="607" t="s">
        <v>245</v>
      </c>
      <c r="J504" s="611" t="s">
        <v>199</v>
      </c>
      <c r="K504" s="611">
        <v>2007</v>
      </c>
      <c r="L504" s="611" t="s">
        <v>198</v>
      </c>
      <c r="M504" s="615"/>
      <c r="N504" s="611"/>
      <c r="O504" s="607"/>
      <c r="P504" s="611"/>
      <c r="Q504" s="605">
        <v>0</v>
      </c>
      <c r="R504" s="618"/>
      <c r="S504" s="611" t="s">
        <v>3276</v>
      </c>
      <c r="T504" s="611" t="s">
        <v>3277</v>
      </c>
      <c r="U504" s="611" t="s">
        <v>3278</v>
      </c>
      <c r="V504" s="611" t="s">
        <v>2113</v>
      </c>
      <c r="W504" s="611"/>
      <c r="X504" s="611"/>
      <c r="Y504" s="611"/>
      <c r="Z504" s="611"/>
      <c r="AA504" s="611"/>
      <c r="AB504" s="618"/>
      <c r="AC504" s="611"/>
      <c r="AD504" s="611"/>
      <c r="AE504" s="607"/>
      <c r="AF504" s="611" t="s">
        <v>225</v>
      </c>
      <c r="AG504" s="615"/>
      <c r="AH504" s="607"/>
      <c r="AI504" s="607"/>
      <c r="AJ504" s="603" t="s">
        <v>1370</v>
      </c>
      <c r="AK504" s="611"/>
      <c r="AL504" s="610"/>
      <c r="AM504" s="611"/>
      <c r="AN504" s="611"/>
      <c r="AO504" s="612"/>
    </row>
    <row r="505" spans="1:41" s="605" customFormat="1" ht="20.100000000000001" customHeight="1" x14ac:dyDescent="0.3">
      <c r="A505" s="611">
        <v>707467</v>
      </c>
      <c r="B505" s="624" t="s">
        <v>3279</v>
      </c>
      <c r="C505" s="603" t="s">
        <v>121</v>
      </c>
      <c r="D505" s="611" t="s">
        <v>3280</v>
      </c>
      <c r="E505" s="611" t="s">
        <v>173</v>
      </c>
      <c r="F505" s="613">
        <v>35796</v>
      </c>
      <c r="G505" s="611" t="s">
        <v>216</v>
      </c>
      <c r="H505" s="611" t="s">
        <v>2919</v>
      </c>
      <c r="I505" s="607" t="s">
        <v>245</v>
      </c>
      <c r="J505" s="611" t="s">
        <v>201</v>
      </c>
      <c r="K505" s="611">
        <v>2015</v>
      </c>
      <c r="L505" s="611" t="s">
        <v>216</v>
      </c>
      <c r="M505" s="615"/>
      <c r="N505" s="611"/>
      <c r="O505" s="607"/>
      <c r="P505" s="603"/>
      <c r="Q505" s="605">
        <v>0</v>
      </c>
      <c r="R505" s="611">
        <v>0</v>
      </c>
      <c r="S505" s="611" t="s">
        <v>3281</v>
      </c>
      <c r="T505" s="611" t="s">
        <v>3282</v>
      </c>
      <c r="U505" s="611" t="s">
        <v>3283</v>
      </c>
      <c r="V505" s="611" t="s">
        <v>3284</v>
      </c>
      <c r="W505" s="611"/>
      <c r="X505" s="611"/>
      <c r="Y505" s="611"/>
      <c r="Z505" s="611"/>
      <c r="AA505" s="611"/>
      <c r="AB505" s="618"/>
      <c r="AC505" s="611"/>
      <c r="AD505" s="611"/>
      <c r="AE505" s="607"/>
      <c r="AF505" s="611" t="s">
        <v>225</v>
      </c>
      <c r="AG505" s="615"/>
      <c r="AH505" s="607" t="s">
        <v>1370</v>
      </c>
      <c r="AI505" s="607" t="s">
        <v>1370</v>
      </c>
      <c r="AJ505" s="603" t="s">
        <v>1370</v>
      </c>
      <c r="AK505" s="611"/>
      <c r="AL505" s="610"/>
      <c r="AM505" s="611"/>
      <c r="AN505" s="611"/>
      <c r="AO505" s="612"/>
    </row>
    <row r="506" spans="1:41" s="605" customFormat="1" ht="20.100000000000001" customHeight="1" x14ac:dyDescent="0.3">
      <c r="A506" s="602">
        <v>707468</v>
      </c>
      <c r="B506" s="602" t="s">
        <v>3541</v>
      </c>
      <c r="C506" s="603" t="s">
        <v>1086</v>
      </c>
      <c r="E506" s="587" t="s">
        <v>1687</v>
      </c>
      <c r="F506" s="606"/>
      <c r="H506" s="622"/>
      <c r="I506" s="607" t="s">
        <v>247</v>
      </c>
      <c r="J506" s="622"/>
      <c r="L506" s="622"/>
      <c r="O506" s="607"/>
      <c r="Q506" s="605">
        <v>0</v>
      </c>
      <c r="AD506" s="605" t="s">
        <v>3821</v>
      </c>
      <c r="AE506" s="607" t="s">
        <v>3778</v>
      </c>
      <c r="AH506" s="607"/>
      <c r="AI506" s="607"/>
      <c r="AJ506" s="603"/>
      <c r="AL506" s="610"/>
      <c r="AM506" s="615"/>
      <c r="AN506" s="615"/>
      <c r="AO506" s="612"/>
    </row>
    <row r="507" spans="1:41" s="605" customFormat="1" ht="20.100000000000001" customHeight="1" x14ac:dyDescent="0.3">
      <c r="A507" s="611">
        <v>707469</v>
      </c>
      <c r="B507" s="624" t="s">
        <v>3285</v>
      </c>
      <c r="C507" s="603" t="s">
        <v>61</v>
      </c>
      <c r="D507" s="611" t="s">
        <v>985</v>
      </c>
      <c r="E507" s="611" t="s">
        <v>172</v>
      </c>
      <c r="F507" s="613">
        <v>30317</v>
      </c>
      <c r="G507" s="611" t="s">
        <v>3286</v>
      </c>
      <c r="H507" s="611" t="s">
        <v>2919</v>
      </c>
      <c r="I507" s="607" t="s">
        <v>245</v>
      </c>
      <c r="J507" s="611" t="s">
        <v>201</v>
      </c>
      <c r="K507" s="611">
        <v>2003</v>
      </c>
      <c r="L507" s="611" t="s">
        <v>198</v>
      </c>
      <c r="M507" s="615"/>
      <c r="N507" s="611"/>
      <c r="O507" s="607"/>
      <c r="P507" s="611"/>
      <c r="Q507" s="605">
        <v>0</v>
      </c>
      <c r="R507" s="611">
        <v>0</v>
      </c>
      <c r="S507" s="611" t="s">
        <v>3287</v>
      </c>
      <c r="T507" s="611" t="s">
        <v>1768</v>
      </c>
      <c r="U507" s="611" t="s">
        <v>3288</v>
      </c>
      <c r="V507" s="611" t="s">
        <v>1778</v>
      </c>
      <c r="W507" s="611"/>
      <c r="X507" s="611"/>
      <c r="Y507" s="611"/>
      <c r="Z507" s="611"/>
      <c r="AA507" s="611"/>
      <c r="AB507" s="618"/>
      <c r="AC507" s="611"/>
      <c r="AD507" s="611"/>
      <c r="AE507" s="607"/>
      <c r="AF507" s="611" t="s">
        <v>225</v>
      </c>
      <c r="AG507" s="615"/>
      <c r="AH507" s="607"/>
      <c r="AI507" s="607"/>
      <c r="AJ507" s="603" t="s">
        <v>1370</v>
      </c>
      <c r="AK507" s="611"/>
      <c r="AL507" s="610"/>
      <c r="AM507" s="611"/>
      <c r="AN507" s="611"/>
      <c r="AO507" s="612"/>
    </row>
    <row r="508" spans="1:41" s="605" customFormat="1" ht="20.100000000000001" customHeight="1" x14ac:dyDescent="0.3">
      <c r="A508" s="611">
        <v>707470</v>
      </c>
      <c r="B508" s="624" t="s">
        <v>3289</v>
      </c>
      <c r="C508" s="603" t="s">
        <v>3290</v>
      </c>
      <c r="D508" s="611" t="s">
        <v>3291</v>
      </c>
      <c r="E508" s="611" t="s">
        <v>173</v>
      </c>
      <c r="F508" s="613">
        <v>33604</v>
      </c>
      <c r="G508" s="611" t="s">
        <v>3292</v>
      </c>
      <c r="H508" s="611" t="s">
        <v>907</v>
      </c>
      <c r="I508" s="607" t="s">
        <v>245</v>
      </c>
      <c r="J508" s="611" t="s">
        <v>3293</v>
      </c>
      <c r="K508" s="611">
        <v>2022</v>
      </c>
      <c r="L508" s="611" t="s">
        <v>200</v>
      </c>
      <c r="M508" s="615"/>
      <c r="N508" s="611"/>
      <c r="O508" s="607"/>
      <c r="P508" s="611"/>
      <c r="Q508" s="605">
        <v>0</v>
      </c>
      <c r="R508" s="611">
        <v>0</v>
      </c>
      <c r="S508" s="611" t="s">
        <v>3294</v>
      </c>
      <c r="T508" s="611" t="s">
        <v>3295</v>
      </c>
      <c r="U508" s="611" t="s">
        <v>3296</v>
      </c>
      <c r="V508" s="611" t="s">
        <v>3297</v>
      </c>
      <c r="W508" s="611"/>
      <c r="X508" s="611"/>
      <c r="Y508" s="611"/>
      <c r="Z508" s="611"/>
      <c r="AA508" s="611"/>
      <c r="AB508" s="618"/>
      <c r="AC508" s="611"/>
      <c r="AD508" s="611"/>
      <c r="AE508" s="607"/>
      <c r="AF508" s="611" t="s">
        <v>225</v>
      </c>
      <c r="AG508" s="615"/>
      <c r="AH508" s="607" t="s">
        <v>1370</v>
      </c>
      <c r="AI508" s="607" t="s">
        <v>1370</v>
      </c>
      <c r="AJ508" s="603" t="s">
        <v>1370</v>
      </c>
      <c r="AK508" s="611"/>
      <c r="AL508" s="610"/>
      <c r="AM508" s="611"/>
      <c r="AN508" s="611"/>
      <c r="AO508" s="612"/>
    </row>
    <row r="509" spans="1:41" s="605" customFormat="1" ht="20.100000000000001" customHeight="1" x14ac:dyDescent="0.3">
      <c r="A509" s="611">
        <v>707472</v>
      </c>
      <c r="B509" s="624" t="s">
        <v>3300</v>
      </c>
      <c r="C509" s="603" t="s">
        <v>265</v>
      </c>
      <c r="D509" s="611" t="s">
        <v>3301</v>
      </c>
      <c r="E509" s="611" t="s">
        <v>172</v>
      </c>
      <c r="F509" s="613">
        <v>37987</v>
      </c>
      <c r="G509" s="611" t="s">
        <v>943</v>
      </c>
      <c r="H509" s="611" t="s">
        <v>2936</v>
      </c>
      <c r="I509" s="607" t="s">
        <v>245</v>
      </c>
      <c r="J509" s="611" t="s">
        <v>199</v>
      </c>
      <c r="K509" s="611">
        <v>2021</v>
      </c>
      <c r="L509" s="611" t="s">
        <v>212</v>
      </c>
      <c r="M509" s="615"/>
      <c r="N509" s="611"/>
      <c r="O509" s="607"/>
      <c r="P509" s="611"/>
      <c r="Q509" s="605">
        <v>0</v>
      </c>
      <c r="R509" s="611">
        <v>0</v>
      </c>
      <c r="S509" s="611" t="s">
        <v>3302</v>
      </c>
      <c r="T509" s="611" t="s">
        <v>3303</v>
      </c>
      <c r="U509" s="611" t="s">
        <v>3304</v>
      </c>
      <c r="V509" s="611" t="s">
        <v>3305</v>
      </c>
      <c r="W509" s="611"/>
      <c r="X509" s="611"/>
      <c r="Y509" s="611"/>
      <c r="Z509" s="611"/>
      <c r="AA509" s="611"/>
      <c r="AB509" s="618"/>
      <c r="AC509" s="611"/>
      <c r="AD509" s="611"/>
      <c r="AE509" s="607"/>
      <c r="AF509" s="611" t="s">
        <v>225</v>
      </c>
      <c r="AG509" s="615"/>
      <c r="AH509" s="607" t="s">
        <v>1370</v>
      </c>
      <c r="AI509" s="607" t="s">
        <v>1370</v>
      </c>
      <c r="AJ509" s="603" t="s">
        <v>1370</v>
      </c>
      <c r="AK509" s="611"/>
      <c r="AL509" s="610"/>
      <c r="AM509" s="615"/>
      <c r="AN509" s="615"/>
      <c r="AO509" s="612"/>
    </row>
    <row r="510" spans="1:41" s="605" customFormat="1" ht="20.100000000000001" customHeight="1" x14ac:dyDescent="0.3">
      <c r="A510" s="611">
        <v>707473</v>
      </c>
      <c r="B510" s="624" t="s">
        <v>3306</v>
      </c>
      <c r="C510" s="603" t="s">
        <v>62</v>
      </c>
      <c r="D510" s="611" t="s">
        <v>3307</v>
      </c>
      <c r="E510" s="611" t="s">
        <v>172</v>
      </c>
      <c r="F510" s="613">
        <v>32596</v>
      </c>
      <c r="G510" s="611" t="s">
        <v>916</v>
      </c>
      <c r="H510" s="611" t="s">
        <v>907</v>
      </c>
      <c r="I510" s="607" t="s">
        <v>245</v>
      </c>
      <c r="J510" s="611" t="s">
        <v>201</v>
      </c>
      <c r="K510" s="611">
        <v>2008</v>
      </c>
      <c r="L510" s="611" t="s">
        <v>198</v>
      </c>
      <c r="M510" s="615"/>
      <c r="N510" s="611"/>
      <c r="O510" s="607"/>
      <c r="P510" s="611"/>
      <c r="Q510" s="605">
        <v>0</v>
      </c>
      <c r="R510" s="611">
        <v>0</v>
      </c>
      <c r="S510" s="611" t="s">
        <v>3308</v>
      </c>
      <c r="T510" s="611" t="s">
        <v>1822</v>
      </c>
      <c r="U510" s="611" t="s">
        <v>3309</v>
      </c>
      <c r="V510" s="611" t="s">
        <v>1855</v>
      </c>
      <c r="W510" s="611"/>
      <c r="X510" s="611"/>
      <c r="Y510" s="611"/>
      <c r="Z510" s="611"/>
      <c r="AA510" s="611"/>
      <c r="AB510" s="618"/>
      <c r="AC510" s="611"/>
      <c r="AD510" s="611"/>
      <c r="AE510" s="607"/>
      <c r="AF510" s="611" t="s">
        <v>225</v>
      </c>
      <c r="AG510" s="615"/>
      <c r="AH510" s="607" t="s">
        <v>1370</v>
      </c>
      <c r="AI510" s="607" t="s">
        <v>1370</v>
      </c>
      <c r="AJ510" s="603" t="s">
        <v>1370</v>
      </c>
      <c r="AK510" s="611"/>
      <c r="AL510" s="610"/>
      <c r="AM510" s="611"/>
      <c r="AN510" s="611"/>
      <c r="AO510" s="612"/>
    </row>
    <row r="511" spans="1:41" s="605" customFormat="1" ht="20.100000000000001" customHeight="1" x14ac:dyDescent="0.3">
      <c r="A511" s="611">
        <v>707474</v>
      </c>
      <c r="B511" s="624" t="s">
        <v>3310</v>
      </c>
      <c r="C511" s="603" t="s">
        <v>287</v>
      </c>
      <c r="D511" s="611" t="s">
        <v>992</v>
      </c>
      <c r="E511" s="611" t="s">
        <v>173</v>
      </c>
      <c r="F511" s="613">
        <v>27872</v>
      </c>
      <c r="G511" s="611" t="s">
        <v>198</v>
      </c>
      <c r="H511" s="611" t="s">
        <v>907</v>
      </c>
      <c r="I511" s="607" t="s">
        <v>246</v>
      </c>
      <c r="J511" s="611" t="s">
        <v>199</v>
      </c>
      <c r="K511" s="611">
        <v>1994</v>
      </c>
      <c r="L511" s="611" t="s">
        <v>210</v>
      </c>
      <c r="M511" s="615"/>
      <c r="N511" s="611"/>
      <c r="O511" s="607"/>
      <c r="P511" s="611"/>
      <c r="Q511" s="605">
        <v>0</v>
      </c>
      <c r="R511" s="611">
        <v>0</v>
      </c>
      <c r="S511" s="611" t="s">
        <v>3311</v>
      </c>
      <c r="T511" s="611" t="s">
        <v>3312</v>
      </c>
      <c r="U511" s="611" t="s">
        <v>1997</v>
      </c>
      <c r="V511" s="611" t="s">
        <v>2405</v>
      </c>
      <c r="W511" s="611"/>
      <c r="X511" s="611"/>
      <c r="Y511" s="611"/>
      <c r="Z511" s="611"/>
      <c r="AA511" s="611"/>
      <c r="AB511" s="618"/>
      <c r="AC511" s="611"/>
      <c r="AD511" s="611"/>
      <c r="AE511" s="607"/>
      <c r="AF511" s="611" t="s">
        <v>225</v>
      </c>
      <c r="AG511" s="615"/>
      <c r="AH511" s="607" t="s">
        <v>1370</v>
      </c>
      <c r="AI511" s="607" t="s">
        <v>1370</v>
      </c>
      <c r="AJ511" s="603" t="s">
        <v>1370</v>
      </c>
      <c r="AK511" s="611"/>
      <c r="AL511" s="610"/>
      <c r="AM511" s="611"/>
      <c r="AN511" s="611"/>
      <c r="AO511" s="612"/>
    </row>
    <row r="512" spans="1:41" s="605" customFormat="1" ht="20.100000000000001" customHeight="1" x14ac:dyDescent="0.3">
      <c r="A512" s="611">
        <v>707475</v>
      </c>
      <c r="B512" s="624" t="s">
        <v>3313</v>
      </c>
      <c r="C512" s="603" t="s">
        <v>87</v>
      </c>
      <c r="D512" s="611" t="s">
        <v>934</v>
      </c>
      <c r="E512" s="611" t="s">
        <v>173</v>
      </c>
      <c r="F512" s="613">
        <v>33314</v>
      </c>
      <c r="G512" s="611" t="s">
        <v>198</v>
      </c>
      <c r="H512" s="611" t="s">
        <v>2919</v>
      </c>
      <c r="I512" s="607" t="s">
        <v>246</v>
      </c>
      <c r="J512" s="622"/>
      <c r="K512" s="611" t="s">
        <v>3046</v>
      </c>
      <c r="L512" s="611" t="s">
        <v>198</v>
      </c>
      <c r="M512" s="615"/>
      <c r="N512" s="611"/>
      <c r="O512" s="607"/>
      <c r="P512" s="611"/>
      <c r="Q512" s="605">
        <v>0</v>
      </c>
      <c r="R512" s="611">
        <v>0</v>
      </c>
      <c r="S512" s="611" t="s">
        <v>3314</v>
      </c>
      <c r="T512" s="611" t="s">
        <v>1768</v>
      </c>
      <c r="U512" s="611" t="s">
        <v>1957</v>
      </c>
      <c r="V512" s="611" t="s">
        <v>1704</v>
      </c>
      <c r="W512" s="611"/>
      <c r="X512" s="611"/>
      <c r="Y512" s="611"/>
      <c r="Z512" s="611"/>
      <c r="AA512" s="611"/>
      <c r="AB512" s="618"/>
      <c r="AC512" s="611"/>
      <c r="AD512" s="611"/>
      <c r="AE512" s="607"/>
      <c r="AF512" s="611"/>
      <c r="AG512" s="615"/>
      <c r="AH512" s="607"/>
      <c r="AI512" s="607"/>
      <c r="AJ512" s="603"/>
      <c r="AK512" s="611"/>
      <c r="AL512" s="610"/>
      <c r="AM512" s="611"/>
      <c r="AN512" s="611"/>
      <c r="AO512" s="612"/>
    </row>
    <row r="513" spans="1:41" s="605" customFormat="1" ht="20.100000000000001" customHeight="1" x14ac:dyDescent="0.3">
      <c r="A513" s="611">
        <v>707476</v>
      </c>
      <c r="B513" s="624" t="s">
        <v>3315</v>
      </c>
      <c r="C513" s="603" t="s">
        <v>95</v>
      </c>
      <c r="D513" s="611" t="s">
        <v>977</v>
      </c>
      <c r="E513" s="611" t="s">
        <v>173</v>
      </c>
      <c r="F513" s="613">
        <v>31782</v>
      </c>
      <c r="G513" s="611" t="s">
        <v>198</v>
      </c>
      <c r="H513" s="611" t="s">
        <v>2919</v>
      </c>
      <c r="I513" s="607" t="s">
        <v>245</v>
      </c>
      <c r="J513" s="611" t="s">
        <v>2113</v>
      </c>
      <c r="K513" s="618"/>
      <c r="L513" s="611" t="s">
        <v>2113</v>
      </c>
      <c r="M513" s="615"/>
      <c r="N513" s="611"/>
      <c r="O513" s="607"/>
      <c r="P513" s="611"/>
      <c r="Q513" s="605">
        <v>0</v>
      </c>
      <c r="R513" s="618"/>
      <c r="S513" s="611" t="s">
        <v>3316</v>
      </c>
      <c r="T513" s="611" t="s">
        <v>3317</v>
      </c>
      <c r="U513" s="611" t="s">
        <v>3318</v>
      </c>
      <c r="V513" s="611" t="s">
        <v>1704</v>
      </c>
      <c r="W513" s="611"/>
      <c r="X513" s="611"/>
      <c r="Y513" s="611"/>
      <c r="Z513" s="611"/>
      <c r="AA513" s="611"/>
      <c r="AB513" s="618"/>
      <c r="AC513" s="611"/>
      <c r="AD513" s="611"/>
      <c r="AE513" s="607"/>
      <c r="AF513" s="611" t="s">
        <v>225</v>
      </c>
      <c r="AG513" s="615"/>
      <c r="AH513" s="607" t="s">
        <v>1370</v>
      </c>
      <c r="AI513" s="607" t="s">
        <v>1370</v>
      </c>
      <c r="AJ513" s="603" t="s">
        <v>1370</v>
      </c>
      <c r="AK513" s="611"/>
      <c r="AL513" s="609"/>
      <c r="AO513" s="612"/>
    </row>
    <row r="514" spans="1:41" s="605" customFormat="1" ht="20.100000000000001" customHeight="1" x14ac:dyDescent="0.3">
      <c r="A514" s="611">
        <v>707477</v>
      </c>
      <c r="B514" s="624" t="s">
        <v>3319</v>
      </c>
      <c r="C514" s="603" t="s">
        <v>3320</v>
      </c>
      <c r="D514" s="611" t="s">
        <v>977</v>
      </c>
      <c r="E514" s="611" t="s">
        <v>173</v>
      </c>
      <c r="F514" s="613">
        <v>32822</v>
      </c>
      <c r="G514" s="611" t="s">
        <v>3321</v>
      </c>
      <c r="H514" s="611" t="s">
        <v>907</v>
      </c>
      <c r="I514" s="607" t="s">
        <v>245</v>
      </c>
      <c r="J514" s="611" t="s">
        <v>201</v>
      </c>
      <c r="K514" s="611">
        <v>2008</v>
      </c>
      <c r="L514" s="611" t="s">
        <v>212</v>
      </c>
      <c r="M514" s="615"/>
      <c r="N514" s="611"/>
      <c r="O514" s="607"/>
      <c r="P514" s="611"/>
      <c r="Q514" s="605">
        <v>0</v>
      </c>
      <c r="R514" s="618"/>
      <c r="S514" s="611" t="s">
        <v>3322</v>
      </c>
      <c r="T514" s="611" t="s">
        <v>3323</v>
      </c>
      <c r="U514" s="611" t="s">
        <v>1813</v>
      </c>
      <c r="V514" s="611" t="s">
        <v>3324</v>
      </c>
      <c r="W514" s="611"/>
      <c r="X514" s="611"/>
      <c r="Y514" s="611"/>
      <c r="Z514" s="611"/>
      <c r="AA514" s="611"/>
      <c r="AB514" s="618"/>
      <c r="AC514" s="611"/>
      <c r="AD514" s="611"/>
      <c r="AE514" s="607"/>
      <c r="AF514" s="611" t="s">
        <v>225</v>
      </c>
      <c r="AG514" s="615"/>
      <c r="AH514" s="607"/>
      <c r="AI514" s="607"/>
      <c r="AJ514" s="603" t="s">
        <v>1370</v>
      </c>
      <c r="AK514" s="611"/>
      <c r="AL514" s="610"/>
      <c r="AM514" s="611"/>
      <c r="AN514" s="611"/>
      <c r="AO514" s="612"/>
    </row>
    <row r="515" spans="1:41" s="605" customFormat="1" ht="20.100000000000001" customHeight="1" x14ac:dyDescent="0.3">
      <c r="A515" s="611">
        <v>707478</v>
      </c>
      <c r="B515" s="624" t="s">
        <v>3325</v>
      </c>
      <c r="C515" s="603" t="s">
        <v>3326</v>
      </c>
      <c r="D515" s="611" t="s">
        <v>3327</v>
      </c>
      <c r="E515" s="611" t="s">
        <v>173</v>
      </c>
      <c r="F515" s="613">
        <v>35440</v>
      </c>
      <c r="G515" s="611" t="s">
        <v>3328</v>
      </c>
      <c r="H515" s="611" t="s">
        <v>907</v>
      </c>
      <c r="I515" s="607" t="s">
        <v>245</v>
      </c>
      <c r="J515" s="611" t="s">
        <v>199</v>
      </c>
      <c r="K515" s="611">
        <v>2014</v>
      </c>
      <c r="L515" s="611" t="s">
        <v>208</v>
      </c>
      <c r="M515" s="615"/>
      <c r="N515" s="611"/>
      <c r="O515" s="607"/>
      <c r="P515" s="611"/>
      <c r="Q515" s="605">
        <v>0</v>
      </c>
      <c r="R515" s="618"/>
      <c r="S515" s="611" t="s">
        <v>3329</v>
      </c>
      <c r="T515" s="611" t="s">
        <v>3330</v>
      </c>
      <c r="U515" s="611" t="s">
        <v>3331</v>
      </c>
      <c r="V515" s="611" t="s">
        <v>1769</v>
      </c>
      <c r="W515" s="611"/>
      <c r="X515" s="611"/>
      <c r="Y515" s="611"/>
      <c r="Z515" s="611"/>
      <c r="AA515" s="611"/>
      <c r="AB515" s="618"/>
      <c r="AC515" s="611"/>
      <c r="AD515" s="611"/>
      <c r="AE515" s="607"/>
      <c r="AF515" s="611" t="s">
        <v>225</v>
      </c>
      <c r="AG515" s="615"/>
      <c r="AH515" s="607" t="s">
        <v>1370</v>
      </c>
      <c r="AI515" s="607" t="s">
        <v>1370</v>
      </c>
      <c r="AJ515" s="603" t="s">
        <v>1370</v>
      </c>
      <c r="AK515" s="611"/>
      <c r="AL515" s="610"/>
      <c r="AM515" s="611"/>
      <c r="AN515" s="611"/>
      <c r="AO515" s="612"/>
    </row>
    <row r="516" spans="1:41" s="605" customFormat="1" ht="20.100000000000001" customHeight="1" x14ac:dyDescent="0.3">
      <c r="A516" s="611">
        <v>707479</v>
      </c>
      <c r="B516" s="624" t="s">
        <v>3332</v>
      </c>
      <c r="C516" s="603" t="s">
        <v>111</v>
      </c>
      <c r="D516" s="611" t="s">
        <v>3333</v>
      </c>
      <c r="E516" s="611" t="s">
        <v>173</v>
      </c>
      <c r="F516" s="613">
        <v>34578</v>
      </c>
      <c r="G516" s="611" t="s">
        <v>1051</v>
      </c>
      <c r="H516" s="611" t="s">
        <v>2919</v>
      </c>
      <c r="I516" s="607" t="s">
        <v>245</v>
      </c>
      <c r="J516" s="622"/>
      <c r="K516" s="611" t="s">
        <v>3016</v>
      </c>
      <c r="L516" s="611" t="s">
        <v>213</v>
      </c>
      <c r="M516" s="615"/>
      <c r="N516" s="611"/>
      <c r="O516" s="607"/>
      <c r="P516" s="611"/>
      <c r="Q516" s="605">
        <v>0</v>
      </c>
      <c r="R516" s="611">
        <v>0</v>
      </c>
      <c r="S516" s="611" t="s">
        <v>3334</v>
      </c>
      <c r="T516" s="611" t="s">
        <v>3217</v>
      </c>
      <c r="U516" s="611" t="s">
        <v>3335</v>
      </c>
      <c r="V516" s="611" t="s">
        <v>1917</v>
      </c>
      <c r="W516" s="611"/>
      <c r="X516" s="611"/>
      <c r="Y516" s="611"/>
      <c r="Z516" s="611"/>
      <c r="AA516" s="611"/>
      <c r="AB516" s="618"/>
      <c r="AC516" s="611"/>
      <c r="AD516" s="611"/>
      <c r="AE516" s="607"/>
      <c r="AF516" s="611" t="s">
        <v>225</v>
      </c>
      <c r="AG516" s="615"/>
      <c r="AH516" s="607" t="s">
        <v>1370</v>
      </c>
      <c r="AI516" s="607" t="s">
        <v>1370</v>
      </c>
      <c r="AJ516" s="603" t="s">
        <v>1370</v>
      </c>
      <c r="AK516" s="611"/>
      <c r="AL516" s="610"/>
      <c r="AM516" s="611"/>
      <c r="AN516" s="611"/>
      <c r="AO516" s="612"/>
    </row>
    <row r="517" spans="1:41" s="605" customFormat="1" ht="20.100000000000001" customHeight="1" x14ac:dyDescent="0.3">
      <c r="A517" s="611">
        <v>707480</v>
      </c>
      <c r="B517" s="624" t="s">
        <v>3336</v>
      </c>
      <c r="C517" s="603" t="s">
        <v>150</v>
      </c>
      <c r="D517" s="611" t="s">
        <v>961</v>
      </c>
      <c r="E517" s="611" t="s">
        <v>172</v>
      </c>
      <c r="F517" s="613">
        <v>35076</v>
      </c>
      <c r="G517" s="611" t="s">
        <v>3337</v>
      </c>
      <c r="H517" s="611" t="s">
        <v>2919</v>
      </c>
      <c r="I517" s="607" t="s">
        <v>245</v>
      </c>
      <c r="J517" s="611" t="s">
        <v>201</v>
      </c>
      <c r="K517" s="611">
        <v>2015</v>
      </c>
      <c r="L517" s="611" t="s">
        <v>207</v>
      </c>
      <c r="M517" s="615"/>
      <c r="N517" s="611"/>
      <c r="O517" s="607"/>
      <c r="P517" s="611"/>
      <c r="Q517" s="605">
        <v>0</v>
      </c>
      <c r="R517" s="618"/>
      <c r="S517" s="611" t="s">
        <v>3338</v>
      </c>
      <c r="T517" s="611" t="s">
        <v>3339</v>
      </c>
      <c r="U517" s="611" t="s">
        <v>1771</v>
      </c>
      <c r="V517" s="611" t="s">
        <v>1821</v>
      </c>
      <c r="W517" s="611"/>
      <c r="X517" s="611"/>
      <c r="Y517" s="611"/>
      <c r="Z517" s="611"/>
      <c r="AA517" s="611"/>
      <c r="AB517" s="618"/>
      <c r="AC517" s="611"/>
      <c r="AD517" s="611"/>
      <c r="AE517" s="607"/>
      <c r="AF517" s="611" t="s">
        <v>225</v>
      </c>
      <c r="AG517" s="615"/>
      <c r="AH517" s="607" t="s">
        <v>1370</v>
      </c>
      <c r="AI517" s="607" t="s">
        <v>1370</v>
      </c>
      <c r="AJ517" s="603" t="s">
        <v>1370</v>
      </c>
      <c r="AK517" s="611"/>
      <c r="AL517" s="610"/>
      <c r="AM517" s="611"/>
      <c r="AN517" s="611"/>
      <c r="AO517" s="612"/>
    </row>
    <row r="518" spans="1:41" s="605" customFormat="1" ht="20.100000000000001" customHeight="1" x14ac:dyDescent="0.3">
      <c r="A518" s="611">
        <v>707481</v>
      </c>
      <c r="B518" s="624" t="s">
        <v>3340</v>
      </c>
      <c r="C518" s="603" t="s">
        <v>66</v>
      </c>
      <c r="D518" s="611" t="s">
        <v>918</v>
      </c>
      <c r="E518" s="611" t="s">
        <v>172</v>
      </c>
      <c r="F518" s="613">
        <v>31859</v>
      </c>
      <c r="G518" s="611" t="s">
        <v>3341</v>
      </c>
      <c r="H518" s="611" t="s">
        <v>2936</v>
      </c>
      <c r="I518" s="607" t="s">
        <v>245</v>
      </c>
      <c r="J518" s="611" t="s">
        <v>201</v>
      </c>
      <c r="K518" s="611">
        <v>2007</v>
      </c>
      <c r="L518" s="611" t="s">
        <v>213</v>
      </c>
      <c r="M518" s="615"/>
      <c r="N518" s="611"/>
      <c r="O518" s="607"/>
      <c r="P518" s="611"/>
      <c r="Q518" s="605">
        <v>0</v>
      </c>
      <c r="R518" s="611">
        <v>0</v>
      </c>
      <c r="S518" s="611" t="s">
        <v>3342</v>
      </c>
      <c r="T518" s="611" t="s">
        <v>3343</v>
      </c>
      <c r="U518" s="611" t="s">
        <v>3344</v>
      </c>
      <c r="V518" s="611" t="s">
        <v>3345</v>
      </c>
      <c r="W518" s="611"/>
      <c r="X518" s="611"/>
      <c r="Y518" s="611"/>
      <c r="Z518" s="611"/>
      <c r="AA518" s="611"/>
      <c r="AB518" s="618"/>
      <c r="AC518" s="611"/>
      <c r="AD518" s="611"/>
      <c r="AE518" s="607"/>
      <c r="AF518" s="611"/>
      <c r="AG518" s="615"/>
      <c r="AH518" s="607"/>
      <c r="AI518" s="607"/>
      <c r="AJ518" s="603"/>
      <c r="AK518" s="611"/>
      <c r="AL518" s="610"/>
      <c r="AM518" s="611"/>
      <c r="AN518" s="611"/>
      <c r="AO518" s="612"/>
    </row>
    <row r="519" spans="1:41" s="605" customFormat="1" ht="20.100000000000001" customHeight="1" x14ac:dyDescent="0.3">
      <c r="A519" s="611">
        <v>707482</v>
      </c>
      <c r="B519" s="624" t="s">
        <v>3346</v>
      </c>
      <c r="C519" s="603" t="s">
        <v>99</v>
      </c>
      <c r="D519" s="611" t="s">
        <v>929</v>
      </c>
      <c r="E519" s="611" t="s">
        <v>173</v>
      </c>
      <c r="F519" s="613">
        <v>37561</v>
      </c>
      <c r="G519" s="611" t="s">
        <v>956</v>
      </c>
      <c r="H519" s="611" t="s">
        <v>907</v>
      </c>
      <c r="I519" s="607" t="s">
        <v>245</v>
      </c>
      <c r="J519" s="611" t="s">
        <v>199</v>
      </c>
      <c r="K519" s="611">
        <v>2021</v>
      </c>
      <c r="L519" s="611" t="s">
        <v>3347</v>
      </c>
      <c r="M519" s="615"/>
      <c r="N519" s="611"/>
      <c r="O519" s="607"/>
      <c r="P519" s="611"/>
      <c r="Q519" s="605">
        <v>0</v>
      </c>
      <c r="R519" s="611">
        <v>0</v>
      </c>
      <c r="S519" s="611" t="s">
        <v>3348</v>
      </c>
      <c r="T519" s="611" t="s">
        <v>1798</v>
      </c>
      <c r="U519" s="611" t="s">
        <v>3349</v>
      </c>
      <c r="V519" s="611" t="s">
        <v>3350</v>
      </c>
      <c r="W519" s="611"/>
      <c r="X519" s="611"/>
      <c r="Y519" s="611"/>
      <c r="Z519" s="611"/>
      <c r="AA519" s="611"/>
      <c r="AB519" s="618"/>
      <c r="AC519" s="611"/>
      <c r="AD519" s="611"/>
      <c r="AE519" s="607"/>
      <c r="AF519" s="611" t="s">
        <v>225</v>
      </c>
      <c r="AG519" s="615"/>
      <c r="AH519" s="607" t="s">
        <v>1370</v>
      </c>
      <c r="AI519" s="607" t="s">
        <v>1370</v>
      </c>
      <c r="AJ519" s="603" t="s">
        <v>1370</v>
      </c>
      <c r="AK519" s="611"/>
      <c r="AL519" s="610"/>
      <c r="AM519" s="611"/>
      <c r="AN519" s="611"/>
      <c r="AO519" s="612"/>
    </row>
    <row r="520" spans="1:41" s="605" customFormat="1" ht="20.100000000000001" customHeight="1" x14ac:dyDescent="0.3">
      <c r="A520" s="611">
        <v>707483</v>
      </c>
      <c r="B520" s="624" t="s">
        <v>3351</v>
      </c>
      <c r="C520" s="603" t="s">
        <v>66</v>
      </c>
      <c r="D520" s="611" t="s">
        <v>1268</v>
      </c>
      <c r="E520" s="611" t="s">
        <v>173</v>
      </c>
      <c r="F520" s="613">
        <v>37622</v>
      </c>
      <c r="G520" s="611" t="s">
        <v>207</v>
      </c>
      <c r="H520" s="611" t="s">
        <v>2919</v>
      </c>
      <c r="I520" s="607" t="s">
        <v>245</v>
      </c>
      <c r="J520" s="611" t="s">
        <v>201</v>
      </c>
      <c r="K520" s="611">
        <v>2020</v>
      </c>
      <c r="L520" s="611" t="s">
        <v>200</v>
      </c>
      <c r="M520" s="615"/>
      <c r="N520" s="611"/>
      <c r="O520" s="607"/>
      <c r="P520" s="611"/>
      <c r="Q520" s="605">
        <v>0</v>
      </c>
      <c r="R520" s="618"/>
      <c r="S520" s="611" t="s">
        <v>3352</v>
      </c>
      <c r="T520" s="611" t="s">
        <v>1792</v>
      </c>
      <c r="U520" s="611" t="s">
        <v>3353</v>
      </c>
      <c r="V520" s="611" t="s">
        <v>1821</v>
      </c>
      <c r="W520" s="611"/>
      <c r="X520" s="611"/>
      <c r="Y520" s="611"/>
      <c r="Z520" s="611"/>
      <c r="AA520" s="611"/>
      <c r="AB520" s="618"/>
      <c r="AC520" s="611"/>
      <c r="AD520" s="611"/>
      <c r="AE520" s="607"/>
      <c r="AF520" s="611" t="s">
        <v>225</v>
      </c>
      <c r="AG520" s="615"/>
      <c r="AH520" s="607" t="s">
        <v>1370</v>
      </c>
      <c r="AI520" s="607" t="s">
        <v>1370</v>
      </c>
      <c r="AJ520" s="603" t="s">
        <v>1370</v>
      </c>
      <c r="AK520" s="611"/>
      <c r="AL520" s="610"/>
      <c r="AM520" s="611"/>
      <c r="AN520" s="611"/>
      <c r="AO520" s="612"/>
    </row>
    <row r="521" spans="1:41" s="605" customFormat="1" ht="20.100000000000001" customHeight="1" x14ac:dyDescent="0.3">
      <c r="A521" s="611">
        <v>707484</v>
      </c>
      <c r="B521" s="624" t="s">
        <v>3354</v>
      </c>
      <c r="C521" s="603" t="s">
        <v>3355</v>
      </c>
      <c r="D521" s="611" t="s">
        <v>1204</v>
      </c>
      <c r="E521" s="611" t="s">
        <v>173</v>
      </c>
      <c r="F521" s="613">
        <v>35076</v>
      </c>
      <c r="G521" s="611" t="s">
        <v>198</v>
      </c>
      <c r="H521" s="611" t="s">
        <v>1751</v>
      </c>
      <c r="I521" s="607" t="s">
        <v>245</v>
      </c>
      <c r="J521" s="611" t="s">
        <v>199</v>
      </c>
      <c r="K521" s="611">
        <v>2013</v>
      </c>
      <c r="L521" s="611" t="s">
        <v>209</v>
      </c>
      <c r="M521" s="615"/>
      <c r="N521" s="611"/>
      <c r="O521" s="607"/>
      <c r="P521" s="611"/>
      <c r="Q521" s="605">
        <v>0</v>
      </c>
      <c r="R521" s="611">
        <v>0</v>
      </c>
      <c r="S521" s="611" t="s">
        <v>3356</v>
      </c>
      <c r="T521" s="611" t="s">
        <v>3357</v>
      </c>
      <c r="U521" s="611" t="s">
        <v>3358</v>
      </c>
      <c r="V521" s="611" t="s">
        <v>1770</v>
      </c>
      <c r="W521" s="611"/>
      <c r="X521" s="611"/>
      <c r="Y521" s="611"/>
      <c r="Z521" s="611"/>
      <c r="AA521" s="611"/>
      <c r="AB521" s="618"/>
      <c r="AC521" s="611"/>
      <c r="AD521" s="611"/>
      <c r="AE521" s="607"/>
      <c r="AF521" s="611" t="s">
        <v>225</v>
      </c>
      <c r="AG521" s="615"/>
      <c r="AH521" s="607" t="s">
        <v>1370</v>
      </c>
      <c r="AI521" s="607" t="s">
        <v>1370</v>
      </c>
      <c r="AJ521" s="603" t="s">
        <v>1370</v>
      </c>
      <c r="AK521" s="611"/>
      <c r="AL521" s="610"/>
      <c r="AM521" s="611"/>
      <c r="AN521" s="611"/>
      <c r="AO521" s="612"/>
    </row>
    <row r="522" spans="1:41" s="605" customFormat="1" ht="20.100000000000001" customHeight="1" x14ac:dyDescent="0.3">
      <c r="A522" s="611">
        <v>707485</v>
      </c>
      <c r="B522" s="624" t="s">
        <v>3359</v>
      </c>
      <c r="C522" s="603" t="s">
        <v>3360</v>
      </c>
      <c r="D522" s="611" t="s">
        <v>1010</v>
      </c>
      <c r="E522" s="611" t="s">
        <v>173</v>
      </c>
      <c r="F522" s="613">
        <v>36363</v>
      </c>
      <c r="G522" s="611" t="s">
        <v>922</v>
      </c>
      <c r="H522" s="611" t="s">
        <v>2919</v>
      </c>
      <c r="I522" s="607" t="s">
        <v>245</v>
      </c>
      <c r="J522" s="622"/>
      <c r="K522" s="611" t="s">
        <v>3361</v>
      </c>
      <c r="L522" s="611" t="s">
        <v>208</v>
      </c>
      <c r="M522" s="615"/>
      <c r="N522" s="611"/>
      <c r="O522" s="607"/>
      <c r="P522" s="611"/>
      <c r="Q522" s="605">
        <v>0</v>
      </c>
      <c r="R522" s="611">
        <v>0</v>
      </c>
      <c r="S522" s="611" t="s">
        <v>3362</v>
      </c>
      <c r="T522" s="611" t="s">
        <v>3363</v>
      </c>
      <c r="U522" s="611" t="s">
        <v>1767</v>
      </c>
      <c r="V522" s="611" t="s">
        <v>3364</v>
      </c>
      <c r="W522" s="611"/>
      <c r="X522" s="611"/>
      <c r="Y522" s="611"/>
      <c r="Z522" s="611"/>
      <c r="AA522" s="611"/>
      <c r="AB522" s="618"/>
      <c r="AC522" s="611"/>
      <c r="AD522" s="611"/>
      <c r="AE522" s="607"/>
      <c r="AF522" s="611" t="s">
        <v>225</v>
      </c>
      <c r="AG522" s="615"/>
      <c r="AH522" s="607" t="s">
        <v>1370</v>
      </c>
      <c r="AI522" s="607" t="s">
        <v>1370</v>
      </c>
      <c r="AJ522" s="603" t="s">
        <v>1370</v>
      </c>
      <c r="AK522" s="611"/>
      <c r="AL522" s="609"/>
      <c r="AO522" s="612"/>
    </row>
    <row r="523" spans="1:41" s="605" customFormat="1" ht="20.100000000000001" customHeight="1" x14ac:dyDescent="0.3">
      <c r="A523" s="611">
        <v>707486</v>
      </c>
      <c r="B523" s="624" t="s">
        <v>3365</v>
      </c>
      <c r="C523" s="603" t="s">
        <v>139</v>
      </c>
      <c r="D523" s="611" t="s">
        <v>1058</v>
      </c>
      <c r="E523" s="611" t="s">
        <v>172</v>
      </c>
      <c r="F523" s="613">
        <v>30202</v>
      </c>
      <c r="G523" s="611" t="s">
        <v>212</v>
      </c>
      <c r="H523" s="611" t="s">
        <v>2936</v>
      </c>
      <c r="I523" s="607" t="s">
        <v>245</v>
      </c>
      <c r="J523" s="611" t="s">
        <v>199</v>
      </c>
      <c r="K523" s="611">
        <v>2000</v>
      </c>
      <c r="L523" s="611" t="s">
        <v>212</v>
      </c>
      <c r="M523" s="615"/>
      <c r="N523" s="611"/>
      <c r="O523" s="607"/>
      <c r="P523" s="611"/>
      <c r="Q523" s="605">
        <v>80000</v>
      </c>
      <c r="R523" s="618"/>
      <c r="S523" s="611" t="s">
        <v>3366</v>
      </c>
      <c r="T523" s="611" t="s">
        <v>3367</v>
      </c>
      <c r="U523" s="611" t="s">
        <v>3368</v>
      </c>
      <c r="V523" s="611" t="s">
        <v>3369</v>
      </c>
      <c r="W523" s="611"/>
      <c r="X523" s="611"/>
      <c r="Y523" s="611"/>
      <c r="Z523" s="611"/>
      <c r="AA523" s="611"/>
      <c r="AB523" s="618"/>
      <c r="AC523" s="611"/>
      <c r="AD523" s="611"/>
      <c r="AE523" s="607"/>
      <c r="AF523" s="611"/>
      <c r="AG523" s="615"/>
      <c r="AH523" s="607"/>
      <c r="AI523" s="607"/>
      <c r="AJ523" s="603"/>
      <c r="AK523" s="611"/>
      <c r="AL523" s="610"/>
      <c r="AM523" s="611"/>
      <c r="AN523" s="611"/>
      <c r="AO523" s="612"/>
    </row>
    <row r="524" spans="1:41" s="605" customFormat="1" ht="20.100000000000001" customHeight="1" x14ac:dyDescent="0.3">
      <c r="A524" s="611">
        <v>707487</v>
      </c>
      <c r="B524" s="624" t="s">
        <v>3370</v>
      </c>
      <c r="C524" s="603" t="s">
        <v>99</v>
      </c>
      <c r="D524" s="611" t="s">
        <v>977</v>
      </c>
      <c r="E524" s="611" t="s">
        <v>172</v>
      </c>
      <c r="F524" s="613">
        <v>32043</v>
      </c>
      <c r="G524" s="611" t="s">
        <v>198</v>
      </c>
      <c r="H524" s="611" t="s">
        <v>2919</v>
      </c>
      <c r="I524" s="607" t="s">
        <v>245</v>
      </c>
      <c r="J524" s="611" t="s">
        <v>199</v>
      </c>
      <c r="K524" s="611">
        <v>2007</v>
      </c>
      <c r="L524" s="611" t="s">
        <v>198</v>
      </c>
      <c r="M524" s="615"/>
      <c r="N524" s="611"/>
      <c r="O524" s="607"/>
      <c r="P524" s="611"/>
      <c r="Q524" s="605">
        <v>0</v>
      </c>
      <c r="R524" s="611">
        <v>0</v>
      </c>
      <c r="S524" s="611" t="s">
        <v>3371</v>
      </c>
      <c r="T524" s="611" t="s">
        <v>1798</v>
      </c>
      <c r="U524" s="611" t="s">
        <v>1813</v>
      </c>
      <c r="V524" s="611" t="s">
        <v>1704</v>
      </c>
      <c r="W524" s="611"/>
      <c r="X524" s="611"/>
      <c r="Y524" s="611"/>
      <c r="Z524" s="611"/>
      <c r="AA524" s="611"/>
      <c r="AB524" s="618"/>
      <c r="AC524" s="611"/>
      <c r="AD524" s="611"/>
      <c r="AE524" s="607"/>
      <c r="AF524" s="611" t="s">
        <v>225</v>
      </c>
      <c r="AG524" s="615"/>
      <c r="AH524" s="607"/>
      <c r="AI524" s="607"/>
      <c r="AJ524" s="603" t="s">
        <v>1370</v>
      </c>
      <c r="AK524" s="611"/>
      <c r="AL524" s="610"/>
      <c r="AM524" s="611"/>
      <c r="AN524" s="611"/>
      <c r="AO524" s="612"/>
    </row>
    <row r="525" spans="1:41" s="605" customFormat="1" ht="20.100000000000001" customHeight="1" x14ac:dyDescent="0.3">
      <c r="A525" s="611">
        <v>707488</v>
      </c>
      <c r="B525" s="624" t="s">
        <v>3372</v>
      </c>
      <c r="C525" s="603" t="s">
        <v>88</v>
      </c>
      <c r="D525" s="611" t="s">
        <v>1172</v>
      </c>
      <c r="E525" s="611" t="s">
        <v>172</v>
      </c>
      <c r="F525" s="613">
        <v>0</v>
      </c>
      <c r="G525" s="611" t="s">
        <v>198</v>
      </c>
      <c r="H525" s="611" t="s">
        <v>2919</v>
      </c>
      <c r="I525" s="607" t="s">
        <v>245</v>
      </c>
      <c r="J525" s="622"/>
      <c r="K525" s="611" t="s">
        <v>3106</v>
      </c>
      <c r="L525" s="611" t="s">
        <v>198</v>
      </c>
      <c r="M525" s="615"/>
      <c r="N525" s="611"/>
      <c r="O525" s="607"/>
      <c r="P525" s="611"/>
      <c r="Q525" s="605">
        <v>0</v>
      </c>
      <c r="R525" s="611">
        <v>0</v>
      </c>
      <c r="S525" s="611" t="s">
        <v>3373</v>
      </c>
      <c r="T525" s="611" t="s">
        <v>1931</v>
      </c>
      <c r="U525" s="611" t="s">
        <v>3374</v>
      </c>
      <c r="V525" s="611" t="s">
        <v>1704</v>
      </c>
      <c r="W525" s="611"/>
      <c r="X525" s="611"/>
      <c r="Y525" s="611"/>
      <c r="Z525" s="611"/>
      <c r="AA525" s="611"/>
      <c r="AB525" s="618"/>
      <c r="AC525" s="611"/>
      <c r="AD525" s="611"/>
      <c r="AE525" s="607"/>
      <c r="AF525" s="611" t="s">
        <v>225</v>
      </c>
      <c r="AG525" s="615"/>
      <c r="AH525" s="607" t="s">
        <v>1370</v>
      </c>
      <c r="AI525" s="607" t="s">
        <v>1370</v>
      </c>
      <c r="AJ525" s="603" t="s">
        <v>1370</v>
      </c>
      <c r="AK525" s="611"/>
      <c r="AL525" s="610"/>
      <c r="AM525" s="611"/>
      <c r="AN525" s="611"/>
      <c r="AO525" s="612"/>
    </row>
    <row r="526" spans="1:41" s="605" customFormat="1" ht="20.100000000000001" customHeight="1" x14ac:dyDescent="0.3">
      <c r="A526" s="611">
        <v>707491</v>
      </c>
      <c r="B526" s="624" t="s">
        <v>3375</v>
      </c>
      <c r="C526" s="603" t="s">
        <v>99</v>
      </c>
      <c r="D526" s="611" t="s">
        <v>3376</v>
      </c>
      <c r="E526" s="611" t="s">
        <v>172</v>
      </c>
      <c r="F526" s="613">
        <v>33989</v>
      </c>
      <c r="G526" s="611" t="s">
        <v>3377</v>
      </c>
      <c r="H526" s="611" t="s">
        <v>2919</v>
      </c>
      <c r="I526" s="607" t="s">
        <v>245</v>
      </c>
      <c r="J526" s="622"/>
      <c r="K526" s="611" t="s">
        <v>2962</v>
      </c>
      <c r="L526" s="611" t="s">
        <v>206</v>
      </c>
      <c r="M526" s="615"/>
      <c r="N526" s="611"/>
      <c r="O526" s="607"/>
      <c r="P526" s="611"/>
      <c r="Q526" s="605">
        <v>0</v>
      </c>
      <c r="R526" s="618"/>
      <c r="S526" s="611" t="s">
        <v>3378</v>
      </c>
      <c r="T526" s="611" t="s">
        <v>1798</v>
      </c>
      <c r="U526" s="611" t="s">
        <v>3379</v>
      </c>
      <c r="V526" s="611" t="s">
        <v>1780</v>
      </c>
      <c r="W526" s="611"/>
      <c r="X526" s="611"/>
      <c r="Y526" s="611"/>
      <c r="Z526" s="611"/>
      <c r="AA526" s="611"/>
      <c r="AB526" s="618"/>
      <c r="AC526" s="611"/>
      <c r="AD526" s="611"/>
      <c r="AE526" s="607"/>
      <c r="AF526" s="611" t="s">
        <v>225</v>
      </c>
      <c r="AG526" s="615"/>
      <c r="AH526" s="607"/>
      <c r="AI526" s="607"/>
      <c r="AJ526" s="603" t="s">
        <v>1370</v>
      </c>
      <c r="AK526" s="611"/>
      <c r="AL526" s="610"/>
      <c r="AM526" s="611"/>
      <c r="AN526" s="611"/>
      <c r="AO526" s="612"/>
    </row>
    <row r="527" spans="1:41" s="605" customFormat="1" ht="20.100000000000001" customHeight="1" x14ac:dyDescent="0.3">
      <c r="A527" s="611">
        <v>707492</v>
      </c>
      <c r="B527" s="624" t="s">
        <v>3380</v>
      </c>
      <c r="C527" s="603" t="s">
        <v>113</v>
      </c>
      <c r="D527" s="611" t="s">
        <v>3381</v>
      </c>
      <c r="E527" s="611" t="s">
        <v>172</v>
      </c>
      <c r="F527" s="613">
        <v>35972</v>
      </c>
      <c r="G527" s="611" t="s">
        <v>1101</v>
      </c>
      <c r="H527" s="611" t="s">
        <v>2936</v>
      </c>
      <c r="I527" s="607" t="s">
        <v>245</v>
      </c>
      <c r="J527" s="611" t="s">
        <v>199</v>
      </c>
      <c r="K527" s="611">
        <v>2016</v>
      </c>
      <c r="L527" s="611" t="s">
        <v>200</v>
      </c>
      <c r="M527" s="615"/>
      <c r="N527" s="611"/>
      <c r="O527" s="607"/>
      <c r="P527" s="611"/>
      <c r="Q527" s="605">
        <v>0</v>
      </c>
      <c r="R527" s="611">
        <v>0</v>
      </c>
      <c r="S527" s="611" t="s">
        <v>3382</v>
      </c>
      <c r="T527" s="611" t="s">
        <v>3383</v>
      </c>
      <c r="U527" s="611" t="s">
        <v>3384</v>
      </c>
      <c r="V527" s="611" t="s">
        <v>3385</v>
      </c>
      <c r="W527" s="611"/>
      <c r="X527" s="611"/>
      <c r="Y527" s="611"/>
      <c r="Z527" s="611"/>
      <c r="AA527" s="611"/>
      <c r="AB527" s="618"/>
      <c r="AC527" s="611"/>
      <c r="AD527" s="611"/>
      <c r="AE527" s="607"/>
      <c r="AF527" s="611" t="s">
        <v>225</v>
      </c>
      <c r="AG527" s="615"/>
      <c r="AH527" s="607" t="s">
        <v>1370</v>
      </c>
      <c r="AI527" s="607" t="s">
        <v>1370</v>
      </c>
      <c r="AJ527" s="603" t="s">
        <v>1370</v>
      </c>
      <c r="AK527" s="611"/>
      <c r="AL527" s="610"/>
      <c r="AM527" s="611"/>
      <c r="AN527" s="611"/>
      <c r="AO527" s="612"/>
    </row>
    <row r="528" spans="1:41" s="605" customFormat="1" ht="20.100000000000001" customHeight="1" x14ac:dyDescent="0.3">
      <c r="A528" s="611">
        <v>707493</v>
      </c>
      <c r="B528" s="624" t="s">
        <v>3386</v>
      </c>
      <c r="C528" s="603" t="s">
        <v>99</v>
      </c>
      <c r="D528" s="611" t="s">
        <v>961</v>
      </c>
      <c r="E528" s="611" t="s">
        <v>172</v>
      </c>
      <c r="F528" s="613">
        <v>37423</v>
      </c>
      <c r="G528" s="611" t="s">
        <v>3387</v>
      </c>
      <c r="H528" s="611" t="s">
        <v>2919</v>
      </c>
      <c r="I528" s="607" t="s">
        <v>245</v>
      </c>
      <c r="J528" s="611" t="s">
        <v>199</v>
      </c>
      <c r="K528" s="611">
        <v>2022</v>
      </c>
      <c r="L528" s="611" t="s">
        <v>198</v>
      </c>
      <c r="M528" s="615"/>
      <c r="N528" s="611"/>
      <c r="O528" s="607"/>
      <c r="P528" s="611"/>
      <c r="Q528" s="605">
        <v>0</v>
      </c>
      <c r="R528" s="611">
        <v>0</v>
      </c>
      <c r="S528" s="611" t="s">
        <v>3388</v>
      </c>
      <c r="T528" s="611" t="s">
        <v>1798</v>
      </c>
      <c r="U528" s="611" t="s">
        <v>1771</v>
      </c>
      <c r="V528" s="611" t="s">
        <v>3389</v>
      </c>
      <c r="W528" s="611"/>
      <c r="X528" s="611"/>
      <c r="Y528" s="611"/>
      <c r="Z528" s="611"/>
      <c r="AA528" s="611"/>
      <c r="AB528" s="618"/>
      <c r="AC528" s="611"/>
      <c r="AD528" s="611"/>
      <c r="AE528" s="607"/>
      <c r="AF528" s="611" t="s">
        <v>225</v>
      </c>
      <c r="AG528" s="615"/>
      <c r="AH528" s="607" t="s">
        <v>1370</v>
      </c>
      <c r="AI528" s="607" t="s">
        <v>1370</v>
      </c>
      <c r="AJ528" s="603" t="s">
        <v>1370</v>
      </c>
      <c r="AK528" s="611"/>
      <c r="AL528" s="610"/>
      <c r="AM528" s="611"/>
      <c r="AN528" s="611"/>
      <c r="AO528" s="612"/>
    </row>
    <row r="529" spans="1:41" s="605" customFormat="1" ht="20.100000000000001" customHeight="1" x14ac:dyDescent="0.3">
      <c r="A529" s="611">
        <v>707494</v>
      </c>
      <c r="B529" s="624" t="s">
        <v>3390</v>
      </c>
      <c r="C529" s="603" t="s">
        <v>124</v>
      </c>
      <c r="D529" s="611" t="s">
        <v>1234</v>
      </c>
      <c r="E529" s="611" t="s">
        <v>172</v>
      </c>
      <c r="F529" s="613">
        <v>35796</v>
      </c>
      <c r="G529" s="611" t="s">
        <v>198</v>
      </c>
      <c r="H529" s="611" t="s">
        <v>2919</v>
      </c>
      <c r="I529" s="607" t="s">
        <v>245</v>
      </c>
      <c r="J529" s="622"/>
      <c r="K529" s="611" t="s">
        <v>2999</v>
      </c>
      <c r="L529" s="611" t="s">
        <v>198</v>
      </c>
      <c r="M529" s="615"/>
      <c r="N529" s="611"/>
      <c r="O529" s="607"/>
      <c r="P529" s="611"/>
      <c r="Q529" s="605">
        <v>0</v>
      </c>
      <c r="R529" s="611">
        <v>0</v>
      </c>
      <c r="S529" s="611" t="s">
        <v>3391</v>
      </c>
      <c r="T529" s="611" t="s">
        <v>2013</v>
      </c>
      <c r="U529" s="611" t="s">
        <v>3392</v>
      </c>
      <c r="V529" s="611" t="s">
        <v>1704</v>
      </c>
      <c r="W529" s="611"/>
      <c r="X529" s="611"/>
      <c r="Y529" s="611"/>
      <c r="Z529" s="611"/>
      <c r="AA529" s="611"/>
      <c r="AB529" s="618"/>
      <c r="AC529" s="611"/>
      <c r="AD529" s="611"/>
      <c r="AE529" s="607"/>
      <c r="AF529" s="611" t="s">
        <v>225</v>
      </c>
      <c r="AG529" s="615"/>
      <c r="AH529" s="607"/>
      <c r="AI529" s="607" t="s">
        <v>1370</v>
      </c>
      <c r="AJ529" s="603" t="s">
        <v>1370</v>
      </c>
      <c r="AK529" s="611"/>
      <c r="AL529" s="610"/>
      <c r="AM529" s="611"/>
      <c r="AN529" s="611"/>
      <c r="AO529" s="612"/>
    </row>
    <row r="530" spans="1:41" s="605" customFormat="1" ht="20.100000000000001" customHeight="1" x14ac:dyDescent="0.3">
      <c r="A530" s="611">
        <v>707495</v>
      </c>
      <c r="B530" s="624" t="s">
        <v>3393</v>
      </c>
      <c r="C530" s="603" t="s">
        <v>126</v>
      </c>
      <c r="D530" s="611" t="s">
        <v>1061</v>
      </c>
      <c r="E530" s="611" t="s">
        <v>172</v>
      </c>
      <c r="F530" s="613">
        <v>33397</v>
      </c>
      <c r="G530" s="611" t="s">
        <v>1167</v>
      </c>
      <c r="H530" s="611" t="s">
        <v>907</v>
      </c>
      <c r="I530" s="607" t="s">
        <v>245</v>
      </c>
      <c r="J530" s="611" t="s">
        <v>199</v>
      </c>
      <c r="K530" s="611">
        <v>2009</v>
      </c>
      <c r="L530" s="611" t="s">
        <v>214</v>
      </c>
      <c r="M530" s="615"/>
      <c r="N530" s="611"/>
      <c r="O530" s="607"/>
      <c r="P530" s="611"/>
      <c r="Q530" s="605">
        <v>0</v>
      </c>
      <c r="R530" s="611">
        <v>0</v>
      </c>
      <c r="S530" s="611" t="s">
        <v>3394</v>
      </c>
      <c r="T530" s="611" t="s">
        <v>1874</v>
      </c>
      <c r="U530" s="611" t="s">
        <v>3395</v>
      </c>
      <c r="V530" s="611" t="s">
        <v>1783</v>
      </c>
      <c r="W530" s="611"/>
      <c r="X530" s="611"/>
      <c r="Y530" s="611"/>
      <c r="Z530" s="611"/>
      <c r="AA530" s="611"/>
      <c r="AB530" s="618"/>
      <c r="AC530" s="611"/>
      <c r="AD530" s="611"/>
      <c r="AE530" s="607"/>
      <c r="AF530" s="611" t="s">
        <v>225</v>
      </c>
      <c r="AG530" s="615"/>
      <c r="AH530" s="607" t="s">
        <v>1370</v>
      </c>
      <c r="AI530" s="607" t="s">
        <v>1370</v>
      </c>
      <c r="AJ530" s="603" t="s">
        <v>1370</v>
      </c>
      <c r="AK530" s="611"/>
      <c r="AL530" s="610"/>
      <c r="AM530" s="611"/>
      <c r="AN530" s="611"/>
      <c r="AO530" s="612"/>
    </row>
    <row r="531" spans="1:41" s="605" customFormat="1" ht="20.100000000000001" customHeight="1" x14ac:dyDescent="0.3">
      <c r="A531" s="611">
        <v>707496</v>
      </c>
      <c r="B531" s="624" t="s">
        <v>3396</v>
      </c>
      <c r="C531" s="603" t="s">
        <v>331</v>
      </c>
      <c r="D531" s="611" t="s">
        <v>1060</v>
      </c>
      <c r="E531" s="611" t="s">
        <v>173</v>
      </c>
      <c r="F531" s="613">
        <v>37501</v>
      </c>
      <c r="G531" s="611" t="s">
        <v>921</v>
      </c>
      <c r="H531" s="611" t="s">
        <v>2919</v>
      </c>
      <c r="I531" s="607" t="s">
        <v>245</v>
      </c>
      <c r="J531" s="622"/>
      <c r="K531" s="611" t="s">
        <v>2948</v>
      </c>
      <c r="L531" s="611" t="s">
        <v>214</v>
      </c>
      <c r="M531" s="615"/>
      <c r="N531" s="611"/>
      <c r="O531" s="607"/>
      <c r="P531" s="611"/>
      <c r="Q531" s="605">
        <v>0</v>
      </c>
      <c r="R531" s="611">
        <v>0</v>
      </c>
      <c r="S531" s="611" t="s">
        <v>3397</v>
      </c>
      <c r="T531" s="611" t="s">
        <v>2020</v>
      </c>
      <c r="U531" s="611" t="s">
        <v>3398</v>
      </c>
      <c r="V531" s="611" t="s">
        <v>1774</v>
      </c>
      <c r="W531" s="611"/>
      <c r="X531" s="611"/>
      <c r="Y531" s="611"/>
      <c r="Z531" s="611"/>
      <c r="AA531" s="611"/>
      <c r="AB531" s="618"/>
      <c r="AC531" s="611"/>
      <c r="AD531" s="611"/>
      <c r="AE531" s="607"/>
      <c r="AF531" s="611" t="s">
        <v>225</v>
      </c>
      <c r="AG531" s="615"/>
      <c r="AH531" s="607" t="s">
        <v>1370</v>
      </c>
      <c r="AI531" s="607" t="s">
        <v>1370</v>
      </c>
      <c r="AJ531" s="603" t="s">
        <v>1370</v>
      </c>
      <c r="AK531" s="611"/>
      <c r="AL531" s="610"/>
      <c r="AM531" s="611"/>
      <c r="AN531" s="611"/>
      <c r="AO531" s="612"/>
    </row>
    <row r="532" spans="1:41" s="605" customFormat="1" ht="20.100000000000001" customHeight="1" x14ac:dyDescent="0.3">
      <c r="A532" s="611">
        <v>707497</v>
      </c>
      <c r="B532" s="624" t="s">
        <v>3399</v>
      </c>
      <c r="C532" s="603" t="s">
        <v>145</v>
      </c>
      <c r="D532" s="611" t="s">
        <v>926</v>
      </c>
      <c r="E532" s="611" t="s">
        <v>173</v>
      </c>
      <c r="F532" s="613">
        <v>35431</v>
      </c>
      <c r="G532" s="611" t="s">
        <v>216</v>
      </c>
      <c r="H532" s="611" t="s">
        <v>907</v>
      </c>
      <c r="I532" s="607" t="s">
        <v>245</v>
      </c>
      <c r="J532" s="611" t="s">
        <v>201</v>
      </c>
      <c r="K532" s="611">
        <v>2014</v>
      </c>
      <c r="L532" s="611" t="s">
        <v>216</v>
      </c>
      <c r="M532" s="615"/>
      <c r="N532" s="611"/>
      <c r="O532" s="607"/>
      <c r="P532" s="611"/>
      <c r="Q532" s="605">
        <v>0</v>
      </c>
      <c r="R532" s="611">
        <v>0</v>
      </c>
      <c r="S532" s="611" t="s">
        <v>3400</v>
      </c>
      <c r="T532" s="611" t="s">
        <v>3401</v>
      </c>
      <c r="U532" s="611" t="s">
        <v>1817</v>
      </c>
      <c r="V532" s="611" t="s">
        <v>3402</v>
      </c>
      <c r="W532" s="611"/>
      <c r="X532" s="611"/>
      <c r="Y532" s="611"/>
      <c r="Z532" s="611"/>
      <c r="AA532" s="611"/>
      <c r="AB532" s="618"/>
      <c r="AC532" s="611"/>
      <c r="AD532" s="611"/>
      <c r="AE532" s="607"/>
      <c r="AF532" s="611" t="s">
        <v>225</v>
      </c>
      <c r="AG532" s="615"/>
      <c r="AH532" s="607"/>
      <c r="AI532" s="607" t="s">
        <v>1370</v>
      </c>
      <c r="AJ532" s="603" t="s">
        <v>1370</v>
      </c>
      <c r="AK532" s="611"/>
      <c r="AL532" s="610"/>
      <c r="AM532" s="611"/>
      <c r="AN532" s="611"/>
      <c r="AO532" s="612"/>
    </row>
    <row r="533" spans="1:41" s="605" customFormat="1" ht="20.100000000000001" customHeight="1" x14ac:dyDescent="0.3">
      <c r="A533" s="611">
        <v>707498</v>
      </c>
      <c r="B533" s="624" t="s">
        <v>3403</v>
      </c>
      <c r="C533" s="603" t="s">
        <v>68</v>
      </c>
      <c r="D533" s="611" t="s">
        <v>1005</v>
      </c>
      <c r="E533" s="611" t="s">
        <v>173</v>
      </c>
      <c r="F533" s="613">
        <v>37987</v>
      </c>
      <c r="G533" s="611" t="s">
        <v>209</v>
      </c>
      <c r="H533" s="611" t="s">
        <v>2919</v>
      </c>
      <c r="I533" s="607" t="s">
        <v>245</v>
      </c>
      <c r="J533" s="611" t="s">
        <v>201</v>
      </c>
      <c r="K533" s="611">
        <v>2021</v>
      </c>
      <c r="L533" s="611" t="s">
        <v>209</v>
      </c>
      <c r="M533" s="615"/>
      <c r="N533" s="611"/>
      <c r="O533" s="607"/>
      <c r="P533" s="611"/>
      <c r="Q533" s="605">
        <v>0</v>
      </c>
      <c r="R533" s="611">
        <v>0</v>
      </c>
      <c r="S533" s="611" t="s">
        <v>3404</v>
      </c>
      <c r="T533" s="611" t="s">
        <v>1803</v>
      </c>
      <c r="U533" s="611" t="s">
        <v>2010</v>
      </c>
      <c r="V533" s="611" t="s">
        <v>1765</v>
      </c>
      <c r="W533" s="611"/>
      <c r="X533" s="611"/>
      <c r="Y533" s="611"/>
      <c r="Z533" s="611"/>
      <c r="AA533" s="611"/>
      <c r="AB533" s="618"/>
      <c r="AC533" s="611"/>
      <c r="AD533" s="611"/>
      <c r="AE533" s="607"/>
      <c r="AF533" s="611" t="s">
        <v>225</v>
      </c>
      <c r="AG533" s="615"/>
      <c r="AH533" s="607" t="s">
        <v>1370</v>
      </c>
      <c r="AI533" s="607" t="s">
        <v>1370</v>
      </c>
      <c r="AJ533" s="603" t="s">
        <v>1370</v>
      </c>
      <c r="AK533" s="611"/>
      <c r="AL533" s="610"/>
      <c r="AM533" s="611"/>
      <c r="AN533" s="611"/>
      <c r="AO533" s="612"/>
    </row>
    <row r="534" spans="1:41" s="605" customFormat="1" ht="20.100000000000001" customHeight="1" x14ac:dyDescent="0.3">
      <c r="A534" s="611">
        <v>707499</v>
      </c>
      <c r="B534" s="624" t="s">
        <v>3405</v>
      </c>
      <c r="C534" s="603" t="s">
        <v>3406</v>
      </c>
      <c r="D534" s="611" t="s">
        <v>985</v>
      </c>
      <c r="E534" s="611" t="s">
        <v>172</v>
      </c>
      <c r="F534" s="613">
        <v>33072</v>
      </c>
      <c r="G534" s="611" t="s">
        <v>3003</v>
      </c>
      <c r="H534" s="611" t="s">
        <v>2936</v>
      </c>
      <c r="I534" s="607" t="s">
        <v>246</v>
      </c>
      <c r="J534" s="611" t="s">
        <v>199</v>
      </c>
      <c r="K534" s="611">
        <v>2007</v>
      </c>
      <c r="L534" s="611" t="s">
        <v>200</v>
      </c>
      <c r="M534" s="615"/>
      <c r="N534" s="611"/>
      <c r="O534" s="607"/>
      <c r="P534" s="611"/>
      <c r="Q534" s="605">
        <v>0</v>
      </c>
      <c r="R534" s="611">
        <v>0</v>
      </c>
      <c r="S534" s="611" t="s">
        <v>3407</v>
      </c>
      <c r="T534" s="611" t="s">
        <v>3408</v>
      </c>
      <c r="U534" s="611" t="s">
        <v>2465</v>
      </c>
      <c r="V534" s="611" t="s">
        <v>3409</v>
      </c>
      <c r="W534" s="611"/>
      <c r="X534" s="611"/>
      <c r="Y534" s="611"/>
      <c r="Z534" s="611"/>
      <c r="AA534" s="611"/>
      <c r="AB534" s="618"/>
      <c r="AC534" s="611"/>
      <c r="AD534" s="611"/>
      <c r="AE534" s="607"/>
      <c r="AF534" s="611"/>
      <c r="AG534" s="615"/>
      <c r="AH534" s="607"/>
      <c r="AI534" s="607"/>
      <c r="AJ534" s="603"/>
      <c r="AK534" s="611"/>
      <c r="AL534" s="610"/>
      <c r="AM534" s="611"/>
      <c r="AN534" s="611"/>
      <c r="AO534" s="612"/>
    </row>
    <row r="535" spans="1:41" s="605" customFormat="1" ht="20.100000000000001" customHeight="1" x14ac:dyDescent="0.3">
      <c r="A535" s="611">
        <v>707500</v>
      </c>
      <c r="B535" s="624" t="s">
        <v>3410</v>
      </c>
      <c r="C535" s="603" t="s">
        <v>190</v>
      </c>
      <c r="D535" s="611" t="s">
        <v>1257</v>
      </c>
      <c r="E535" s="611" t="s">
        <v>173</v>
      </c>
      <c r="F535" s="613">
        <v>35517</v>
      </c>
      <c r="G535" s="611" t="s">
        <v>198</v>
      </c>
      <c r="H535" s="611" t="s">
        <v>3110</v>
      </c>
      <c r="I535" s="607" t="s">
        <v>245</v>
      </c>
      <c r="J535" s="611" t="s">
        <v>201</v>
      </c>
      <c r="K535" s="611">
        <v>2016</v>
      </c>
      <c r="L535" s="611" t="s">
        <v>208</v>
      </c>
      <c r="M535" s="615"/>
      <c r="N535" s="611"/>
      <c r="O535" s="607"/>
      <c r="P535" s="611"/>
      <c r="Q535" s="605">
        <v>0</v>
      </c>
      <c r="R535" s="611">
        <v>0</v>
      </c>
      <c r="S535" s="611" t="s">
        <v>3411</v>
      </c>
      <c r="T535" s="611" t="s">
        <v>3412</v>
      </c>
      <c r="U535" s="611" t="s">
        <v>3413</v>
      </c>
      <c r="V535" s="611" t="s">
        <v>1704</v>
      </c>
      <c r="W535" s="611"/>
      <c r="X535" s="611"/>
      <c r="Y535" s="611"/>
      <c r="Z535" s="611"/>
      <c r="AA535" s="611"/>
      <c r="AB535" s="618"/>
      <c r="AC535" s="611"/>
      <c r="AD535" s="611"/>
      <c r="AE535" s="607"/>
      <c r="AF535" s="611" t="s">
        <v>225</v>
      </c>
      <c r="AG535" s="615"/>
      <c r="AH535" s="607" t="s">
        <v>1370</v>
      </c>
      <c r="AI535" s="607" t="s">
        <v>1370</v>
      </c>
      <c r="AJ535" s="603" t="s">
        <v>1370</v>
      </c>
      <c r="AK535" s="611"/>
      <c r="AL535" s="610"/>
      <c r="AM535" s="611"/>
      <c r="AN535" s="611"/>
      <c r="AO535" s="612"/>
    </row>
    <row r="536" spans="1:41" s="605" customFormat="1" ht="20.100000000000001" customHeight="1" x14ac:dyDescent="0.3">
      <c r="A536" s="611">
        <v>707502</v>
      </c>
      <c r="B536" s="624" t="s">
        <v>3415</v>
      </c>
      <c r="C536" s="603" t="s">
        <v>321</v>
      </c>
      <c r="D536" s="611" t="s">
        <v>3416</v>
      </c>
      <c r="E536" s="611" t="s">
        <v>172</v>
      </c>
      <c r="F536" s="613">
        <v>35802</v>
      </c>
      <c r="G536" s="611" t="s">
        <v>3417</v>
      </c>
      <c r="H536" s="611" t="s">
        <v>2919</v>
      </c>
      <c r="I536" s="607" t="s">
        <v>245</v>
      </c>
      <c r="J536" s="611" t="s">
        <v>201</v>
      </c>
      <c r="K536" s="611">
        <v>2015</v>
      </c>
      <c r="L536" s="611" t="s">
        <v>207</v>
      </c>
      <c r="M536" s="615"/>
      <c r="N536" s="611"/>
      <c r="O536" s="607"/>
      <c r="P536" s="611"/>
      <c r="Q536" s="605">
        <v>0</v>
      </c>
      <c r="R536" s="618"/>
      <c r="S536" s="611" t="s">
        <v>3418</v>
      </c>
      <c r="T536" s="611" t="s">
        <v>2046</v>
      </c>
      <c r="U536" s="611" t="s">
        <v>3419</v>
      </c>
      <c r="V536" s="611" t="s">
        <v>1821</v>
      </c>
      <c r="W536" s="611"/>
      <c r="X536" s="611"/>
      <c r="Y536" s="611"/>
      <c r="Z536" s="611"/>
      <c r="AA536" s="611"/>
      <c r="AB536" s="618"/>
      <c r="AC536" s="611"/>
      <c r="AD536" s="611"/>
      <c r="AE536" s="607"/>
      <c r="AF536" s="611" t="s">
        <v>225</v>
      </c>
      <c r="AG536" s="615"/>
      <c r="AH536" s="607" t="s">
        <v>1370</v>
      </c>
      <c r="AI536" s="607" t="s">
        <v>1370</v>
      </c>
      <c r="AJ536" s="603" t="s">
        <v>1370</v>
      </c>
      <c r="AK536" s="611"/>
      <c r="AL536" s="610"/>
      <c r="AM536" s="611"/>
      <c r="AN536" s="611"/>
      <c r="AO536" s="612"/>
    </row>
    <row r="537" spans="1:41" s="605" customFormat="1" ht="20.100000000000001" customHeight="1" x14ac:dyDescent="0.3">
      <c r="A537" s="611">
        <v>707504</v>
      </c>
      <c r="B537" s="624" t="s">
        <v>3420</v>
      </c>
      <c r="C537" s="603" t="s">
        <v>66</v>
      </c>
      <c r="D537" s="611" t="s">
        <v>3421</v>
      </c>
      <c r="E537" s="611" t="s">
        <v>172</v>
      </c>
      <c r="F537" s="613">
        <v>24425</v>
      </c>
      <c r="G537" s="611" t="s">
        <v>3422</v>
      </c>
      <c r="H537" s="611" t="s">
        <v>2919</v>
      </c>
      <c r="I537" s="607" t="s">
        <v>247</v>
      </c>
      <c r="J537" s="622"/>
      <c r="K537" s="611" t="s">
        <v>3423</v>
      </c>
      <c r="L537" s="611" t="s">
        <v>215</v>
      </c>
      <c r="M537" s="615"/>
      <c r="N537" s="611"/>
      <c r="O537" s="607"/>
      <c r="P537" s="611"/>
      <c r="Q537" s="605">
        <v>0</v>
      </c>
      <c r="R537" s="611">
        <v>0</v>
      </c>
      <c r="S537" s="611" t="s">
        <v>3424</v>
      </c>
      <c r="T537" s="611" t="s">
        <v>1792</v>
      </c>
      <c r="U537" s="611" t="s">
        <v>3425</v>
      </c>
      <c r="V537" s="611" t="s">
        <v>3426</v>
      </c>
      <c r="W537" s="611"/>
      <c r="X537" s="611"/>
      <c r="Y537" s="611"/>
      <c r="Z537" s="611"/>
      <c r="AA537" s="611"/>
      <c r="AB537" s="618"/>
      <c r="AC537" s="611"/>
      <c r="AD537" s="611"/>
      <c r="AE537" s="607"/>
      <c r="AF537" s="611"/>
      <c r="AG537" s="615"/>
      <c r="AH537" s="607"/>
      <c r="AI537" s="607"/>
      <c r="AJ537" s="603"/>
      <c r="AK537" s="611"/>
      <c r="AL537" s="610"/>
      <c r="AM537" s="611"/>
      <c r="AN537" s="611"/>
      <c r="AO537" s="612"/>
    </row>
    <row r="538" spans="1:41" s="605" customFormat="1" ht="20.100000000000001" customHeight="1" x14ac:dyDescent="0.3">
      <c r="A538" s="611">
        <v>707505</v>
      </c>
      <c r="B538" s="624" t="s">
        <v>3427</v>
      </c>
      <c r="C538" s="603" t="s">
        <v>68</v>
      </c>
      <c r="D538" s="611" t="s">
        <v>929</v>
      </c>
      <c r="E538" s="611" t="s">
        <v>173</v>
      </c>
      <c r="F538" s="613">
        <v>34746</v>
      </c>
      <c r="G538" s="611" t="s">
        <v>930</v>
      </c>
      <c r="H538" s="611" t="s">
        <v>907</v>
      </c>
      <c r="I538" s="607" t="s">
        <v>245</v>
      </c>
      <c r="J538" s="611" t="s">
        <v>201</v>
      </c>
      <c r="K538" s="611">
        <v>2021</v>
      </c>
      <c r="L538" s="611" t="s">
        <v>200</v>
      </c>
      <c r="M538" s="615"/>
      <c r="N538" s="611"/>
      <c r="O538" s="607"/>
      <c r="P538" s="611"/>
      <c r="Q538" s="605">
        <v>0</v>
      </c>
      <c r="R538" s="611">
        <v>0</v>
      </c>
      <c r="S538" s="611" t="s">
        <v>3428</v>
      </c>
      <c r="T538" s="611" t="s">
        <v>1803</v>
      </c>
      <c r="U538" s="611" t="s">
        <v>2099</v>
      </c>
      <c r="V538" s="611" t="s">
        <v>3429</v>
      </c>
      <c r="W538" s="611"/>
      <c r="X538" s="611"/>
      <c r="Y538" s="611"/>
      <c r="Z538" s="611"/>
      <c r="AA538" s="611"/>
      <c r="AB538" s="618"/>
      <c r="AC538" s="611"/>
      <c r="AD538" s="611"/>
      <c r="AE538" s="607"/>
      <c r="AF538" s="611" t="s">
        <v>225</v>
      </c>
      <c r="AG538" s="615"/>
      <c r="AH538" s="607"/>
      <c r="AI538" s="607"/>
      <c r="AJ538" s="603" t="s">
        <v>1370</v>
      </c>
      <c r="AK538" s="611"/>
      <c r="AL538" s="609"/>
      <c r="AO538" s="612"/>
    </row>
    <row r="539" spans="1:41" s="605" customFormat="1" ht="20.100000000000001" customHeight="1" x14ac:dyDescent="0.3">
      <c r="A539" s="611">
        <v>707506</v>
      </c>
      <c r="B539" s="624" t="s">
        <v>3430</v>
      </c>
      <c r="C539" s="603" t="s">
        <v>103</v>
      </c>
      <c r="D539" s="611" t="s">
        <v>3431</v>
      </c>
      <c r="E539" s="611" t="s">
        <v>173</v>
      </c>
      <c r="F539" s="613">
        <v>32215</v>
      </c>
      <c r="G539" s="611" t="s">
        <v>198</v>
      </c>
      <c r="H539" s="611" t="s">
        <v>2919</v>
      </c>
      <c r="I539" s="607" t="s">
        <v>245</v>
      </c>
      <c r="J539" s="622"/>
      <c r="K539" s="611" t="s">
        <v>3244</v>
      </c>
      <c r="L539" s="611" t="s">
        <v>198</v>
      </c>
      <c r="M539" s="615"/>
      <c r="N539" s="611"/>
      <c r="O539" s="607"/>
      <c r="P539" s="611"/>
      <c r="Q539" s="605">
        <v>0</v>
      </c>
      <c r="R539" s="611">
        <v>0</v>
      </c>
      <c r="S539" s="611" t="s">
        <v>3432</v>
      </c>
      <c r="T539" s="611" t="s">
        <v>1790</v>
      </c>
      <c r="U539" s="611" t="s">
        <v>3433</v>
      </c>
      <c r="V539" s="611" t="s">
        <v>1704</v>
      </c>
      <c r="W539" s="611"/>
      <c r="X539" s="611"/>
      <c r="Y539" s="611"/>
      <c r="Z539" s="611"/>
      <c r="AA539" s="611"/>
      <c r="AB539" s="618"/>
      <c r="AC539" s="611"/>
      <c r="AD539" s="611"/>
      <c r="AE539" s="607"/>
      <c r="AF539" s="611" t="s">
        <v>225</v>
      </c>
      <c r="AG539" s="615"/>
      <c r="AH539" s="607"/>
      <c r="AI539" s="607"/>
      <c r="AJ539" s="603" t="s">
        <v>1370</v>
      </c>
      <c r="AK539" s="611"/>
      <c r="AL539" s="610"/>
      <c r="AM539" s="611"/>
      <c r="AN539" s="611"/>
      <c r="AO539" s="612"/>
    </row>
    <row r="540" spans="1:41" s="605" customFormat="1" ht="20.100000000000001" customHeight="1" x14ac:dyDescent="0.3">
      <c r="A540" s="611">
        <v>707507</v>
      </c>
      <c r="B540" s="624" t="s">
        <v>3434</v>
      </c>
      <c r="C540" s="603" t="s">
        <v>68</v>
      </c>
      <c r="D540" s="611" t="s">
        <v>1260</v>
      </c>
      <c r="E540" s="611" t="s">
        <v>172</v>
      </c>
      <c r="F540" s="613">
        <v>35862</v>
      </c>
      <c r="G540" s="611" t="s">
        <v>982</v>
      </c>
      <c r="H540" s="611" t="s">
        <v>2919</v>
      </c>
      <c r="I540" s="607" t="s">
        <v>245</v>
      </c>
      <c r="J540" s="611" t="s">
        <v>199</v>
      </c>
      <c r="K540" s="611">
        <v>2016</v>
      </c>
      <c r="L540" s="611" t="s">
        <v>212</v>
      </c>
      <c r="M540" s="615"/>
      <c r="N540" s="611"/>
      <c r="O540" s="607"/>
      <c r="P540" s="611"/>
      <c r="Q540" s="605">
        <v>0</v>
      </c>
      <c r="R540" s="618"/>
      <c r="S540" s="611" t="s">
        <v>2832</v>
      </c>
      <c r="T540" s="611" t="s">
        <v>1803</v>
      </c>
      <c r="U540" s="611" t="s">
        <v>2833</v>
      </c>
      <c r="V540" s="611" t="s">
        <v>2834</v>
      </c>
      <c r="W540" s="611"/>
      <c r="X540" s="611"/>
      <c r="Y540" s="611"/>
      <c r="Z540" s="611"/>
      <c r="AA540" s="611"/>
      <c r="AB540" s="618"/>
      <c r="AC540" s="611"/>
      <c r="AD540" s="611"/>
      <c r="AE540" s="607"/>
      <c r="AF540" s="611" t="s">
        <v>225</v>
      </c>
      <c r="AG540" s="615"/>
      <c r="AH540" s="607" t="s">
        <v>1370</v>
      </c>
      <c r="AI540" s="607" t="s">
        <v>1370</v>
      </c>
      <c r="AJ540" s="603" t="s">
        <v>1370</v>
      </c>
      <c r="AK540" s="611"/>
      <c r="AL540" s="610"/>
      <c r="AM540" s="611"/>
      <c r="AN540" s="611"/>
      <c r="AO540" s="612"/>
    </row>
    <row r="541" spans="1:41" s="605" customFormat="1" ht="20.100000000000001" customHeight="1" x14ac:dyDescent="0.3">
      <c r="A541" s="611">
        <v>707508</v>
      </c>
      <c r="B541" s="624" t="s">
        <v>1639</v>
      </c>
      <c r="C541" s="603" t="s">
        <v>133</v>
      </c>
      <c r="D541" s="611" t="s">
        <v>1077</v>
      </c>
      <c r="E541" s="611" t="s">
        <v>172</v>
      </c>
      <c r="F541" s="613">
        <v>35936</v>
      </c>
      <c r="G541" s="611" t="s">
        <v>3435</v>
      </c>
      <c r="H541" s="611" t="s">
        <v>2919</v>
      </c>
      <c r="I541" s="607" t="s">
        <v>245</v>
      </c>
      <c r="J541" s="611" t="s">
        <v>199</v>
      </c>
      <c r="K541" s="611">
        <v>2016</v>
      </c>
      <c r="L541" s="611" t="s">
        <v>209</v>
      </c>
      <c r="M541" s="615"/>
      <c r="N541" s="611"/>
      <c r="O541" s="607"/>
      <c r="P541" s="611"/>
      <c r="Q541" s="605">
        <v>0</v>
      </c>
      <c r="R541" s="611">
        <v>0</v>
      </c>
      <c r="S541" s="611" t="s">
        <v>3436</v>
      </c>
      <c r="T541" s="611" t="s">
        <v>1826</v>
      </c>
      <c r="U541" s="611" t="s">
        <v>3437</v>
      </c>
      <c r="V541" s="611" t="s">
        <v>1765</v>
      </c>
      <c r="W541" s="611"/>
      <c r="X541" s="611"/>
      <c r="Y541" s="611"/>
      <c r="Z541" s="611"/>
      <c r="AA541" s="611"/>
      <c r="AB541" s="618"/>
      <c r="AC541" s="611"/>
      <c r="AD541" s="611"/>
      <c r="AE541" s="607"/>
      <c r="AF541" s="611" t="s">
        <v>225</v>
      </c>
      <c r="AG541" s="615"/>
      <c r="AH541" s="607" t="s">
        <v>1370</v>
      </c>
      <c r="AI541" s="607" t="s">
        <v>1370</v>
      </c>
      <c r="AJ541" s="603" t="s">
        <v>1370</v>
      </c>
      <c r="AK541" s="611"/>
      <c r="AL541" s="610"/>
      <c r="AM541" s="611"/>
      <c r="AN541" s="611"/>
      <c r="AO541" s="612"/>
    </row>
    <row r="542" spans="1:41" s="605" customFormat="1" ht="20.100000000000001" customHeight="1" x14ac:dyDescent="0.3">
      <c r="A542" s="611">
        <v>707509</v>
      </c>
      <c r="B542" s="624" t="s">
        <v>3438</v>
      </c>
      <c r="C542" s="603" t="s">
        <v>64</v>
      </c>
      <c r="D542" s="611" t="s">
        <v>929</v>
      </c>
      <c r="E542" s="611" t="s">
        <v>173</v>
      </c>
      <c r="F542" s="613">
        <v>36900</v>
      </c>
      <c r="G542" s="611" t="s">
        <v>991</v>
      </c>
      <c r="H542" s="611" t="s">
        <v>2919</v>
      </c>
      <c r="I542" s="607" t="s">
        <v>245</v>
      </c>
      <c r="J542" s="622"/>
      <c r="K542" s="611" t="s">
        <v>2999</v>
      </c>
      <c r="L542" s="611" t="s">
        <v>200</v>
      </c>
      <c r="M542" s="615"/>
      <c r="N542" s="611"/>
      <c r="O542" s="607"/>
      <c r="P542" s="611"/>
      <c r="Q542" s="605">
        <v>0</v>
      </c>
      <c r="R542" s="611">
        <v>0</v>
      </c>
      <c r="S542" s="611" t="s">
        <v>3439</v>
      </c>
      <c r="T542" s="611" t="s">
        <v>1766</v>
      </c>
      <c r="U542" s="611" t="s">
        <v>1870</v>
      </c>
      <c r="V542" s="611" t="s">
        <v>1776</v>
      </c>
      <c r="W542" s="611"/>
      <c r="X542" s="611"/>
      <c r="Y542" s="611"/>
      <c r="Z542" s="611"/>
      <c r="AA542" s="611"/>
      <c r="AB542" s="618"/>
      <c r="AC542" s="611"/>
      <c r="AD542" s="611"/>
      <c r="AE542" s="607"/>
      <c r="AF542" s="611" t="s">
        <v>225</v>
      </c>
      <c r="AG542" s="615"/>
      <c r="AH542" s="607" t="s">
        <v>1370</v>
      </c>
      <c r="AI542" s="607" t="s">
        <v>1370</v>
      </c>
      <c r="AJ542" s="603" t="s">
        <v>1370</v>
      </c>
      <c r="AK542" s="611"/>
      <c r="AL542" s="610"/>
      <c r="AM542" s="611"/>
      <c r="AN542" s="611"/>
      <c r="AO542" s="612"/>
    </row>
    <row r="543" spans="1:41" s="605" customFormat="1" ht="20.100000000000001" customHeight="1" x14ac:dyDescent="0.3">
      <c r="A543" s="611">
        <v>707510</v>
      </c>
      <c r="B543" s="624" t="s">
        <v>3440</v>
      </c>
      <c r="C543" s="603" t="s">
        <v>3441</v>
      </c>
      <c r="D543" s="611" t="s">
        <v>951</v>
      </c>
      <c r="E543" s="611" t="s">
        <v>173</v>
      </c>
      <c r="F543" s="613">
        <v>36995</v>
      </c>
      <c r="G543" s="611" t="s">
        <v>3442</v>
      </c>
      <c r="H543" s="611" t="s">
        <v>907</v>
      </c>
      <c r="I543" s="607" t="s">
        <v>245</v>
      </c>
      <c r="J543" s="611" t="s">
        <v>201</v>
      </c>
      <c r="K543" s="611">
        <v>2019</v>
      </c>
      <c r="L543" s="611" t="s">
        <v>209</v>
      </c>
      <c r="M543" s="615"/>
      <c r="N543" s="611"/>
      <c r="O543" s="607"/>
      <c r="P543" s="611"/>
      <c r="Q543" s="605">
        <v>0</v>
      </c>
      <c r="R543" s="618"/>
      <c r="S543" s="611" t="s">
        <v>3443</v>
      </c>
      <c r="T543" s="611" t="s">
        <v>3444</v>
      </c>
      <c r="U543" s="611" t="s">
        <v>3445</v>
      </c>
      <c r="V543" s="611" t="s">
        <v>1941</v>
      </c>
      <c r="W543" s="611"/>
      <c r="X543" s="611"/>
      <c r="Y543" s="611"/>
      <c r="Z543" s="611"/>
      <c r="AA543" s="611"/>
      <c r="AB543" s="618"/>
      <c r="AC543" s="611"/>
      <c r="AD543" s="611"/>
      <c r="AE543" s="607"/>
      <c r="AF543" s="611" t="s">
        <v>225</v>
      </c>
      <c r="AG543" s="615"/>
      <c r="AH543" s="607"/>
      <c r="AI543" s="607"/>
      <c r="AJ543" s="603" t="s">
        <v>1370</v>
      </c>
      <c r="AK543" s="611"/>
      <c r="AL543" s="610"/>
      <c r="AM543" s="611"/>
      <c r="AN543" s="611"/>
      <c r="AO543" s="612"/>
    </row>
    <row r="544" spans="1:41" s="605" customFormat="1" ht="20.100000000000001" customHeight="1" x14ac:dyDescent="0.3">
      <c r="A544" s="611">
        <v>707511</v>
      </c>
      <c r="B544" s="624" t="s">
        <v>3446</v>
      </c>
      <c r="C544" s="603" t="s">
        <v>61</v>
      </c>
      <c r="D544" s="611" t="s">
        <v>3447</v>
      </c>
      <c r="E544" s="611" t="s">
        <v>173</v>
      </c>
      <c r="F544" s="618"/>
      <c r="G544" s="611" t="s">
        <v>198</v>
      </c>
      <c r="H544" s="611" t="s">
        <v>2919</v>
      </c>
      <c r="I544" s="607" t="s">
        <v>245</v>
      </c>
      <c r="J544" s="611" t="s">
        <v>201</v>
      </c>
      <c r="K544" s="611">
        <v>2022</v>
      </c>
      <c r="L544" s="611" t="s">
        <v>200</v>
      </c>
      <c r="M544" s="615"/>
      <c r="N544" s="611"/>
      <c r="O544" s="607"/>
      <c r="P544" s="611"/>
      <c r="Q544" s="605">
        <v>0</v>
      </c>
      <c r="R544" s="611">
        <v>0</v>
      </c>
      <c r="S544" s="611" t="s">
        <v>3448</v>
      </c>
      <c r="T544" s="611" t="s">
        <v>3169</v>
      </c>
      <c r="U544" s="611" t="s">
        <v>3449</v>
      </c>
      <c r="V544" s="611" t="s">
        <v>1704</v>
      </c>
      <c r="W544" s="611"/>
      <c r="X544" s="611"/>
      <c r="Y544" s="611"/>
      <c r="Z544" s="611"/>
      <c r="AA544" s="611"/>
      <c r="AB544" s="618"/>
      <c r="AC544" s="611"/>
      <c r="AD544" s="611"/>
      <c r="AE544" s="607"/>
      <c r="AF544" s="611" t="s">
        <v>225</v>
      </c>
      <c r="AG544" s="615"/>
      <c r="AH544" s="607" t="s">
        <v>1370</v>
      </c>
      <c r="AI544" s="607" t="s">
        <v>1370</v>
      </c>
      <c r="AJ544" s="603" t="s">
        <v>1370</v>
      </c>
      <c r="AK544" s="611"/>
      <c r="AL544" s="610"/>
      <c r="AM544" s="611"/>
      <c r="AN544" s="611"/>
      <c r="AO544" s="612"/>
    </row>
    <row r="545" spans="1:41" s="605" customFormat="1" ht="20.100000000000001" customHeight="1" x14ac:dyDescent="0.3">
      <c r="A545" s="611">
        <v>707512</v>
      </c>
      <c r="B545" s="624" t="s">
        <v>3450</v>
      </c>
      <c r="C545" s="603" t="s">
        <v>99</v>
      </c>
      <c r="D545" s="611" t="s">
        <v>1006</v>
      </c>
      <c r="E545" s="611" t="s">
        <v>173</v>
      </c>
      <c r="F545" s="613">
        <v>31570</v>
      </c>
      <c r="G545" s="611" t="s">
        <v>991</v>
      </c>
      <c r="H545" s="611" t="s">
        <v>2919</v>
      </c>
      <c r="I545" s="607" t="s">
        <v>246</v>
      </c>
      <c r="J545" s="611" t="s">
        <v>201</v>
      </c>
      <c r="K545" s="611">
        <v>2009</v>
      </c>
      <c r="L545" s="611" t="s">
        <v>200</v>
      </c>
      <c r="M545" s="615"/>
      <c r="N545" s="611"/>
      <c r="O545" s="607"/>
      <c r="P545" s="611"/>
      <c r="Q545" s="605">
        <v>0</v>
      </c>
      <c r="R545" s="611">
        <v>0</v>
      </c>
      <c r="S545" s="611" t="s">
        <v>3451</v>
      </c>
      <c r="T545" s="611" t="s">
        <v>1798</v>
      </c>
      <c r="U545" s="611" t="s">
        <v>3452</v>
      </c>
      <c r="V545" s="611" t="s">
        <v>1776</v>
      </c>
      <c r="W545" s="611"/>
      <c r="X545" s="611"/>
      <c r="Y545" s="611"/>
      <c r="Z545" s="611"/>
      <c r="AA545" s="611"/>
      <c r="AB545" s="618"/>
      <c r="AC545" s="611"/>
      <c r="AD545" s="611"/>
      <c r="AE545" s="607"/>
      <c r="AF545" s="611"/>
      <c r="AG545" s="615"/>
      <c r="AH545" s="607"/>
      <c r="AI545" s="607"/>
      <c r="AJ545" s="603"/>
      <c r="AK545" s="611"/>
      <c r="AL545" s="610"/>
      <c r="AM545" s="611"/>
      <c r="AN545" s="611"/>
      <c r="AO545" s="612"/>
    </row>
    <row r="546" spans="1:41" s="605" customFormat="1" ht="20.100000000000001" customHeight="1" x14ac:dyDescent="0.3">
      <c r="A546" s="611">
        <v>707513</v>
      </c>
      <c r="B546" s="624" t="s">
        <v>3453</v>
      </c>
      <c r="C546" s="603" t="s">
        <v>3454</v>
      </c>
      <c r="D546" s="611" t="s">
        <v>1050</v>
      </c>
      <c r="E546" s="611" t="s">
        <v>172</v>
      </c>
      <c r="F546" s="613">
        <v>35967</v>
      </c>
      <c r="G546" s="611" t="s">
        <v>3455</v>
      </c>
      <c r="H546" s="611" t="s">
        <v>1266</v>
      </c>
      <c r="I546" s="607" t="s">
        <v>245</v>
      </c>
      <c r="J546" s="611" t="s">
        <v>199</v>
      </c>
      <c r="K546" s="611">
        <v>2016</v>
      </c>
      <c r="L546" s="611" t="s">
        <v>198</v>
      </c>
      <c r="M546" s="615"/>
      <c r="N546" s="611"/>
      <c r="O546" s="607"/>
      <c r="P546" s="611"/>
      <c r="Q546" s="605">
        <v>0</v>
      </c>
      <c r="R546" s="611">
        <v>0</v>
      </c>
      <c r="S546" s="611" t="s">
        <v>3456</v>
      </c>
      <c r="T546" s="611" t="s">
        <v>3457</v>
      </c>
      <c r="U546" s="611" t="s">
        <v>3458</v>
      </c>
      <c r="V546" s="611" t="s">
        <v>3459</v>
      </c>
      <c r="W546" s="611"/>
      <c r="X546" s="611"/>
      <c r="Y546" s="611"/>
      <c r="Z546" s="611"/>
      <c r="AA546" s="611"/>
      <c r="AB546" s="618"/>
      <c r="AC546" s="611"/>
      <c r="AD546" s="611"/>
      <c r="AE546" s="607"/>
      <c r="AF546" s="611" t="s">
        <v>225</v>
      </c>
      <c r="AG546" s="615"/>
      <c r="AH546" s="607" t="s">
        <v>1370</v>
      </c>
      <c r="AI546" s="607" t="s">
        <v>1370</v>
      </c>
      <c r="AJ546" s="603" t="s">
        <v>1370</v>
      </c>
      <c r="AK546" s="611"/>
      <c r="AL546" s="610"/>
      <c r="AM546" s="611"/>
      <c r="AN546" s="611"/>
      <c r="AO546" s="612"/>
    </row>
    <row r="547" spans="1:41" s="605" customFormat="1" ht="20.100000000000001" customHeight="1" x14ac:dyDescent="0.3">
      <c r="A547" s="611">
        <v>707514</v>
      </c>
      <c r="B547" s="624" t="s">
        <v>3460</v>
      </c>
      <c r="C547" s="603" t="s">
        <v>75</v>
      </c>
      <c r="D547" s="611" t="s">
        <v>3461</v>
      </c>
      <c r="E547" s="611" t="s">
        <v>173</v>
      </c>
      <c r="F547" s="613">
        <v>33058</v>
      </c>
      <c r="G547" s="611" t="s">
        <v>923</v>
      </c>
      <c r="H547" s="611" t="s">
        <v>2919</v>
      </c>
      <c r="I547" s="607" t="s">
        <v>245</v>
      </c>
      <c r="J547" s="611" t="s">
        <v>201</v>
      </c>
      <c r="K547" s="611">
        <v>2008</v>
      </c>
      <c r="L547" s="611" t="s">
        <v>208</v>
      </c>
      <c r="M547" s="615"/>
      <c r="N547" s="611"/>
      <c r="O547" s="607"/>
      <c r="P547" s="611"/>
      <c r="Q547" s="605">
        <v>0</v>
      </c>
      <c r="R547" s="611">
        <v>0</v>
      </c>
      <c r="S547" s="611" t="s">
        <v>3462</v>
      </c>
      <c r="T547" s="611" t="s">
        <v>3463</v>
      </c>
      <c r="U547" s="611" t="s">
        <v>3464</v>
      </c>
      <c r="V547" s="611" t="s">
        <v>1800</v>
      </c>
      <c r="W547" s="611"/>
      <c r="X547" s="611"/>
      <c r="Y547" s="611"/>
      <c r="Z547" s="611"/>
      <c r="AA547" s="611"/>
      <c r="AB547" s="618"/>
      <c r="AC547" s="611"/>
      <c r="AD547" s="611"/>
      <c r="AE547" s="607"/>
      <c r="AF547" s="611" t="s">
        <v>225</v>
      </c>
      <c r="AG547" s="615"/>
      <c r="AH547" s="607" t="s">
        <v>1370</v>
      </c>
      <c r="AI547" s="607" t="s">
        <v>1370</v>
      </c>
      <c r="AJ547" s="603" t="s">
        <v>1370</v>
      </c>
      <c r="AK547" s="611"/>
      <c r="AL547" s="610"/>
      <c r="AM547" s="611"/>
      <c r="AN547" s="611"/>
      <c r="AO547" s="612"/>
    </row>
    <row r="548" spans="1:41" s="605" customFormat="1" ht="20.100000000000001" customHeight="1" x14ac:dyDescent="0.3">
      <c r="A548" s="611">
        <v>707515</v>
      </c>
      <c r="B548" s="624" t="s">
        <v>3465</v>
      </c>
      <c r="C548" s="603" t="s">
        <v>157</v>
      </c>
      <c r="D548" s="611" t="s">
        <v>929</v>
      </c>
      <c r="E548" s="611" t="s">
        <v>172</v>
      </c>
      <c r="F548" s="613">
        <v>37142</v>
      </c>
      <c r="G548" s="611" t="s">
        <v>198</v>
      </c>
      <c r="H548" s="611" t="s">
        <v>1110</v>
      </c>
      <c r="I548" s="607" t="s">
        <v>245</v>
      </c>
      <c r="J548" s="622"/>
      <c r="K548" s="611" t="s">
        <v>3129</v>
      </c>
      <c r="L548" s="611" t="s">
        <v>200</v>
      </c>
      <c r="M548" s="615"/>
      <c r="N548" s="611"/>
      <c r="O548" s="607"/>
      <c r="P548" s="611"/>
      <c r="Q548" s="605">
        <v>0</v>
      </c>
      <c r="R548" s="611">
        <v>0</v>
      </c>
      <c r="S548" s="611" t="s">
        <v>3466</v>
      </c>
      <c r="T548" s="611" t="s">
        <v>3467</v>
      </c>
      <c r="U548" s="611" t="s">
        <v>1870</v>
      </c>
      <c r="V548" s="611" t="s">
        <v>1704</v>
      </c>
      <c r="W548" s="611"/>
      <c r="X548" s="611"/>
      <c r="Y548" s="611"/>
      <c r="Z548" s="611"/>
      <c r="AA548" s="611"/>
      <c r="AB548" s="618"/>
      <c r="AC548" s="611"/>
      <c r="AD548" s="611"/>
      <c r="AE548" s="607"/>
      <c r="AF548" s="611" t="s">
        <v>225</v>
      </c>
      <c r="AG548" s="615"/>
      <c r="AH548" s="607" t="s">
        <v>1370</v>
      </c>
      <c r="AI548" s="607" t="s">
        <v>1370</v>
      </c>
      <c r="AJ548" s="603" t="s">
        <v>1370</v>
      </c>
      <c r="AK548" s="611"/>
      <c r="AL548" s="610"/>
      <c r="AM548" s="611"/>
      <c r="AN548" s="611"/>
      <c r="AO548" s="612"/>
    </row>
    <row r="549" spans="1:41" s="605" customFormat="1" ht="20.100000000000001" customHeight="1" x14ac:dyDescent="0.3">
      <c r="A549" s="611">
        <v>707516</v>
      </c>
      <c r="B549" s="624" t="s">
        <v>3468</v>
      </c>
      <c r="C549" s="603" t="s">
        <v>152</v>
      </c>
      <c r="D549" s="611" t="s">
        <v>1142</v>
      </c>
      <c r="E549" s="611" t="s">
        <v>1687</v>
      </c>
      <c r="F549" s="613">
        <v>36623</v>
      </c>
      <c r="G549" s="611" t="s">
        <v>198</v>
      </c>
      <c r="H549" s="611" t="s">
        <v>3056</v>
      </c>
      <c r="I549" s="607" t="s">
        <v>246</v>
      </c>
      <c r="J549" s="611" t="s">
        <v>2113</v>
      </c>
      <c r="K549" s="611">
        <v>2019</v>
      </c>
      <c r="L549" s="611" t="s">
        <v>198</v>
      </c>
      <c r="M549" s="615"/>
      <c r="N549" s="611"/>
      <c r="O549" s="607"/>
      <c r="P549" s="611"/>
      <c r="Q549" s="605">
        <v>0</v>
      </c>
      <c r="R549" s="618"/>
      <c r="S549" s="611" t="s">
        <v>3469</v>
      </c>
      <c r="T549" s="611" t="s">
        <v>3470</v>
      </c>
      <c r="U549" s="611" t="s">
        <v>1925</v>
      </c>
      <c r="V549" s="611" t="s">
        <v>1770</v>
      </c>
      <c r="W549" s="611"/>
      <c r="X549" s="611"/>
      <c r="Y549" s="611"/>
      <c r="Z549" s="611"/>
      <c r="AA549" s="611"/>
      <c r="AB549" s="618"/>
      <c r="AC549" s="611"/>
      <c r="AD549" s="611"/>
      <c r="AE549" s="607"/>
      <c r="AF549" s="611"/>
      <c r="AG549" s="615"/>
      <c r="AH549" s="607"/>
      <c r="AI549" s="607"/>
      <c r="AJ549" s="603"/>
      <c r="AK549" s="611"/>
      <c r="AL549" s="610"/>
      <c r="AM549" s="611"/>
      <c r="AN549" s="611"/>
      <c r="AO549" s="612"/>
    </row>
    <row r="550" spans="1:41" s="605" customFormat="1" ht="20.100000000000001" customHeight="1" x14ac:dyDescent="0.3">
      <c r="A550" s="611">
        <v>707517</v>
      </c>
      <c r="B550" s="624" t="s">
        <v>3471</v>
      </c>
      <c r="C550" s="603" t="s">
        <v>66</v>
      </c>
      <c r="D550" s="611" t="s">
        <v>1260</v>
      </c>
      <c r="E550" s="611" t="s">
        <v>172</v>
      </c>
      <c r="F550" s="613">
        <v>37181</v>
      </c>
      <c r="G550" s="611" t="s">
        <v>959</v>
      </c>
      <c r="H550" s="611" t="s">
        <v>3064</v>
      </c>
      <c r="I550" s="607" t="s">
        <v>245</v>
      </c>
      <c r="J550" s="611" t="s">
        <v>201</v>
      </c>
      <c r="K550" s="611">
        <v>2022</v>
      </c>
      <c r="L550" s="611" t="s">
        <v>198</v>
      </c>
      <c r="M550" s="615"/>
      <c r="N550" s="611"/>
      <c r="O550" s="607"/>
      <c r="P550" s="611"/>
      <c r="Q550" s="605">
        <v>0</v>
      </c>
      <c r="R550" s="611">
        <v>0</v>
      </c>
      <c r="S550" s="611" t="s">
        <v>3472</v>
      </c>
      <c r="T550" s="611" t="s">
        <v>1779</v>
      </c>
      <c r="U550" s="611" t="s">
        <v>2833</v>
      </c>
      <c r="V550" s="611" t="s">
        <v>2100</v>
      </c>
      <c r="W550" s="611"/>
      <c r="X550" s="611"/>
      <c r="Y550" s="611"/>
      <c r="Z550" s="611"/>
      <c r="AA550" s="611"/>
      <c r="AB550" s="618"/>
      <c r="AC550" s="611"/>
      <c r="AD550" s="611"/>
      <c r="AE550" s="607"/>
      <c r="AF550" s="611" t="s">
        <v>225</v>
      </c>
      <c r="AG550" s="615"/>
      <c r="AH550" s="607"/>
      <c r="AI550" s="607"/>
      <c r="AJ550" s="603" t="s">
        <v>1370</v>
      </c>
      <c r="AK550" s="611"/>
      <c r="AL550" s="610"/>
      <c r="AM550" s="611"/>
      <c r="AN550" s="611"/>
      <c r="AO550" s="612"/>
    </row>
    <row r="551" spans="1:41" s="605" customFormat="1" ht="20.100000000000001" customHeight="1" x14ac:dyDescent="0.3">
      <c r="A551" s="611">
        <v>707518</v>
      </c>
      <c r="B551" s="624" t="s">
        <v>3473</v>
      </c>
      <c r="C551" s="603" t="s">
        <v>310</v>
      </c>
      <c r="D551" s="611" t="s">
        <v>3474</v>
      </c>
      <c r="E551" s="611" t="s">
        <v>173</v>
      </c>
      <c r="F551" s="613">
        <v>30334</v>
      </c>
      <c r="G551" s="611" t="s">
        <v>198</v>
      </c>
      <c r="H551" s="611" t="s">
        <v>2919</v>
      </c>
      <c r="I551" s="607" t="s">
        <v>245</v>
      </c>
      <c r="J551" s="611" t="s">
        <v>201</v>
      </c>
      <c r="K551" s="611">
        <v>2013</v>
      </c>
      <c r="L551" s="611" t="s">
        <v>198</v>
      </c>
      <c r="M551" s="615"/>
      <c r="N551" s="611"/>
      <c r="O551" s="607"/>
      <c r="P551" s="611"/>
      <c r="Q551" s="605">
        <v>0</v>
      </c>
      <c r="R551" s="618"/>
      <c r="S551" s="611" t="s">
        <v>3475</v>
      </c>
      <c r="T551" s="611" t="s">
        <v>1888</v>
      </c>
      <c r="U551" s="611" t="s">
        <v>3476</v>
      </c>
      <c r="V551" s="611" t="s">
        <v>1793</v>
      </c>
      <c r="W551" s="611"/>
      <c r="X551" s="611"/>
      <c r="Y551" s="611"/>
      <c r="Z551" s="611"/>
      <c r="AA551" s="611"/>
      <c r="AB551" s="618"/>
      <c r="AC551" s="611"/>
      <c r="AD551" s="611"/>
      <c r="AE551" s="607"/>
      <c r="AF551" s="611" t="s">
        <v>225</v>
      </c>
      <c r="AG551" s="615"/>
      <c r="AH551" s="607" t="s">
        <v>1370</v>
      </c>
      <c r="AI551" s="607" t="s">
        <v>1370</v>
      </c>
      <c r="AJ551" s="603" t="s">
        <v>1370</v>
      </c>
      <c r="AK551" s="611"/>
      <c r="AL551" s="610"/>
      <c r="AM551" s="611"/>
      <c r="AN551" s="611"/>
      <c r="AO551" s="612"/>
    </row>
    <row r="552" spans="1:41" s="605" customFormat="1" ht="20.100000000000001" customHeight="1" x14ac:dyDescent="0.3">
      <c r="A552" s="611">
        <v>707519</v>
      </c>
      <c r="B552" s="624" t="s">
        <v>3477</v>
      </c>
      <c r="C552" s="603" t="s">
        <v>70</v>
      </c>
      <c r="D552" s="611" t="s">
        <v>961</v>
      </c>
      <c r="E552" s="611" t="s">
        <v>172</v>
      </c>
      <c r="F552" s="613">
        <v>35862</v>
      </c>
      <c r="G552" s="611" t="s">
        <v>206</v>
      </c>
      <c r="H552" s="611" t="s">
        <v>2919</v>
      </c>
      <c r="I552" s="607" t="s">
        <v>245</v>
      </c>
      <c r="J552" s="611" t="s">
        <v>199</v>
      </c>
      <c r="K552" s="611">
        <v>2020</v>
      </c>
      <c r="L552" s="611" t="s">
        <v>209</v>
      </c>
      <c r="M552" s="615"/>
      <c r="N552" s="611"/>
      <c r="O552" s="607"/>
      <c r="P552" s="611"/>
      <c r="Q552" s="605">
        <v>0</v>
      </c>
      <c r="R552" s="611">
        <v>0</v>
      </c>
      <c r="S552" s="611" t="s">
        <v>3478</v>
      </c>
      <c r="T552" s="611" t="s">
        <v>1798</v>
      </c>
      <c r="U552" s="611" t="s">
        <v>2017</v>
      </c>
      <c r="V552" s="611" t="s">
        <v>1780</v>
      </c>
      <c r="W552" s="611"/>
      <c r="X552" s="611"/>
      <c r="Y552" s="611"/>
      <c r="Z552" s="611"/>
      <c r="AA552" s="611"/>
      <c r="AB552" s="618"/>
      <c r="AC552" s="611"/>
      <c r="AD552" s="611"/>
      <c r="AE552" s="607"/>
      <c r="AF552" s="611" t="s">
        <v>225</v>
      </c>
      <c r="AG552" s="615"/>
      <c r="AH552" s="607" t="s">
        <v>1370</v>
      </c>
      <c r="AI552" s="607" t="s">
        <v>1370</v>
      </c>
      <c r="AJ552" s="603" t="s">
        <v>1370</v>
      </c>
      <c r="AK552" s="611"/>
      <c r="AL552" s="610"/>
      <c r="AM552" s="611"/>
      <c r="AN552" s="611"/>
      <c r="AO552" s="612"/>
    </row>
    <row r="553" spans="1:41" s="605" customFormat="1" ht="20.100000000000001" customHeight="1" x14ac:dyDescent="0.3">
      <c r="A553" s="611">
        <v>707520</v>
      </c>
      <c r="B553" s="624" t="s">
        <v>3479</v>
      </c>
      <c r="C553" s="603" t="s">
        <v>159</v>
      </c>
      <c r="D553" s="611" t="s">
        <v>914</v>
      </c>
      <c r="E553" s="611" t="s">
        <v>173</v>
      </c>
      <c r="F553" s="613">
        <v>35389</v>
      </c>
      <c r="G553" s="611" t="s">
        <v>3480</v>
      </c>
      <c r="H553" s="611" t="s">
        <v>2919</v>
      </c>
      <c r="I553" s="607" t="s">
        <v>245</v>
      </c>
      <c r="J553" s="622"/>
      <c r="K553" s="611" t="s">
        <v>2999</v>
      </c>
      <c r="L553" s="611" t="s">
        <v>206</v>
      </c>
      <c r="M553" s="615"/>
      <c r="N553" s="611"/>
      <c r="O553" s="607"/>
      <c r="P553" s="611"/>
      <c r="Q553" s="605">
        <v>0</v>
      </c>
      <c r="R553" s="611">
        <v>0</v>
      </c>
      <c r="S553" s="611" t="s">
        <v>3481</v>
      </c>
      <c r="T553" s="611" t="s">
        <v>2065</v>
      </c>
      <c r="U553" s="611" t="s">
        <v>1872</v>
      </c>
      <c r="V553" s="611" t="s">
        <v>1780</v>
      </c>
      <c r="W553" s="611"/>
      <c r="X553" s="611"/>
      <c r="Y553" s="611"/>
      <c r="Z553" s="611"/>
      <c r="AA553" s="611"/>
      <c r="AB553" s="618"/>
      <c r="AC553" s="611"/>
      <c r="AD553" s="611"/>
      <c r="AE553" s="607"/>
      <c r="AF553" s="611" t="s">
        <v>225</v>
      </c>
      <c r="AG553" s="615"/>
      <c r="AH553" s="607" t="s">
        <v>1370</v>
      </c>
      <c r="AI553" s="607" t="s">
        <v>1370</v>
      </c>
      <c r="AJ553" s="603" t="s">
        <v>1370</v>
      </c>
      <c r="AK553" s="611"/>
      <c r="AL553" s="610"/>
      <c r="AM553" s="611"/>
      <c r="AN553" s="611"/>
      <c r="AO553" s="612"/>
    </row>
    <row r="554" spans="1:41" s="605" customFormat="1" ht="20.100000000000001" customHeight="1" x14ac:dyDescent="0.3">
      <c r="A554" s="611">
        <v>707521</v>
      </c>
      <c r="B554" s="624" t="s">
        <v>3482</v>
      </c>
      <c r="C554" s="603" t="s">
        <v>66</v>
      </c>
      <c r="D554" s="611" t="s">
        <v>966</v>
      </c>
      <c r="E554" s="611" t="s">
        <v>172</v>
      </c>
      <c r="F554" s="613">
        <v>33523</v>
      </c>
      <c r="G554" s="611" t="s">
        <v>198</v>
      </c>
      <c r="H554" s="611" t="s">
        <v>2936</v>
      </c>
      <c r="I554" s="607" t="s">
        <v>245</v>
      </c>
      <c r="J554" s="611" t="s">
        <v>199</v>
      </c>
      <c r="K554" s="611">
        <v>2009</v>
      </c>
      <c r="L554" s="611" t="s">
        <v>198</v>
      </c>
      <c r="M554" s="615"/>
      <c r="N554" s="611"/>
      <c r="O554" s="607"/>
      <c r="P554" s="611"/>
      <c r="Q554" s="605">
        <v>0</v>
      </c>
      <c r="R554" s="611">
        <v>0</v>
      </c>
      <c r="S554" s="611" t="s">
        <v>3483</v>
      </c>
      <c r="T554" s="611" t="s">
        <v>1779</v>
      </c>
      <c r="U554" s="611" t="s">
        <v>1799</v>
      </c>
      <c r="V554" s="611" t="s">
        <v>1704</v>
      </c>
      <c r="W554" s="611"/>
      <c r="X554" s="611"/>
      <c r="Y554" s="611"/>
      <c r="Z554" s="611"/>
      <c r="AA554" s="611"/>
      <c r="AB554" s="618"/>
      <c r="AC554" s="611"/>
      <c r="AD554" s="611"/>
      <c r="AE554" s="607"/>
      <c r="AF554" s="611" t="s">
        <v>225</v>
      </c>
      <c r="AG554" s="615"/>
      <c r="AH554" s="607" t="s">
        <v>1370</v>
      </c>
      <c r="AI554" s="607" t="s">
        <v>1370</v>
      </c>
      <c r="AJ554" s="603" t="s">
        <v>1370</v>
      </c>
      <c r="AK554" s="611"/>
      <c r="AL554" s="609"/>
      <c r="AO554" s="612"/>
    </row>
    <row r="555" spans="1:41" s="605" customFormat="1" ht="20.100000000000001" customHeight="1" x14ac:dyDescent="0.3">
      <c r="A555" s="611">
        <v>707522</v>
      </c>
      <c r="B555" s="624" t="s">
        <v>3484</v>
      </c>
      <c r="C555" s="603" t="s">
        <v>3485</v>
      </c>
      <c r="D555" s="611" t="s">
        <v>3486</v>
      </c>
      <c r="E555" s="611" t="s">
        <v>172</v>
      </c>
      <c r="F555" s="613">
        <v>32513</v>
      </c>
      <c r="G555" s="611" t="s">
        <v>212</v>
      </c>
      <c r="H555" s="611" t="s">
        <v>3487</v>
      </c>
      <c r="I555" s="607" t="s">
        <v>246</v>
      </c>
      <c r="J555" s="611" t="s">
        <v>201</v>
      </c>
      <c r="K555" s="611">
        <v>2007</v>
      </c>
      <c r="L555" s="611" t="s">
        <v>212</v>
      </c>
      <c r="M555" s="615"/>
      <c r="N555" s="611"/>
      <c r="O555" s="607"/>
      <c r="P555" s="611"/>
      <c r="Q555" s="605">
        <v>0</v>
      </c>
      <c r="R555" s="618"/>
      <c r="S555" s="611" t="s">
        <v>3488</v>
      </c>
      <c r="T555" s="611" t="s">
        <v>3489</v>
      </c>
      <c r="U555" s="611" t="s">
        <v>3490</v>
      </c>
      <c r="V555" s="611" t="s">
        <v>3491</v>
      </c>
      <c r="W555" s="611"/>
      <c r="X555" s="611"/>
      <c r="Y555" s="611"/>
      <c r="Z555" s="611"/>
      <c r="AA555" s="611"/>
      <c r="AB555" s="618"/>
      <c r="AC555" s="611"/>
      <c r="AD555" s="611"/>
      <c r="AE555" s="607"/>
      <c r="AF555" s="611" t="s">
        <v>225</v>
      </c>
      <c r="AG555" s="615"/>
      <c r="AH555" s="607"/>
      <c r="AI555" s="607"/>
      <c r="AJ555" s="603" t="s">
        <v>1370</v>
      </c>
      <c r="AK555" s="611"/>
      <c r="AL555" s="610"/>
      <c r="AM555" s="611"/>
      <c r="AN555" s="611"/>
      <c r="AO555" s="612"/>
    </row>
    <row r="556" spans="1:41" s="605" customFormat="1" ht="20.100000000000001" customHeight="1" x14ac:dyDescent="0.3">
      <c r="A556" s="611">
        <v>707523</v>
      </c>
      <c r="B556" s="624" t="s">
        <v>3492</v>
      </c>
      <c r="C556" s="603" t="s">
        <v>3493</v>
      </c>
      <c r="D556" s="611" t="s">
        <v>988</v>
      </c>
      <c r="E556" s="611" t="s">
        <v>173</v>
      </c>
      <c r="F556" s="613">
        <v>33725</v>
      </c>
      <c r="G556" s="611" t="s">
        <v>1106</v>
      </c>
      <c r="H556" s="611" t="s">
        <v>2919</v>
      </c>
      <c r="I556" s="607" t="s">
        <v>245</v>
      </c>
      <c r="J556" s="611" t="s">
        <v>201</v>
      </c>
      <c r="K556" s="611">
        <v>2011</v>
      </c>
      <c r="L556" s="611" t="s">
        <v>214</v>
      </c>
      <c r="M556" s="615"/>
      <c r="N556" s="611"/>
      <c r="O556" s="607"/>
      <c r="P556" s="611"/>
      <c r="Q556" s="605">
        <v>0</v>
      </c>
      <c r="R556" s="611">
        <v>0</v>
      </c>
      <c r="S556" s="611" t="s">
        <v>3494</v>
      </c>
      <c r="T556" s="611" t="s">
        <v>2817</v>
      </c>
      <c r="U556" s="611" t="s">
        <v>3273</v>
      </c>
      <c r="V556" s="611" t="s">
        <v>1774</v>
      </c>
      <c r="W556" s="611"/>
      <c r="X556" s="611"/>
      <c r="Y556" s="611"/>
      <c r="Z556" s="611"/>
      <c r="AA556" s="611"/>
      <c r="AB556" s="618"/>
      <c r="AC556" s="611"/>
      <c r="AD556" s="611"/>
      <c r="AE556" s="607"/>
      <c r="AF556" s="611" t="s">
        <v>225</v>
      </c>
      <c r="AG556" s="615"/>
      <c r="AH556" s="607"/>
      <c r="AI556" s="607" t="s">
        <v>1370</v>
      </c>
      <c r="AJ556" s="603" t="s">
        <v>1370</v>
      </c>
      <c r="AK556" s="611"/>
      <c r="AL556" s="610"/>
      <c r="AM556" s="611"/>
      <c r="AN556" s="611"/>
      <c r="AO556" s="612"/>
    </row>
    <row r="557" spans="1:41" s="605" customFormat="1" ht="20.100000000000001" customHeight="1" x14ac:dyDescent="0.3">
      <c r="A557" s="611">
        <v>707524</v>
      </c>
      <c r="B557" s="624" t="s">
        <v>3495</v>
      </c>
      <c r="C557" s="603" t="s">
        <v>120</v>
      </c>
      <c r="D557" s="611" t="s">
        <v>3496</v>
      </c>
      <c r="E557" s="611" t="s">
        <v>173</v>
      </c>
      <c r="F557" s="613">
        <v>29615</v>
      </c>
      <c r="G557" s="611" t="s">
        <v>1754</v>
      </c>
      <c r="H557" s="611" t="s">
        <v>907</v>
      </c>
      <c r="I557" s="607" t="s">
        <v>245</v>
      </c>
      <c r="J557" s="611" t="s">
        <v>201</v>
      </c>
      <c r="K557" s="611">
        <v>1999</v>
      </c>
      <c r="L557" s="611" t="s">
        <v>198</v>
      </c>
      <c r="M557" s="615"/>
      <c r="N557" s="611"/>
      <c r="O557" s="607"/>
      <c r="P557" s="611"/>
      <c r="Q557" s="605">
        <v>0</v>
      </c>
      <c r="R557" s="611">
        <v>0</v>
      </c>
      <c r="S557" s="611" t="s">
        <v>3497</v>
      </c>
      <c r="T557" s="611" t="s">
        <v>3498</v>
      </c>
      <c r="U557" s="611" t="s">
        <v>3499</v>
      </c>
      <c r="V557" s="611" t="s">
        <v>3500</v>
      </c>
      <c r="W557" s="611"/>
      <c r="X557" s="611"/>
      <c r="Y557" s="611"/>
      <c r="Z557" s="611"/>
      <c r="AA557" s="611"/>
      <c r="AB557" s="618"/>
      <c r="AC557" s="611"/>
      <c r="AD557" s="611"/>
      <c r="AE557" s="607"/>
      <c r="AF557" s="611" t="s">
        <v>225</v>
      </c>
      <c r="AG557" s="615"/>
      <c r="AH557" s="607" t="s">
        <v>1370</v>
      </c>
      <c r="AI557" s="607" t="s">
        <v>1370</v>
      </c>
      <c r="AJ557" s="603" t="s">
        <v>1370</v>
      </c>
      <c r="AK557" s="611"/>
      <c r="AL557" s="610"/>
      <c r="AM557" s="615"/>
      <c r="AN557" s="615"/>
      <c r="AO557" s="612"/>
    </row>
    <row r="558" spans="1:41" s="605" customFormat="1" ht="20.100000000000001" customHeight="1" x14ac:dyDescent="0.3">
      <c r="A558" s="611">
        <v>707525</v>
      </c>
      <c r="B558" s="624" t="s">
        <v>3501</v>
      </c>
      <c r="C558" s="603" t="s">
        <v>3502</v>
      </c>
      <c r="D558" s="611" t="s">
        <v>1253</v>
      </c>
      <c r="E558" s="611" t="s">
        <v>173</v>
      </c>
      <c r="F558" s="613">
        <v>34094</v>
      </c>
      <c r="G558" s="611" t="s">
        <v>198</v>
      </c>
      <c r="H558" s="611" t="s">
        <v>3056</v>
      </c>
      <c r="I558" s="607" t="s">
        <v>245</v>
      </c>
      <c r="J558" s="611" t="s">
        <v>201</v>
      </c>
      <c r="K558" s="611">
        <v>2011</v>
      </c>
      <c r="L558" s="611" t="s">
        <v>198</v>
      </c>
      <c r="M558" s="615"/>
      <c r="N558" s="611"/>
      <c r="O558" s="607"/>
      <c r="P558" s="611"/>
      <c r="Q558" s="605">
        <v>50000</v>
      </c>
      <c r="R558" s="611">
        <v>0</v>
      </c>
      <c r="S558" s="611" t="s">
        <v>3503</v>
      </c>
      <c r="T558" s="611" t="s">
        <v>3504</v>
      </c>
      <c r="U558" s="611" t="s">
        <v>2101</v>
      </c>
      <c r="V558" s="611" t="s">
        <v>2000</v>
      </c>
      <c r="W558" s="611"/>
      <c r="X558" s="611"/>
      <c r="Y558" s="611"/>
      <c r="Z558" s="611"/>
      <c r="AA558" s="611"/>
      <c r="AB558" s="618"/>
      <c r="AC558" s="611"/>
      <c r="AD558" s="611"/>
      <c r="AE558" s="607"/>
      <c r="AF558" s="611"/>
      <c r="AG558" s="615"/>
      <c r="AH558" s="607"/>
      <c r="AI558" s="607"/>
      <c r="AJ558" s="603"/>
      <c r="AK558" s="611"/>
      <c r="AL558" s="610"/>
      <c r="AM558" s="611"/>
      <c r="AN558" s="611"/>
      <c r="AO558" s="612"/>
    </row>
    <row r="559" spans="1:41" s="605" customFormat="1" ht="20.100000000000001" customHeight="1" x14ac:dyDescent="0.3">
      <c r="A559" s="611">
        <v>707526</v>
      </c>
      <c r="B559" s="624" t="s">
        <v>3505</v>
      </c>
      <c r="C559" s="603" t="s">
        <v>3069</v>
      </c>
      <c r="D559" s="611" t="s">
        <v>934</v>
      </c>
      <c r="E559" s="611" t="s">
        <v>173</v>
      </c>
      <c r="F559" s="613">
        <v>34728</v>
      </c>
      <c r="G559" s="611" t="s">
        <v>3506</v>
      </c>
      <c r="H559" s="611" t="s">
        <v>3056</v>
      </c>
      <c r="I559" s="607" t="s">
        <v>246</v>
      </c>
      <c r="J559" s="611" t="s">
        <v>201</v>
      </c>
      <c r="K559" s="611">
        <v>2012</v>
      </c>
      <c r="L559" s="611" t="s">
        <v>200</v>
      </c>
      <c r="M559" s="615"/>
      <c r="N559" s="611"/>
      <c r="O559" s="607"/>
      <c r="P559" s="611"/>
      <c r="Q559" s="605">
        <v>0</v>
      </c>
      <c r="R559" s="611">
        <v>0</v>
      </c>
      <c r="S559" s="611" t="s">
        <v>3507</v>
      </c>
      <c r="T559" s="611" t="s">
        <v>3508</v>
      </c>
      <c r="U559" s="611" t="s">
        <v>3509</v>
      </c>
      <c r="V559" s="611" t="s">
        <v>3510</v>
      </c>
      <c r="W559" s="611"/>
      <c r="X559" s="611"/>
      <c r="Y559" s="611"/>
      <c r="Z559" s="611"/>
      <c r="AA559" s="611"/>
      <c r="AB559" s="618"/>
      <c r="AC559" s="611"/>
      <c r="AD559" s="611"/>
      <c r="AE559" s="607"/>
      <c r="AF559" s="611" t="s">
        <v>225</v>
      </c>
      <c r="AG559" s="615"/>
      <c r="AH559" s="607"/>
      <c r="AI559" s="607" t="s">
        <v>1370</v>
      </c>
      <c r="AJ559" s="603" t="s">
        <v>1370</v>
      </c>
      <c r="AK559" s="611"/>
      <c r="AL559" s="610"/>
      <c r="AM559" s="611"/>
      <c r="AN559" s="611"/>
      <c r="AO559" s="612"/>
    </row>
    <row r="560" spans="1:41" s="605" customFormat="1" ht="20.100000000000001" customHeight="1" x14ac:dyDescent="0.3">
      <c r="A560" s="611">
        <v>707527</v>
      </c>
      <c r="B560" s="624" t="s">
        <v>3543</v>
      </c>
      <c r="C560" s="603" t="s">
        <v>71</v>
      </c>
      <c r="E560" s="605" t="s">
        <v>172</v>
      </c>
      <c r="F560" s="606"/>
      <c r="H560" s="622"/>
      <c r="I560" s="607" t="s">
        <v>247</v>
      </c>
      <c r="J560" s="622"/>
      <c r="L560" s="622"/>
      <c r="O560" s="607"/>
      <c r="Q560" s="605">
        <v>0</v>
      </c>
      <c r="AD560" s="605" t="s">
        <v>3821</v>
      </c>
      <c r="AE560" s="607" t="s">
        <v>3778</v>
      </c>
      <c r="AH560" s="607"/>
      <c r="AI560" s="607"/>
      <c r="AJ560" s="603"/>
      <c r="AL560" s="610"/>
      <c r="AM560" s="611"/>
      <c r="AN560" s="611"/>
      <c r="AO560" s="612"/>
    </row>
    <row r="561" spans="1:41" s="605" customFormat="1" ht="20.100000000000001" customHeight="1" x14ac:dyDescent="0.3">
      <c r="A561" s="611">
        <v>707528</v>
      </c>
      <c r="B561" s="624" t="s">
        <v>3511</v>
      </c>
      <c r="C561" s="603" t="s">
        <v>294</v>
      </c>
      <c r="D561" s="611" t="s">
        <v>953</v>
      </c>
      <c r="E561" s="611" t="s">
        <v>172</v>
      </c>
      <c r="F561" s="613">
        <v>31797</v>
      </c>
      <c r="G561" s="625" t="s">
        <v>956</v>
      </c>
      <c r="H561" s="611" t="s">
        <v>2919</v>
      </c>
      <c r="I561" s="607" t="s">
        <v>245</v>
      </c>
      <c r="J561" s="611" t="s">
        <v>201</v>
      </c>
      <c r="K561" s="611">
        <v>2018</v>
      </c>
      <c r="L561" s="611" t="s">
        <v>198</v>
      </c>
      <c r="M561" s="615"/>
      <c r="N561" s="611"/>
      <c r="O561" s="607"/>
      <c r="P561" s="611"/>
      <c r="Q561" s="605">
        <v>0</v>
      </c>
      <c r="R561" s="618"/>
      <c r="S561" s="611" t="s">
        <v>3512</v>
      </c>
      <c r="T561" s="611" t="s">
        <v>2001</v>
      </c>
      <c r="U561" s="611" t="s">
        <v>1773</v>
      </c>
      <c r="V561" s="611" t="s">
        <v>1704</v>
      </c>
      <c r="W561" s="611"/>
      <c r="X561" s="611"/>
      <c r="Y561" s="611"/>
      <c r="Z561" s="611"/>
      <c r="AA561" s="611"/>
      <c r="AB561" s="618"/>
      <c r="AC561" s="611"/>
      <c r="AD561" s="611"/>
      <c r="AE561" s="607"/>
      <c r="AF561" s="611" t="s">
        <v>225</v>
      </c>
      <c r="AG561" s="615"/>
      <c r="AH561" s="607" t="s">
        <v>1370</v>
      </c>
      <c r="AI561" s="607" t="s">
        <v>1370</v>
      </c>
      <c r="AJ561" s="603" t="s">
        <v>1370</v>
      </c>
      <c r="AK561" s="611"/>
      <c r="AL561" s="610"/>
      <c r="AM561" s="611"/>
      <c r="AN561" s="611"/>
      <c r="AO561" s="612"/>
    </row>
    <row r="562" spans="1:41" s="605" customFormat="1" ht="20.100000000000001" customHeight="1" x14ac:dyDescent="0.3">
      <c r="A562" s="611">
        <v>707529</v>
      </c>
      <c r="B562" s="624" t="s">
        <v>3513</v>
      </c>
      <c r="C562" s="603" t="s">
        <v>2986</v>
      </c>
      <c r="D562" s="611" t="s">
        <v>929</v>
      </c>
      <c r="E562" s="611" t="s">
        <v>172</v>
      </c>
      <c r="F562" s="613">
        <v>38367</v>
      </c>
      <c r="G562" s="611" t="s">
        <v>2888</v>
      </c>
      <c r="H562" s="611" t="s">
        <v>2919</v>
      </c>
      <c r="I562" s="607" t="s">
        <v>245</v>
      </c>
      <c r="J562" s="611" t="s">
        <v>199</v>
      </c>
      <c r="K562" s="611">
        <v>2022</v>
      </c>
      <c r="L562" s="611" t="s">
        <v>198</v>
      </c>
      <c r="M562" s="615"/>
      <c r="N562" s="611"/>
      <c r="O562" s="607"/>
      <c r="P562" s="611"/>
      <c r="Q562" s="605">
        <v>0</v>
      </c>
      <c r="R562" s="611">
        <v>0</v>
      </c>
      <c r="S562" s="611" t="s">
        <v>3514</v>
      </c>
      <c r="T562" s="611" t="s">
        <v>3515</v>
      </c>
      <c r="U562" s="611" t="s">
        <v>1836</v>
      </c>
      <c r="V562" s="611" t="s">
        <v>3516</v>
      </c>
      <c r="W562" s="611"/>
      <c r="X562" s="611"/>
      <c r="Y562" s="611"/>
      <c r="Z562" s="611"/>
      <c r="AA562" s="611"/>
      <c r="AB562" s="618"/>
      <c r="AC562" s="611"/>
      <c r="AD562" s="611"/>
      <c r="AE562" s="607"/>
      <c r="AF562" s="611" t="s">
        <v>225</v>
      </c>
      <c r="AG562" s="615"/>
      <c r="AH562" s="607" t="s">
        <v>1370</v>
      </c>
      <c r="AI562" s="607" t="s">
        <v>1370</v>
      </c>
      <c r="AJ562" s="603" t="s">
        <v>1370</v>
      </c>
      <c r="AK562" s="611"/>
      <c r="AL562" s="609"/>
      <c r="AO562" s="612"/>
    </row>
    <row r="563" spans="1:41" s="605" customFormat="1" ht="20.100000000000001" customHeight="1" x14ac:dyDescent="0.3">
      <c r="A563" s="611">
        <v>707530</v>
      </c>
      <c r="B563" s="624" t="s">
        <v>3517</v>
      </c>
      <c r="C563" s="603" t="s">
        <v>265</v>
      </c>
      <c r="D563" s="611" t="s">
        <v>2971</v>
      </c>
      <c r="E563" s="611" t="s">
        <v>172</v>
      </c>
      <c r="F563" s="613">
        <v>30722</v>
      </c>
      <c r="G563" s="611" t="s">
        <v>3518</v>
      </c>
      <c r="H563" s="611" t="s">
        <v>907</v>
      </c>
      <c r="I563" s="607" t="s">
        <v>245</v>
      </c>
      <c r="J563" s="611" t="s">
        <v>199</v>
      </c>
      <c r="K563" s="611">
        <v>2003</v>
      </c>
      <c r="L563" s="611" t="s">
        <v>212</v>
      </c>
      <c r="M563" s="615"/>
      <c r="N563" s="611"/>
      <c r="O563" s="607"/>
      <c r="P563" s="611"/>
      <c r="Q563" s="605">
        <v>0</v>
      </c>
      <c r="R563" s="611">
        <v>0</v>
      </c>
      <c r="S563" s="611" t="s">
        <v>3519</v>
      </c>
      <c r="T563" s="611" t="s">
        <v>3520</v>
      </c>
      <c r="U563" s="611" t="s">
        <v>2815</v>
      </c>
      <c r="V563" s="611" t="s">
        <v>3521</v>
      </c>
      <c r="W563" s="611"/>
      <c r="X563" s="611"/>
      <c r="Y563" s="611"/>
      <c r="Z563" s="611"/>
      <c r="AA563" s="611"/>
      <c r="AB563" s="618"/>
      <c r="AC563" s="611"/>
      <c r="AD563" s="611"/>
      <c r="AE563" s="607"/>
      <c r="AF563" s="611" t="s">
        <v>225</v>
      </c>
      <c r="AG563" s="615"/>
      <c r="AH563" s="607" t="s">
        <v>1370</v>
      </c>
      <c r="AI563" s="607" t="s">
        <v>1370</v>
      </c>
      <c r="AJ563" s="603" t="s">
        <v>1370</v>
      </c>
      <c r="AK563" s="611"/>
      <c r="AL563" s="610"/>
      <c r="AM563" s="611"/>
      <c r="AN563" s="611"/>
      <c r="AO563" s="612"/>
    </row>
    <row r="564" spans="1:41" s="605" customFormat="1" ht="20.100000000000001" customHeight="1" x14ac:dyDescent="0.3">
      <c r="A564" s="611">
        <v>707531</v>
      </c>
      <c r="B564" s="624" t="s">
        <v>3522</v>
      </c>
      <c r="C564" s="603" t="s">
        <v>83</v>
      </c>
      <c r="D564" s="611" t="s">
        <v>929</v>
      </c>
      <c r="E564" s="611" t="s">
        <v>172</v>
      </c>
      <c r="F564" s="613">
        <v>29776</v>
      </c>
      <c r="G564" s="611" t="s">
        <v>3523</v>
      </c>
      <c r="H564" s="611" t="s">
        <v>2919</v>
      </c>
      <c r="I564" s="607" t="s">
        <v>245</v>
      </c>
      <c r="J564" s="622"/>
      <c r="K564" s="611" t="s">
        <v>3524</v>
      </c>
      <c r="L564" s="611" t="s">
        <v>208</v>
      </c>
      <c r="M564" s="615"/>
      <c r="N564" s="611"/>
      <c r="O564" s="607"/>
      <c r="P564" s="611"/>
      <c r="Q564" s="605">
        <v>0</v>
      </c>
      <c r="R564" s="611">
        <v>0</v>
      </c>
      <c r="S564" s="611" t="s">
        <v>3525</v>
      </c>
      <c r="T564" s="611" t="s">
        <v>3526</v>
      </c>
      <c r="U564" s="611" t="s">
        <v>1870</v>
      </c>
      <c r="V564" s="611" t="s">
        <v>1800</v>
      </c>
      <c r="W564" s="611"/>
      <c r="X564" s="611"/>
      <c r="Y564" s="611"/>
      <c r="Z564" s="611"/>
      <c r="AA564" s="611"/>
      <c r="AB564" s="618"/>
      <c r="AC564" s="611"/>
      <c r="AD564" s="611"/>
      <c r="AE564" s="607"/>
      <c r="AF564" s="611" t="s">
        <v>225</v>
      </c>
      <c r="AG564" s="615"/>
      <c r="AH564" s="607" t="s">
        <v>1370</v>
      </c>
      <c r="AI564" s="607" t="s">
        <v>1370</v>
      </c>
      <c r="AJ564" s="603" t="s">
        <v>1370</v>
      </c>
      <c r="AK564" s="611"/>
      <c r="AL564" s="610"/>
      <c r="AM564" s="611"/>
      <c r="AN564" s="611"/>
      <c r="AO564" s="612"/>
    </row>
    <row r="565" spans="1:41" s="605" customFormat="1" ht="20.100000000000001" customHeight="1" x14ac:dyDescent="0.3">
      <c r="A565" s="611">
        <v>707532</v>
      </c>
      <c r="B565" s="624" t="s">
        <v>3527</v>
      </c>
      <c r="C565" s="603" t="s">
        <v>256</v>
      </c>
      <c r="D565" s="611" t="s">
        <v>3528</v>
      </c>
      <c r="E565" s="611" t="s">
        <v>173</v>
      </c>
      <c r="F565" s="613">
        <v>34151</v>
      </c>
      <c r="G565" s="611" t="s">
        <v>3529</v>
      </c>
      <c r="H565" s="611" t="s">
        <v>907</v>
      </c>
      <c r="I565" s="607" t="s">
        <v>245</v>
      </c>
      <c r="J565" s="611" t="s">
        <v>201</v>
      </c>
      <c r="K565" s="611">
        <v>2012</v>
      </c>
      <c r="L565" s="611" t="s">
        <v>198</v>
      </c>
      <c r="M565" s="615"/>
      <c r="N565" s="611"/>
      <c r="O565" s="607"/>
      <c r="P565" s="611"/>
      <c r="Q565" s="605">
        <v>0</v>
      </c>
      <c r="R565" s="611">
        <v>0</v>
      </c>
      <c r="S565" s="611" t="s">
        <v>3530</v>
      </c>
      <c r="T565" s="611" t="s">
        <v>3531</v>
      </c>
      <c r="U565" s="611" t="s">
        <v>3532</v>
      </c>
      <c r="V565" s="611" t="s">
        <v>3533</v>
      </c>
      <c r="W565" s="611"/>
      <c r="X565" s="611"/>
      <c r="Y565" s="611"/>
      <c r="Z565" s="611"/>
      <c r="AA565" s="611"/>
      <c r="AB565" s="618"/>
      <c r="AC565" s="611"/>
      <c r="AD565" s="611"/>
      <c r="AE565" s="607"/>
      <c r="AF565" s="611" t="s">
        <v>225</v>
      </c>
      <c r="AG565" s="615"/>
      <c r="AH565" s="607" t="s">
        <v>1370</v>
      </c>
      <c r="AI565" s="607" t="s">
        <v>1370</v>
      </c>
      <c r="AJ565" s="603" t="s">
        <v>1370</v>
      </c>
      <c r="AK565" s="611"/>
      <c r="AL565" s="610"/>
      <c r="AM565" s="611"/>
      <c r="AN565" s="611"/>
      <c r="AO565" s="612"/>
    </row>
    <row r="566" spans="1:41" s="605" customFormat="1" ht="20.100000000000001" customHeight="1" x14ac:dyDescent="0.3">
      <c r="A566" s="611">
        <v>707533</v>
      </c>
      <c r="B566" s="624" t="s">
        <v>3534</v>
      </c>
      <c r="C566" s="603" t="s">
        <v>69</v>
      </c>
      <c r="D566" s="611" t="s">
        <v>1204</v>
      </c>
      <c r="E566" s="611" t="s">
        <v>172</v>
      </c>
      <c r="F566" s="613">
        <v>25765</v>
      </c>
      <c r="G566" s="611" t="s">
        <v>928</v>
      </c>
      <c r="H566" s="611" t="s">
        <v>907</v>
      </c>
      <c r="I566" s="607" t="s">
        <v>245</v>
      </c>
      <c r="J566" s="611" t="s">
        <v>199</v>
      </c>
      <c r="K566" s="611">
        <v>1989</v>
      </c>
      <c r="L566" s="611" t="s">
        <v>212</v>
      </c>
      <c r="M566" s="615"/>
      <c r="N566" s="611"/>
      <c r="O566" s="607"/>
      <c r="P566" s="611"/>
      <c r="Q566" s="605">
        <v>0</v>
      </c>
      <c r="R566" s="611">
        <v>0</v>
      </c>
      <c r="S566" s="611" t="s">
        <v>3535</v>
      </c>
      <c r="T566" s="611" t="s">
        <v>3536</v>
      </c>
      <c r="U566" s="611" t="s">
        <v>1867</v>
      </c>
      <c r="V566" s="611" t="s">
        <v>2090</v>
      </c>
      <c r="W566" s="611"/>
      <c r="X566" s="611"/>
      <c r="Y566" s="611"/>
      <c r="Z566" s="611"/>
      <c r="AA566" s="611"/>
      <c r="AB566" s="618"/>
      <c r="AC566" s="611"/>
      <c r="AD566" s="611"/>
      <c r="AE566" s="607"/>
      <c r="AF566" s="611" t="s">
        <v>225</v>
      </c>
      <c r="AG566" s="615"/>
      <c r="AH566" s="607" t="s">
        <v>1370</v>
      </c>
      <c r="AI566" s="607" t="s">
        <v>1370</v>
      </c>
      <c r="AJ566" s="603" t="s">
        <v>1370</v>
      </c>
      <c r="AK566" s="611"/>
      <c r="AL566" s="609"/>
      <c r="AO566" s="612"/>
    </row>
    <row r="567" spans="1:41" s="605" customFormat="1" ht="20.100000000000001" customHeight="1" x14ac:dyDescent="0.3">
      <c r="A567" s="611">
        <v>707534</v>
      </c>
      <c r="B567" s="624" t="s">
        <v>3537</v>
      </c>
      <c r="C567" s="603" t="s">
        <v>3538</v>
      </c>
      <c r="D567" s="615"/>
      <c r="E567" s="615" t="s">
        <v>172</v>
      </c>
      <c r="F567" s="613"/>
      <c r="G567" s="611"/>
      <c r="H567" s="611"/>
      <c r="I567" s="607" t="s">
        <v>245</v>
      </c>
      <c r="J567" s="611"/>
      <c r="K567" s="611"/>
      <c r="L567" s="611"/>
      <c r="M567" s="611" t="s">
        <v>225</v>
      </c>
      <c r="N567" s="611"/>
      <c r="O567" s="607"/>
      <c r="P567" s="611"/>
      <c r="Q567" s="605">
        <v>0</v>
      </c>
      <c r="R567" s="618"/>
      <c r="S567" s="618"/>
      <c r="T567" s="618"/>
      <c r="U567" s="618"/>
      <c r="V567" s="618"/>
      <c r="W567" s="618"/>
      <c r="X567" s="611" t="s">
        <v>225</v>
      </c>
      <c r="Y567" s="618"/>
      <c r="Z567" s="618"/>
      <c r="AA567" s="618"/>
      <c r="AB567" s="618"/>
      <c r="AC567" s="618"/>
      <c r="AD567" s="611"/>
      <c r="AE567" s="607"/>
      <c r="AF567" s="611" t="s">
        <v>225</v>
      </c>
      <c r="AG567" s="611" t="s">
        <v>225</v>
      </c>
      <c r="AH567" s="607" t="s">
        <v>1370</v>
      </c>
      <c r="AI567" s="607" t="s">
        <v>1370</v>
      </c>
      <c r="AJ567" s="603" t="s">
        <v>1370</v>
      </c>
      <c r="AK567" s="611"/>
      <c r="AL567" s="610"/>
      <c r="AM567" s="611"/>
      <c r="AN567" s="611"/>
      <c r="AO567" s="612"/>
    </row>
    <row r="568" spans="1:41" s="605" customFormat="1" ht="20.100000000000001" customHeight="1" x14ac:dyDescent="0.3">
      <c r="A568" s="611">
        <v>707535</v>
      </c>
      <c r="B568" s="624" t="s">
        <v>3550</v>
      </c>
      <c r="C568" s="603" t="s">
        <v>68</v>
      </c>
      <c r="D568" s="615"/>
      <c r="E568" s="587" t="s">
        <v>1687</v>
      </c>
      <c r="F568" s="613"/>
      <c r="G568" s="611"/>
      <c r="H568" s="611"/>
      <c r="I568" s="607" t="s">
        <v>245</v>
      </c>
      <c r="J568" s="611"/>
      <c r="K568" s="611"/>
      <c r="L568" s="611"/>
      <c r="O568" s="607"/>
      <c r="Q568" s="605">
        <v>0</v>
      </c>
      <c r="AE568" s="607"/>
      <c r="AH568" s="607" t="s">
        <v>1370</v>
      </c>
      <c r="AI568" s="607" t="s">
        <v>1370</v>
      </c>
      <c r="AJ568" s="603" t="s">
        <v>1370</v>
      </c>
      <c r="AL568" s="609"/>
      <c r="AO568" s="612"/>
    </row>
    <row r="569" spans="1:41" s="605" customFormat="1" ht="20.100000000000001" customHeight="1" x14ac:dyDescent="0.3">
      <c r="A569" s="611">
        <v>707536</v>
      </c>
      <c r="B569" s="624" t="s">
        <v>3609</v>
      </c>
      <c r="C569" s="603" t="s">
        <v>66</v>
      </c>
      <c r="D569" s="615"/>
      <c r="E569" s="611" t="s">
        <v>172</v>
      </c>
      <c r="F569" s="613"/>
      <c r="G569" s="611"/>
      <c r="H569" s="611"/>
      <c r="I569" s="607" t="s">
        <v>245</v>
      </c>
      <c r="J569" s="611"/>
      <c r="K569" s="611"/>
      <c r="L569" s="611"/>
      <c r="M569" s="615"/>
      <c r="N569" s="611"/>
      <c r="O569" s="607"/>
      <c r="P569" s="611"/>
      <c r="Q569" s="605">
        <v>0</v>
      </c>
      <c r="R569" s="611"/>
      <c r="S569" s="611"/>
      <c r="T569" s="611"/>
      <c r="U569" s="611"/>
      <c r="V569" s="611"/>
      <c r="W569" s="611"/>
      <c r="X569" s="611"/>
      <c r="Y569" s="611"/>
      <c r="Z569" s="611"/>
      <c r="AA569" s="611"/>
      <c r="AB569" s="618"/>
      <c r="AC569" s="611"/>
      <c r="AD569" s="611"/>
      <c r="AE569" s="607"/>
      <c r="AF569" s="611"/>
      <c r="AG569" s="615"/>
      <c r="AH569" s="607"/>
      <c r="AI569" s="607"/>
      <c r="AJ569" s="603" t="s">
        <v>1370</v>
      </c>
      <c r="AK569" s="611"/>
      <c r="AL569" s="610"/>
      <c r="AM569" s="611"/>
      <c r="AN569" s="611"/>
      <c r="AO569" s="612"/>
    </row>
    <row r="570" spans="1:41" s="605" customFormat="1" ht="20.100000000000001" customHeight="1" x14ac:dyDescent="0.3">
      <c r="A570" s="620">
        <v>707537</v>
      </c>
      <c r="B570" s="620" t="s">
        <v>3807</v>
      </c>
      <c r="C570" s="619" t="s">
        <v>87</v>
      </c>
      <c r="D570" s="615"/>
      <c r="E570" s="611" t="s">
        <v>172</v>
      </c>
      <c r="F570" s="613"/>
      <c r="G570" s="611"/>
      <c r="H570" s="611"/>
      <c r="I570" s="607" t="s">
        <v>245</v>
      </c>
      <c r="J570" s="611"/>
      <c r="K570" s="611"/>
      <c r="L570" s="611"/>
      <c r="O570" s="607"/>
      <c r="Q570" s="605">
        <v>0</v>
      </c>
      <c r="AE570" s="607"/>
      <c r="AH570" s="607"/>
      <c r="AI570" s="607" t="s">
        <v>1370</v>
      </c>
      <c r="AJ570" s="603" t="s">
        <v>1370</v>
      </c>
      <c r="AL570" s="610"/>
      <c r="AM570" s="611"/>
      <c r="AN570" s="611"/>
      <c r="AO570" s="612"/>
    </row>
    <row r="571" spans="1:41" s="605" customFormat="1" ht="20.100000000000001" customHeight="1" x14ac:dyDescent="0.3">
      <c r="A571" s="611">
        <v>707538</v>
      </c>
      <c r="B571" s="624" t="s">
        <v>3610</v>
      </c>
      <c r="C571" s="603" t="s">
        <v>3611</v>
      </c>
      <c r="D571" s="615"/>
      <c r="E571" s="611" t="s">
        <v>172</v>
      </c>
      <c r="F571" s="613"/>
      <c r="G571" s="611"/>
      <c r="H571" s="611"/>
      <c r="I571" s="607" t="s">
        <v>245</v>
      </c>
      <c r="J571" s="611"/>
      <c r="K571" s="611"/>
      <c r="L571" s="611"/>
      <c r="M571" s="615"/>
      <c r="N571" s="611"/>
      <c r="O571" s="607"/>
      <c r="P571" s="611"/>
      <c r="Q571" s="605">
        <v>0</v>
      </c>
      <c r="R571" s="611"/>
      <c r="S571" s="611"/>
      <c r="T571" s="611"/>
      <c r="U571" s="611"/>
      <c r="V571" s="611"/>
      <c r="W571" s="611"/>
      <c r="X571" s="611"/>
      <c r="Y571" s="611"/>
      <c r="Z571" s="611"/>
      <c r="AA571" s="611"/>
      <c r="AB571" s="618"/>
      <c r="AC571" s="611"/>
      <c r="AD571" s="611"/>
      <c r="AE571" s="607"/>
      <c r="AF571" s="611"/>
      <c r="AG571" s="615"/>
      <c r="AH571" s="607"/>
      <c r="AI571" s="607" t="s">
        <v>1370</v>
      </c>
      <c r="AJ571" s="603" t="s">
        <v>1370</v>
      </c>
      <c r="AK571" s="611"/>
      <c r="AL571" s="610"/>
      <c r="AM571" s="611"/>
      <c r="AN571" s="611"/>
      <c r="AO571" s="612"/>
    </row>
    <row r="572" spans="1:41" s="605" customFormat="1" ht="20.100000000000001" customHeight="1" x14ac:dyDescent="0.3">
      <c r="A572" s="611">
        <v>707539</v>
      </c>
      <c r="B572" s="624" t="s">
        <v>3612</v>
      </c>
      <c r="C572" s="603" t="s">
        <v>66</v>
      </c>
      <c r="D572" s="615" t="s">
        <v>3952</v>
      </c>
      <c r="E572" s="615" t="s">
        <v>172</v>
      </c>
      <c r="F572" s="613">
        <v>37749</v>
      </c>
      <c r="G572" s="611" t="s">
        <v>198</v>
      </c>
      <c r="H572" s="611" t="s">
        <v>907</v>
      </c>
      <c r="I572" s="607" t="s">
        <v>246</v>
      </c>
      <c r="J572" s="611" t="s">
        <v>199</v>
      </c>
      <c r="K572" s="611">
        <v>2021</v>
      </c>
      <c r="L572" s="611" t="s">
        <v>200</v>
      </c>
      <c r="M572" s="615"/>
      <c r="N572" s="611"/>
      <c r="O572" s="607"/>
      <c r="P572" s="611"/>
      <c r="Q572" s="605">
        <v>0</v>
      </c>
      <c r="R572" s="611"/>
      <c r="S572" s="611"/>
      <c r="T572" s="611"/>
      <c r="U572" s="611"/>
      <c r="V572" s="611"/>
      <c r="W572" s="611"/>
      <c r="X572" s="611"/>
      <c r="Y572" s="611"/>
      <c r="Z572" s="611"/>
      <c r="AA572" s="611"/>
      <c r="AB572" s="618"/>
      <c r="AC572" s="611"/>
      <c r="AD572" s="611"/>
      <c r="AE572" s="607"/>
      <c r="AF572" s="611"/>
      <c r="AG572" s="615"/>
      <c r="AH572" s="607"/>
      <c r="AI572" s="607"/>
      <c r="AJ572" s="603"/>
      <c r="AK572" s="611"/>
      <c r="AL572" s="610"/>
      <c r="AM572" s="611"/>
      <c r="AN572" s="611"/>
      <c r="AO572" s="612"/>
    </row>
    <row r="573" spans="1:41" s="605" customFormat="1" ht="20.100000000000001" customHeight="1" x14ac:dyDescent="0.3">
      <c r="A573" s="611">
        <v>707540</v>
      </c>
      <c r="B573" s="624" t="s">
        <v>3613</v>
      </c>
      <c r="C573" s="603" t="s">
        <v>68</v>
      </c>
      <c r="D573" s="615" t="s">
        <v>3953</v>
      </c>
      <c r="E573" s="615" t="s">
        <v>1687</v>
      </c>
      <c r="F573" s="613">
        <v>24869</v>
      </c>
      <c r="G573" s="611" t="s">
        <v>3954</v>
      </c>
      <c r="H573" s="611" t="s">
        <v>907</v>
      </c>
      <c r="I573" s="607" t="s">
        <v>246</v>
      </c>
      <c r="J573" s="611" t="s">
        <v>1683</v>
      </c>
      <c r="K573" s="611">
        <v>2010</v>
      </c>
      <c r="L573" s="611" t="s">
        <v>215</v>
      </c>
      <c r="M573" s="615"/>
      <c r="N573" s="611"/>
      <c r="O573" s="607"/>
      <c r="P573" s="611"/>
      <c r="Q573" s="605">
        <v>0</v>
      </c>
      <c r="R573" s="611"/>
      <c r="S573" s="611"/>
      <c r="T573" s="611"/>
      <c r="U573" s="611"/>
      <c r="V573" s="611"/>
      <c r="W573" s="611"/>
      <c r="X573" s="611"/>
      <c r="Y573" s="611"/>
      <c r="Z573" s="611"/>
      <c r="AA573" s="611"/>
      <c r="AB573" s="618"/>
      <c r="AC573" s="611"/>
      <c r="AD573" s="611"/>
      <c r="AE573" s="607"/>
      <c r="AF573" s="611"/>
      <c r="AG573" s="615"/>
      <c r="AH573" s="607"/>
      <c r="AI573" s="607"/>
      <c r="AJ573" s="603"/>
      <c r="AK573" s="611"/>
      <c r="AL573" s="610"/>
      <c r="AM573" s="611"/>
      <c r="AN573" s="611"/>
      <c r="AO573" s="612"/>
    </row>
    <row r="574" spans="1:41" s="605" customFormat="1" ht="20.100000000000001" customHeight="1" x14ac:dyDescent="0.3">
      <c r="A574" s="611">
        <v>707541</v>
      </c>
      <c r="B574" s="624" t="s">
        <v>3614</v>
      </c>
      <c r="C574" s="603" t="s">
        <v>61</v>
      </c>
      <c r="D574" s="615" t="s">
        <v>934</v>
      </c>
      <c r="E574" s="615" t="s">
        <v>173</v>
      </c>
      <c r="F574" s="613">
        <v>35901</v>
      </c>
      <c r="G574" s="611" t="s">
        <v>3955</v>
      </c>
      <c r="H574" s="611" t="s">
        <v>907</v>
      </c>
      <c r="I574" s="607" t="s">
        <v>245</v>
      </c>
      <c r="J574" s="611" t="s">
        <v>199</v>
      </c>
      <c r="K574" s="611">
        <v>2016</v>
      </c>
      <c r="L574" s="611" t="s">
        <v>200</v>
      </c>
      <c r="M574" s="615"/>
      <c r="N574" s="611"/>
      <c r="O574" s="607"/>
      <c r="P574" s="611"/>
      <c r="Q574" s="605">
        <v>0</v>
      </c>
      <c r="R574" s="611"/>
      <c r="S574" s="611"/>
      <c r="T574" s="611"/>
      <c r="U574" s="611"/>
      <c r="V574" s="611"/>
      <c r="W574" s="611"/>
      <c r="X574" s="611"/>
      <c r="Y574" s="611"/>
      <c r="Z574" s="611"/>
      <c r="AA574" s="611"/>
      <c r="AB574" s="618"/>
      <c r="AC574" s="611"/>
      <c r="AD574" s="611"/>
      <c r="AE574" s="607"/>
      <c r="AF574" s="611"/>
      <c r="AG574" s="615"/>
      <c r="AH574" s="607"/>
      <c r="AI574" s="607"/>
      <c r="AJ574" s="603"/>
      <c r="AK574" s="611"/>
      <c r="AL574" s="610"/>
      <c r="AM574" s="611"/>
      <c r="AN574" s="611"/>
      <c r="AO574" s="612"/>
    </row>
    <row r="575" spans="1:41" s="605" customFormat="1" ht="20.100000000000001" customHeight="1" x14ac:dyDescent="0.3">
      <c r="A575" s="611">
        <v>707542</v>
      </c>
      <c r="B575" s="624" t="s">
        <v>3615</v>
      </c>
      <c r="C575" s="603" t="s">
        <v>67</v>
      </c>
      <c r="D575" s="615" t="s">
        <v>968</v>
      </c>
      <c r="E575" s="615" t="s">
        <v>172</v>
      </c>
      <c r="F575" s="613">
        <v>35431</v>
      </c>
      <c r="G575" s="611" t="s">
        <v>920</v>
      </c>
      <c r="H575" s="611" t="s">
        <v>907</v>
      </c>
      <c r="I575" s="607" t="s">
        <v>246</v>
      </c>
      <c r="J575" s="611" t="s">
        <v>199</v>
      </c>
      <c r="K575" s="611">
        <v>2014</v>
      </c>
      <c r="L575" s="611" t="s">
        <v>206</v>
      </c>
      <c r="M575" s="615"/>
      <c r="N575" s="611"/>
      <c r="O575" s="607"/>
      <c r="P575" s="611"/>
      <c r="Q575" s="605">
        <v>0</v>
      </c>
      <c r="R575" s="611"/>
      <c r="S575" s="611"/>
      <c r="T575" s="611"/>
      <c r="U575" s="611"/>
      <c r="V575" s="611"/>
      <c r="W575" s="611"/>
      <c r="X575" s="611"/>
      <c r="Y575" s="611"/>
      <c r="Z575" s="611"/>
      <c r="AA575" s="611"/>
      <c r="AB575" s="618"/>
      <c r="AC575" s="611"/>
      <c r="AD575" s="611"/>
      <c r="AE575" s="607"/>
      <c r="AF575" s="611"/>
      <c r="AG575" s="615"/>
      <c r="AH575" s="607"/>
      <c r="AI575" s="607"/>
      <c r="AJ575" s="603"/>
      <c r="AK575" s="611"/>
      <c r="AL575" s="609"/>
      <c r="AO575" s="612"/>
    </row>
    <row r="576" spans="1:41" s="605" customFormat="1" ht="20.100000000000001" customHeight="1" x14ac:dyDescent="0.3">
      <c r="A576" s="611">
        <v>707543</v>
      </c>
      <c r="B576" s="624" t="s">
        <v>3616</v>
      </c>
      <c r="C576" s="603" t="s">
        <v>68</v>
      </c>
      <c r="D576" s="615"/>
      <c r="E576" s="615" t="s">
        <v>172</v>
      </c>
      <c r="F576" s="613"/>
      <c r="G576" s="611"/>
      <c r="H576" s="611"/>
      <c r="I576" s="607" t="s">
        <v>245</v>
      </c>
      <c r="J576" s="611"/>
      <c r="K576" s="611"/>
      <c r="L576" s="611"/>
      <c r="M576" s="615"/>
      <c r="N576" s="611"/>
      <c r="O576" s="607"/>
      <c r="P576" s="611"/>
      <c r="Q576" s="605">
        <v>0</v>
      </c>
      <c r="R576" s="611"/>
      <c r="S576" s="611"/>
      <c r="T576" s="611"/>
      <c r="U576" s="611"/>
      <c r="V576" s="611"/>
      <c r="W576" s="611"/>
      <c r="X576" s="611"/>
      <c r="Y576" s="611"/>
      <c r="Z576" s="611"/>
      <c r="AA576" s="611"/>
      <c r="AB576" s="618"/>
      <c r="AC576" s="611"/>
      <c r="AD576" s="611"/>
      <c r="AE576" s="607"/>
      <c r="AF576" s="611"/>
      <c r="AG576" s="615"/>
      <c r="AH576" s="607"/>
      <c r="AI576" s="607" t="s">
        <v>1370</v>
      </c>
      <c r="AJ576" s="603" t="s">
        <v>1370</v>
      </c>
      <c r="AK576" s="611"/>
      <c r="AL576" s="610"/>
      <c r="AM576" s="615"/>
      <c r="AN576" s="615"/>
      <c r="AO576" s="612"/>
    </row>
    <row r="577" spans="1:41" s="605" customFormat="1" ht="20.100000000000001" customHeight="1" x14ac:dyDescent="0.3">
      <c r="A577" s="611">
        <v>707544</v>
      </c>
      <c r="B577" s="624" t="s">
        <v>3617</v>
      </c>
      <c r="C577" s="603" t="s">
        <v>334</v>
      </c>
      <c r="D577" s="615"/>
      <c r="E577" s="615" t="s">
        <v>1687</v>
      </c>
      <c r="F577" s="613"/>
      <c r="G577" s="611"/>
      <c r="H577" s="611"/>
      <c r="I577" s="607" t="s">
        <v>245</v>
      </c>
      <c r="J577" s="611"/>
      <c r="K577" s="611"/>
      <c r="L577" s="611"/>
      <c r="M577" s="615"/>
      <c r="N577" s="611"/>
      <c r="O577" s="607"/>
      <c r="P577" s="611"/>
      <c r="Q577" s="605">
        <v>0</v>
      </c>
      <c r="R577" s="611"/>
      <c r="S577" s="611"/>
      <c r="T577" s="611"/>
      <c r="U577" s="611"/>
      <c r="V577" s="611"/>
      <c r="W577" s="611"/>
      <c r="X577" s="611"/>
      <c r="Y577" s="611"/>
      <c r="Z577" s="611"/>
      <c r="AA577" s="611"/>
      <c r="AB577" s="618"/>
      <c r="AC577" s="611"/>
      <c r="AD577" s="611"/>
      <c r="AE577" s="607"/>
      <c r="AF577" s="611"/>
      <c r="AG577" s="615"/>
      <c r="AH577" s="607"/>
      <c r="AI577" s="607"/>
      <c r="AJ577" s="603" t="s">
        <v>1370</v>
      </c>
      <c r="AK577" s="611"/>
      <c r="AL577" s="610"/>
      <c r="AM577" s="611"/>
      <c r="AN577" s="611"/>
      <c r="AO577" s="612"/>
    </row>
    <row r="578" spans="1:41" s="605" customFormat="1" ht="20.100000000000001" customHeight="1" x14ac:dyDescent="0.3">
      <c r="A578" s="611">
        <v>707545</v>
      </c>
      <c r="B578" s="624" t="s">
        <v>3618</v>
      </c>
      <c r="C578" s="603" t="s">
        <v>89</v>
      </c>
      <c r="D578" s="615"/>
      <c r="E578" s="587" t="s">
        <v>1687</v>
      </c>
      <c r="F578" s="613"/>
      <c r="G578" s="611"/>
      <c r="H578" s="611"/>
      <c r="I578" s="607" t="s">
        <v>245</v>
      </c>
      <c r="J578" s="611"/>
      <c r="K578" s="611"/>
      <c r="L578" s="611"/>
      <c r="M578" s="615"/>
      <c r="N578" s="611"/>
      <c r="O578" s="607"/>
      <c r="P578" s="611"/>
      <c r="Q578" s="605">
        <v>0</v>
      </c>
      <c r="R578" s="611"/>
      <c r="S578" s="611"/>
      <c r="T578" s="611"/>
      <c r="U578" s="611"/>
      <c r="V578" s="611"/>
      <c r="W578" s="611"/>
      <c r="X578" s="611"/>
      <c r="Y578" s="611"/>
      <c r="Z578" s="611"/>
      <c r="AA578" s="611"/>
      <c r="AB578" s="618"/>
      <c r="AC578" s="611"/>
      <c r="AD578" s="611"/>
      <c r="AE578" s="607"/>
      <c r="AF578" s="611"/>
      <c r="AG578" s="615"/>
      <c r="AH578" s="607"/>
      <c r="AI578" s="607"/>
      <c r="AJ578" s="603" t="s">
        <v>1370</v>
      </c>
      <c r="AK578" s="611"/>
      <c r="AL578" s="610"/>
      <c r="AM578" s="611"/>
      <c r="AN578" s="611"/>
      <c r="AO578" s="612"/>
    </row>
    <row r="579" spans="1:41" s="605" customFormat="1" ht="20.100000000000001" customHeight="1" x14ac:dyDescent="0.3">
      <c r="A579" s="611">
        <v>707546</v>
      </c>
      <c r="B579" s="624" t="s">
        <v>3619</v>
      </c>
      <c r="C579" s="603" t="s">
        <v>66</v>
      </c>
      <c r="D579" s="615" t="s">
        <v>914</v>
      </c>
      <c r="E579" s="615" t="s">
        <v>173</v>
      </c>
      <c r="F579" s="613">
        <v>34475</v>
      </c>
      <c r="G579" s="611" t="s">
        <v>198</v>
      </c>
      <c r="H579" s="611" t="s">
        <v>907</v>
      </c>
      <c r="I579" s="607" t="s">
        <v>399</v>
      </c>
      <c r="J579" s="611" t="s">
        <v>201</v>
      </c>
      <c r="K579" s="611">
        <v>2012</v>
      </c>
      <c r="L579" s="611" t="s">
        <v>213</v>
      </c>
      <c r="M579" s="615"/>
      <c r="N579" s="611"/>
      <c r="O579" s="607"/>
      <c r="P579" s="611"/>
      <c r="Q579" s="605">
        <v>0</v>
      </c>
      <c r="R579" s="611"/>
      <c r="S579" s="611"/>
      <c r="T579" s="611"/>
      <c r="U579" s="611"/>
      <c r="V579" s="611"/>
      <c r="W579" s="611"/>
      <c r="X579" s="611"/>
      <c r="Y579" s="611"/>
      <c r="Z579" s="611"/>
      <c r="AA579" s="611"/>
      <c r="AB579" s="618"/>
      <c r="AC579" s="611"/>
      <c r="AD579" s="611"/>
      <c r="AE579" s="607"/>
      <c r="AF579" s="611"/>
      <c r="AG579" s="615"/>
      <c r="AH579" s="607"/>
      <c r="AI579" s="607"/>
      <c r="AJ579" s="603"/>
      <c r="AK579" s="611"/>
      <c r="AL579" s="610"/>
      <c r="AM579" s="611"/>
      <c r="AN579" s="611"/>
      <c r="AO579" s="612"/>
    </row>
    <row r="580" spans="1:41" s="605" customFormat="1" ht="20.100000000000001" customHeight="1" x14ac:dyDescent="0.3">
      <c r="A580" s="611">
        <v>707547</v>
      </c>
      <c r="B580" s="624" t="s">
        <v>3620</v>
      </c>
      <c r="C580" s="603" t="s">
        <v>99</v>
      </c>
      <c r="D580" s="615"/>
      <c r="E580" s="615" t="s">
        <v>172</v>
      </c>
      <c r="F580" s="613"/>
      <c r="G580" s="611"/>
      <c r="H580" s="611"/>
      <c r="I580" s="607" t="s">
        <v>245</v>
      </c>
      <c r="J580" s="611"/>
      <c r="K580" s="611"/>
      <c r="L580" s="611"/>
      <c r="M580" s="615"/>
      <c r="N580" s="611"/>
      <c r="O580" s="607"/>
      <c r="P580" s="611"/>
      <c r="Q580" s="605">
        <v>0</v>
      </c>
      <c r="R580" s="611"/>
      <c r="S580" s="611"/>
      <c r="T580" s="611"/>
      <c r="U580" s="611"/>
      <c r="V580" s="611"/>
      <c r="W580" s="611"/>
      <c r="X580" s="611"/>
      <c r="Y580" s="611"/>
      <c r="Z580" s="611"/>
      <c r="AA580" s="611"/>
      <c r="AB580" s="618"/>
      <c r="AC580" s="611"/>
      <c r="AD580" s="611"/>
      <c r="AE580" s="607"/>
      <c r="AF580" s="611"/>
      <c r="AG580" s="615"/>
      <c r="AH580" s="607"/>
      <c r="AI580" s="607" t="s">
        <v>1370</v>
      </c>
      <c r="AJ580" s="603" t="s">
        <v>1370</v>
      </c>
      <c r="AK580" s="611"/>
      <c r="AL580" s="610"/>
      <c r="AM580" s="611"/>
      <c r="AN580" s="611"/>
      <c r="AO580" s="612"/>
    </row>
    <row r="581" spans="1:41" s="605" customFormat="1" ht="20.100000000000001" customHeight="1" x14ac:dyDescent="0.3">
      <c r="A581" s="611">
        <v>707548</v>
      </c>
      <c r="B581" s="624" t="s">
        <v>3621</v>
      </c>
      <c r="C581" s="603" t="s">
        <v>3622</v>
      </c>
      <c r="D581" s="615" t="s">
        <v>929</v>
      </c>
      <c r="E581" s="615" t="s">
        <v>173</v>
      </c>
      <c r="F581" s="613">
        <v>33726</v>
      </c>
      <c r="G581" s="611" t="s">
        <v>3956</v>
      </c>
      <c r="H581" s="611" t="s">
        <v>907</v>
      </c>
      <c r="I581" s="607" t="s">
        <v>245</v>
      </c>
      <c r="J581" s="611" t="s">
        <v>201</v>
      </c>
      <c r="K581" s="611">
        <v>2010</v>
      </c>
      <c r="L581" s="611" t="s">
        <v>200</v>
      </c>
      <c r="M581" s="615"/>
      <c r="N581" s="611"/>
      <c r="O581" s="607"/>
      <c r="P581" s="611"/>
      <c r="Q581" s="605">
        <v>0</v>
      </c>
      <c r="R581" s="611"/>
      <c r="S581" s="611"/>
      <c r="T581" s="611"/>
      <c r="U581" s="611"/>
      <c r="V581" s="611"/>
      <c r="W581" s="611"/>
      <c r="X581" s="611"/>
      <c r="Y581" s="611"/>
      <c r="Z581" s="611"/>
      <c r="AA581" s="611"/>
      <c r="AB581" s="618"/>
      <c r="AC581" s="611"/>
      <c r="AD581" s="611"/>
      <c r="AE581" s="607"/>
      <c r="AF581" s="611"/>
      <c r="AG581" s="615"/>
      <c r="AH581" s="607"/>
      <c r="AI581" s="607"/>
      <c r="AJ581" s="603"/>
      <c r="AK581" s="611"/>
      <c r="AL581" s="610"/>
      <c r="AM581" s="611"/>
      <c r="AN581" s="611"/>
      <c r="AO581" s="612"/>
    </row>
    <row r="582" spans="1:41" s="605" customFormat="1" ht="20.100000000000001" customHeight="1" x14ac:dyDescent="0.3">
      <c r="A582" s="611">
        <v>707549</v>
      </c>
      <c r="B582" s="624" t="s">
        <v>3623</v>
      </c>
      <c r="C582" s="603" t="s">
        <v>68</v>
      </c>
      <c r="D582" s="615"/>
      <c r="E582" s="615" t="s">
        <v>172</v>
      </c>
      <c r="F582" s="613"/>
      <c r="G582" s="611"/>
      <c r="H582" s="611"/>
      <c r="I582" s="607" t="s">
        <v>245</v>
      </c>
      <c r="J582" s="611"/>
      <c r="K582" s="611"/>
      <c r="L582" s="611"/>
      <c r="M582" s="615"/>
      <c r="N582" s="611"/>
      <c r="O582" s="607"/>
      <c r="P582" s="611"/>
      <c r="Q582" s="605">
        <v>0</v>
      </c>
      <c r="R582" s="611"/>
      <c r="S582" s="611"/>
      <c r="T582" s="611"/>
      <c r="U582" s="611"/>
      <c r="V582" s="611"/>
      <c r="W582" s="611"/>
      <c r="X582" s="611"/>
      <c r="Y582" s="611"/>
      <c r="Z582" s="611"/>
      <c r="AA582" s="611"/>
      <c r="AB582" s="618"/>
      <c r="AC582" s="611"/>
      <c r="AD582" s="611"/>
      <c r="AE582" s="607"/>
      <c r="AF582" s="611"/>
      <c r="AG582" s="615"/>
      <c r="AH582" s="607"/>
      <c r="AI582" s="607" t="s">
        <v>1370</v>
      </c>
      <c r="AJ582" s="603" t="s">
        <v>1370</v>
      </c>
      <c r="AK582" s="611"/>
      <c r="AL582" s="610"/>
      <c r="AM582" s="611"/>
      <c r="AN582" s="611"/>
      <c r="AO582" s="612"/>
    </row>
    <row r="583" spans="1:41" s="605" customFormat="1" ht="20.100000000000001" customHeight="1" x14ac:dyDescent="0.3">
      <c r="A583" s="611">
        <v>707550</v>
      </c>
      <c r="B583" s="624" t="s">
        <v>3624</v>
      </c>
      <c r="C583" s="603" t="s">
        <v>71</v>
      </c>
      <c r="D583" s="615" t="s">
        <v>1204</v>
      </c>
      <c r="E583" s="615" t="s">
        <v>173</v>
      </c>
      <c r="F583" s="613">
        <v>37522</v>
      </c>
      <c r="G583" s="611" t="s">
        <v>991</v>
      </c>
      <c r="H583" s="611" t="s">
        <v>907</v>
      </c>
      <c r="I583" s="607" t="s">
        <v>245</v>
      </c>
      <c r="J583" s="611" t="s">
        <v>199</v>
      </c>
      <c r="K583" s="611">
        <v>2021</v>
      </c>
      <c r="L583" s="611" t="s">
        <v>200</v>
      </c>
      <c r="M583" s="615"/>
      <c r="N583" s="611"/>
      <c r="O583" s="607"/>
      <c r="P583" s="611"/>
      <c r="Q583" s="605">
        <v>0</v>
      </c>
      <c r="R583" s="611"/>
      <c r="S583" s="611"/>
      <c r="T583" s="611"/>
      <c r="U583" s="611"/>
      <c r="V583" s="611"/>
      <c r="W583" s="611"/>
      <c r="X583" s="611"/>
      <c r="Y583" s="611"/>
      <c r="Z583" s="611"/>
      <c r="AA583" s="611"/>
      <c r="AB583" s="618"/>
      <c r="AC583" s="611"/>
      <c r="AD583" s="611"/>
      <c r="AE583" s="607"/>
      <c r="AF583" s="611"/>
      <c r="AG583" s="615"/>
      <c r="AH583" s="607"/>
      <c r="AI583" s="607"/>
      <c r="AJ583" s="603"/>
      <c r="AK583" s="611"/>
      <c r="AL583" s="610"/>
      <c r="AM583" s="611"/>
      <c r="AN583" s="611"/>
      <c r="AO583" s="612"/>
    </row>
    <row r="584" spans="1:41" s="605" customFormat="1" ht="20.100000000000001" customHeight="1" x14ac:dyDescent="0.3">
      <c r="A584" s="611">
        <v>707551</v>
      </c>
      <c r="B584" s="624" t="s">
        <v>3625</v>
      </c>
      <c r="C584" s="603" t="s">
        <v>330</v>
      </c>
      <c r="D584" s="615" t="s">
        <v>163</v>
      </c>
      <c r="E584" s="615" t="s">
        <v>173</v>
      </c>
      <c r="F584" s="613">
        <v>32733</v>
      </c>
      <c r="G584" s="611" t="s">
        <v>2894</v>
      </c>
      <c r="H584" s="611" t="s">
        <v>907</v>
      </c>
      <c r="I584" s="607" t="s">
        <v>246</v>
      </c>
      <c r="J584" s="611" t="s">
        <v>199</v>
      </c>
      <c r="K584" s="611">
        <v>2008</v>
      </c>
      <c r="L584" s="611" t="s">
        <v>200</v>
      </c>
      <c r="M584" s="615"/>
      <c r="N584" s="611"/>
      <c r="O584" s="607"/>
      <c r="P584" s="611"/>
      <c r="Q584" s="605">
        <v>0</v>
      </c>
      <c r="R584" s="611"/>
      <c r="S584" s="611"/>
      <c r="T584" s="611"/>
      <c r="U584" s="611"/>
      <c r="V584" s="611"/>
      <c r="W584" s="611"/>
      <c r="X584" s="611"/>
      <c r="Y584" s="611"/>
      <c r="Z584" s="611"/>
      <c r="AA584" s="611"/>
      <c r="AB584" s="618"/>
      <c r="AC584" s="611"/>
      <c r="AD584" s="611"/>
      <c r="AE584" s="607"/>
      <c r="AF584" s="611"/>
      <c r="AG584" s="615"/>
      <c r="AH584" s="607"/>
      <c r="AI584" s="607"/>
      <c r="AJ584" s="603"/>
      <c r="AK584" s="611"/>
      <c r="AL584" s="610"/>
      <c r="AM584" s="611"/>
      <c r="AN584" s="611"/>
      <c r="AO584" s="612"/>
    </row>
    <row r="585" spans="1:41" s="605" customFormat="1" ht="20.100000000000001" customHeight="1" x14ac:dyDescent="0.3">
      <c r="A585" s="611">
        <v>707552</v>
      </c>
      <c r="B585" s="624" t="s">
        <v>3626</v>
      </c>
      <c r="C585" s="603" t="s">
        <v>70</v>
      </c>
      <c r="D585" s="615" t="s">
        <v>3957</v>
      </c>
      <c r="E585" s="615" t="s">
        <v>173</v>
      </c>
      <c r="F585" s="613">
        <v>30301</v>
      </c>
      <c r="G585" s="611" t="s">
        <v>991</v>
      </c>
      <c r="H585" s="611" t="s">
        <v>907</v>
      </c>
      <c r="I585" s="607" t="s">
        <v>245</v>
      </c>
      <c r="J585" s="611" t="s">
        <v>201</v>
      </c>
      <c r="K585" s="611">
        <v>2000</v>
      </c>
      <c r="L585" s="611" t="s">
        <v>198</v>
      </c>
      <c r="M585" s="615"/>
      <c r="N585" s="611"/>
      <c r="O585" s="607"/>
      <c r="P585" s="611"/>
      <c r="Q585" s="605">
        <v>0</v>
      </c>
      <c r="R585" s="611"/>
      <c r="S585" s="611"/>
      <c r="T585" s="611"/>
      <c r="U585" s="611"/>
      <c r="V585" s="611"/>
      <c r="W585" s="611"/>
      <c r="X585" s="611"/>
      <c r="Y585" s="611"/>
      <c r="Z585" s="611"/>
      <c r="AA585" s="611"/>
      <c r="AB585" s="618"/>
      <c r="AC585" s="611"/>
      <c r="AD585" s="611"/>
      <c r="AE585" s="607"/>
      <c r="AF585" s="611"/>
      <c r="AG585" s="615"/>
      <c r="AH585" s="607"/>
      <c r="AI585" s="607"/>
      <c r="AJ585" s="603"/>
      <c r="AK585" s="611"/>
      <c r="AL585" s="610"/>
      <c r="AM585" s="611"/>
      <c r="AN585" s="611"/>
      <c r="AO585" s="612"/>
    </row>
    <row r="586" spans="1:41" s="605" customFormat="1" ht="20.100000000000001" customHeight="1" x14ac:dyDescent="0.3">
      <c r="A586" s="611">
        <v>707553</v>
      </c>
      <c r="B586" s="624" t="s">
        <v>3627</v>
      </c>
      <c r="C586" s="603" t="s">
        <v>66</v>
      </c>
      <c r="D586" s="615" t="s">
        <v>3958</v>
      </c>
      <c r="E586" s="615" t="s">
        <v>172</v>
      </c>
      <c r="F586" s="613">
        <v>33983</v>
      </c>
      <c r="G586" s="611" t="s">
        <v>198</v>
      </c>
      <c r="H586" s="611" t="s">
        <v>907</v>
      </c>
      <c r="I586" s="607" t="s">
        <v>246</v>
      </c>
      <c r="J586" s="611" t="s">
        <v>199</v>
      </c>
      <c r="K586" s="611">
        <v>2010</v>
      </c>
      <c r="L586" s="611" t="s">
        <v>198</v>
      </c>
      <c r="M586" s="615"/>
      <c r="N586" s="611"/>
      <c r="O586" s="607"/>
      <c r="P586" s="611"/>
      <c r="Q586" s="605">
        <v>0</v>
      </c>
      <c r="R586" s="611"/>
      <c r="S586" s="611"/>
      <c r="T586" s="611"/>
      <c r="U586" s="611"/>
      <c r="V586" s="611"/>
      <c r="W586" s="611"/>
      <c r="X586" s="611"/>
      <c r="Y586" s="611"/>
      <c r="Z586" s="611"/>
      <c r="AA586" s="611"/>
      <c r="AB586" s="618"/>
      <c r="AC586" s="611"/>
      <c r="AD586" s="611"/>
      <c r="AE586" s="607"/>
      <c r="AF586" s="611"/>
      <c r="AG586" s="615"/>
      <c r="AH586" s="607"/>
      <c r="AI586" s="607"/>
      <c r="AJ586" s="603"/>
      <c r="AK586" s="611"/>
      <c r="AL586" s="610"/>
      <c r="AM586" s="611"/>
      <c r="AN586" s="611"/>
      <c r="AO586" s="612"/>
    </row>
    <row r="587" spans="1:41" s="605" customFormat="1" ht="20.100000000000001" customHeight="1" x14ac:dyDescent="0.3">
      <c r="A587" s="611">
        <v>707554</v>
      </c>
      <c r="B587" s="624" t="s">
        <v>3628</v>
      </c>
      <c r="C587" s="603" t="s">
        <v>66</v>
      </c>
      <c r="D587" s="615"/>
      <c r="E587" s="611" t="s">
        <v>172</v>
      </c>
      <c r="F587" s="613"/>
      <c r="G587" s="611"/>
      <c r="H587" s="611"/>
      <c r="I587" s="607" t="s">
        <v>245</v>
      </c>
      <c r="J587" s="611"/>
      <c r="K587" s="611"/>
      <c r="L587" s="611"/>
      <c r="M587" s="615"/>
      <c r="N587" s="611"/>
      <c r="O587" s="607"/>
      <c r="P587" s="611"/>
      <c r="Q587" s="605">
        <v>0</v>
      </c>
      <c r="R587" s="611"/>
      <c r="S587" s="611"/>
      <c r="T587" s="611"/>
      <c r="U587" s="611"/>
      <c r="V587" s="611"/>
      <c r="W587" s="611"/>
      <c r="X587" s="611"/>
      <c r="Y587" s="611"/>
      <c r="Z587" s="611"/>
      <c r="AA587" s="611"/>
      <c r="AB587" s="618"/>
      <c r="AC587" s="611"/>
      <c r="AD587" s="611"/>
      <c r="AE587" s="607"/>
      <c r="AF587" s="611"/>
      <c r="AG587" s="615"/>
      <c r="AH587" s="607"/>
      <c r="AI587" s="607"/>
      <c r="AJ587" s="603" t="s">
        <v>1370</v>
      </c>
      <c r="AK587" s="611"/>
      <c r="AL587" s="610"/>
      <c r="AM587" s="611"/>
      <c r="AN587" s="611"/>
      <c r="AO587" s="612"/>
    </row>
    <row r="588" spans="1:41" s="605" customFormat="1" ht="20.100000000000001" customHeight="1" x14ac:dyDescent="0.3">
      <c r="A588" s="611">
        <v>707555</v>
      </c>
      <c r="B588" s="624" t="s">
        <v>3629</v>
      </c>
      <c r="C588" s="603" t="s">
        <v>3630</v>
      </c>
      <c r="D588" s="615"/>
      <c r="E588" s="611" t="s">
        <v>172</v>
      </c>
      <c r="F588" s="613"/>
      <c r="G588" s="611"/>
      <c r="H588" s="611"/>
      <c r="I588" s="607" t="s">
        <v>245</v>
      </c>
      <c r="J588" s="611"/>
      <c r="K588" s="611"/>
      <c r="L588" s="611"/>
      <c r="M588" s="615"/>
      <c r="N588" s="611"/>
      <c r="O588" s="607"/>
      <c r="P588" s="611"/>
      <c r="Q588" s="605">
        <v>0</v>
      </c>
      <c r="R588" s="611"/>
      <c r="S588" s="611"/>
      <c r="T588" s="611"/>
      <c r="U588" s="611"/>
      <c r="V588" s="611"/>
      <c r="W588" s="611"/>
      <c r="X588" s="611"/>
      <c r="Y588" s="611"/>
      <c r="Z588" s="611"/>
      <c r="AA588" s="611"/>
      <c r="AB588" s="618"/>
      <c r="AC588" s="611"/>
      <c r="AD588" s="611"/>
      <c r="AE588" s="607"/>
      <c r="AF588" s="611"/>
      <c r="AG588" s="615"/>
      <c r="AH588" s="607"/>
      <c r="AI588" s="607"/>
      <c r="AJ588" s="603" t="s">
        <v>1370</v>
      </c>
      <c r="AK588" s="611"/>
      <c r="AL588" s="610"/>
      <c r="AM588" s="611"/>
      <c r="AN588" s="611"/>
      <c r="AO588" s="612"/>
    </row>
    <row r="589" spans="1:41" s="605" customFormat="1" ht="20.100000000000001" customHeight="1" x14ac:dyDescent="0.3">
      <c r="A589" s="611">
        <v>707556</v>
      </c>
      <c r="B589" s="624" t="s">
        <v>3631</v>
      </c>
      <c r="C589" s="603" t="s">
        <v>135</v>
      </c>
      <c r="D589" s="615"/>
      <c r="E589" s="615" t="s">
        <v>1687</v>
      </c>
      <c r="F589" s="613"/>
      <c r="G589" s="611"/>
      <c r="H589" s="611"/>
      <c r="I589" s="607" t="s">
        <v>245</v>
      </c>
      <c r="J589" s="611"/>
      <c r="K589" s="611"/>
      <c r="L589" s="611"/>
      <c r="M589" s="615"/>
      <c r="N589" s="611"/>
      <c r="O589" s="607"/>
      <c r="P589" s="611"/>
      <c r="Q589" s="605">
        <v>0</v>
      </c>
      <c r="R589" s="611"/>
      <c r="S589" s="611"/>
      <c r="T589" s="611"/>
      <c r="U589" s="611"/>
      <c r="V589" s="611"/>
      <c r="W589" s="611"/>
      <c r="X589" s="611"/>
      <c r="Y589" s="611"/>
      <c r="Z589" s="611"/>
      <c r="AA589" s="611"/>
      <c r="AB589" s="618"/>
      <c r="AC589" s="611"/>
      <c r="AD589" s="611"/>
      <c r="AE589" s="607"/>
      <c r="AF589" s="611"/>
      <c r="AG589" s="615"/>
      <c r="AH589" s="607"/>
      <c r="AI589" s="607" t="s">
        <v>1370</v>
      </c>
      <c r="AJ589" s="603" t="s">
        <v>1370</v>
      </c>
      <c r="AK589" s="611"/>
      <c r="AL589" s="610"/>
      <c r="AM589" s="611"/>
      <c r="AN589" s="611"/>
      <c r="AO589" s="612"/>
    </row>
    <row r="590" spans="1:41" s="605" customFormat="1" ht="20.100000000000001" customHeight="1" x14ac:dyDescent="0.3">
      <c r="A590" s="611">
        <v>707557</v>
      </c>
      <c r="B590" s="624" t="s">
        <v>3632</v>
      </c>
      <c r="C590" s="603" t="s">
        <v>66</v>
      </c>
      <c r="D590" s="615"/>
      <c r="E590" s="611" t="s">
        <v>172</v>
      </c>
      <c r="F590" s="613"/>
      <c r="G590" s="611"/>
      <c r="H590" s="611"/>
      <c r="I590" s="607" t="s">
        <v>245</v>
      </c>
      <c r="J590" s="611"/>
      <c r="K590" s="611"/>
      <c r="L590" s="611"/>
      <c r="M590" s="615"/>
      <c r="N590" s="611"/>
      <c r="O590" s="607"/>
      <c r="P590" s="611"/>
      <c r="Q590" s="605">
        <v>0</v>
      </c>
      <c r="R590" s="611"/>
      <c r="S590" s="611"/>
      <c r="T590" s="611"/>
      <c r="U590" s="611"/>
      <c r="V590" s="611"/>
      <c r="W590" s="611"/>
      <c r="X590" s="611"/>
      <c r="Y590" s="611"/>
      <c r="Z590" s="611"/>
      <c r="AA590" s="611"/>
      <c r="AB590" s="618"/>
      <c r="AC590" s="611"/>
      <c r="AD590" s="611"/>
      <c r="AE590" s="607"/>
      <c r="AF590" s="611"/>
      <c r="AG590" s="615"/>
      <c r="AH590" s="607"/>
      <c r="AI590" s="607" t="s">
        <v>1370</v>
      </c>
      <c r="AJ590" s="603" t="s">
        <v>1370</v>
      </c>
      <c r="AK590" s="611"/>
      <c r="AL590" s="610"/>
      <c r="AM590" s="611"/>
      <c r="AN590" s="611"/>
      <c r="AO590" s="612"/>
    </row>
    <row r="591" spans="1:41" s="605" customFormat="1" ht="20.100000000000001" customHeight="1" x14ac:dyDescent="0.3">
      <c r="A591" s="611">
        <v>707558</v>
      </c>
      <c r="B591" s="624" t="s">
        <v>3633</v>
      </c>
      <c r="C591" s="603" t="s">
        <v>1086</v>
      </c>
      <c r="D591" s="615"/>
      <c r="E591" s="611" t="s">
        <v>172</v>
      </c>
      <c r="F591" s="613"/>
      <c r="G591" s="611"/>
      <c r="H591" s="611"/>
      <c r="I591" s="607" t="s">
        <v>245</v>
      </c>
      <c r="J591" s="611"/>
      <c r="K591" s="611"/>
      <c r="L591" s="611"/>
      <c r="M591" s="615"/>
      <c r="N591" s="611"/>
      <c r="O591" s="607"/>
      <c r="P591" s="611"/>
      <c r="Q591" s="605">
        <v>0</v>
      </c>
      <c r="R591" s="611"/>
      <c r="S591" s="611"/>
      <c r="T591" s="611"/>
      <c r="U591" s="611"/>
      <c r="V591" s="611"/>
      <c r="W591" s="611"/>
      <c r="X591" s="611"/>
      <c r="Y591" s="611"/>
      <c r="Z591" s="611"/>
      <c r="AA591" s="611"/>
      <c r="AB591" s="618"/>
      <c r="AC591" s="611"/>
      <c r="AD591" s="611"/>
      <c r="AE591" s="607"/>
      <c r="AF591" s="611"/>
      <c r="AG591" s="615"/>
      <c r="AH591" s="607"/>
      <c r="AI591" s="607"/>
      <c r="AJ591" s="603" t="s">
        <v>1370</v>
      </c>
      <c r="AK591" s="611"/>
      <c r="AL591" s="610"/>
      <c r="AM591" s="611"/>
      <c r="AN591" s="611"/>
      <c r="AO591" s="612"/>
    </row>
    <row r="592" spans="1:41" s="605" customFormat="1" ht="20.100000000000001" customHeight="1" x14ac:dyDescent="0.3">
      <c r="A592" s="611">
        <v>707559</v>
      </c>
      <c r="B592" s="624" t="s">
        <v>3634</v>
      </c>
      <c r="C592" s="603" t="s">
        <v>3635</v>
      </c>
      <c r="D592" s="615"/>
      <c r="E592" s="615" t="s">
        <v>1687</v>
      </c>
      <c r="F592" s="613"/>
      <c r="G592" s="611"/>
      <c r="H592" s="611"/>
      <c r="I592" s="607" t="s">
        <v>245</v>
      </c>
      <c r="J592" s="611"/>
      <c r="K592" s="611"/>
      <c r="L592" s="611"/>
      <c r="M592" s="615"/>
      <c r="N592" s="611"/>
      <c r="O592" s="607"/>
      <c r="P592" s="611"/>
      <c r="Q592" s="605">
        <v>0</v>
      </c>
      <c r="R592" s="611"/>
      <c r="S592" s="611"/>
      <c r="T592" s="611"/>
      <c r="U592" s="611"/>
      <c r="V592" s="611"/>
      <c r="W592" s="611"/>
      <c r="X592" s="611"/>
      <c r="Y592" s="611"/>
      <c r="Z592" s="611"/>
      <c r="AA592" s="611"/>
      <c r="AB592" s="618"/>
      <c r="AC592" s="611"/>
      <c r="AD592" s="611"/>
      <c r="AE592" s="607"/>
      <c r="AF592" s="611"/>
      <c r="AG592" s="615"/>
      <c r="AH592" s="607"/>
      <c r="AI592" s="607" t="s">
        <v>1370</v>
      </c>
      <c r="AJ592" s="603" t="s">
        <v>1370</v>
      </c>
      <c r="AK592" s="611"/>
      <c r="AL592" s="610"/>
      <c r="AM592" s="611"/>
      <c r="AN592" s="611"/>
      <c r="AO592" s="612"/>
    </row>
    <row r="593" spans="1:41" s="605" customFormat="1" ht="20.100000000000001" customHeight="1" x14ac:dyDescent="0.3">
      <c r="A593" s="611">
        <v>707560</v>
      </c>
      <c r="B593" s="624" t="s">
        <v>3636</v>
      </c>
      <c r="C593" s="603" t="s">
        <v>89</v>
      </c>
      <c r="D593" s="615"/>
      <c r="E593" s="615" t="s">
        <v>1687</v>
      </c>
      <c r="F593" s="613"/>
      <c r="G593" s="611"/>
      <c r="H593" s="611"/>
      <c r="I593" s="607" t="s">
        <v>245</v>
      </c>
      <c r="J593" s="611"/>
      <c r="K593" s="611"/>
      <c r="L593" s="611"/>
      <c r="M593" s="615"/>
      <c r="N593" s="611"/>
      <c r="O593" s="607"/>
      <c r="P593" s="611"/>
      <c r="Q593" s="605">
        <v>0</v>
      </c>
      <c r="R593" s="611"/>
      <c r="S593" s="611"/>
      <c r="T593" s="611"/>
      <c r="U593" s="611"/>
      <c r="V593" s="611"/>
      <c r="W593" s="611"/>
      <c r="X593" s="611"/>
      <c r="Y593" s="611"/>
      <c r="Z593" s="611"/>
      <c r="AA593" s="611"/>
      <c r="AB593" s="618"/>
      <c r="AC593" s="611"/>
      <c r="AD593" s="611"/>
      <c r="AE593" s="607"/>
      <c r="AF593" s="611"/>
      <c r="AG593" s="615"/>
      <c r="AH593" s="607"/>
      <c r="AI593" s="607" t="s">
        <v>1370</v>
      </c>
      <c r="AJ593" s="603" t="s">
        <v>1370</v>
      </c>
      <c r="AK593" s="611"/>
      <c r="AL593" s="610"/>
      <c r="AM593" s="611"/>
      <c r="AN593" s="611"/>
      <c r="AO593" s="612"/>
    </row>
    <row r="594" spans="1:41" s="605" customFormat="1" ht="20.100000000000001" customHeight="1" x14ac:dyDescent="0.3">
      <c r="A594" s="611">
        <v>707561</v>
      </c>
      <c r="B594" s="624" t="s">
        <v>3637</v>
      </c>
      <c r="C594" s="603" t="s">
        <v>158</v>
      </c>
      <c r="D594" s="615"/>
      <c r="E594" s="611" t="s">
        <v>172</v>
      </c>
      <c r="F594" s="613"/>
      <c r="G594" s="611"/>
      <c r="H594" s="611"/>
      <c r="I594" s="607" t="s">
        <v>245</v>
      </c>
      <c r="J594" s="611"/>
      <c r="K594" s="611"/>
      <c r="L594" s="611"/>
      <c r="M594" s="615"/>
      <c r="N594" s="611"/>
      <c r="O594" s="607"/>
      <c r="P594" s="611"/>
      <c r="Q594" s="605">
        <v>0</v>
      </c>
      <c r="R594" s="611"/>
      <c r="S594" s="611"/>
      <c r="T594" s="611"/>
      <c r="U594" s="611"/>
      <c r="V594" s="611"/>
      <c r="W594" s="611"/>
      <c r="X594" s="611"/>
      <c r="Y594" s="611"/>
      <c r="Z594" s="611"/>
      <c r="AA594" s="611"/>
      <c r="AB594" s="618"/>
      <c r="AC594" s="611"/>
      <c r="AD594" s="611"/>
      <c r="AE594" s="607"/>
      <c r="AF594" s="611"/>
      <c r="AG594" s="615"/>
      <c r="AH594" s="607"/>
      <c r="AI594" s="607" t="s">
        <v>1370</v>
      </c>
      <c r="AJ594" s="603" t="s">
        <v>1370</v>
      </c>
      <c r="AK594" s="611"/>
      <c r="AL594" s="610"/>
      <c r="AM594" s="611"/>
      <c r="AN594" s="611"/>
      <c r="AO594" s="612"/>
    </row>
    <row r="595" spans="1:41" s="605" customFormat="1" ht="20.100000000000001" customHeight="1" x14ac:dyDescent="0.3">
      <c r="A595" s="611">
        <v>707562</v>
      </c>
      <c r="B595" s="624" t="s">
        <v>3638</v>
      </c>
      <c r="C595" s="603" t="s">
        <v>190</v>
      </c>
      <c r="D595" s="615" t="s">
        <v>3959</v>
      </c>
      <c r="E595" s="615" t="s">
        <v>173</v>
      </c>
      <c r="F595" s="613">
        <v>37796</v>
      </c>
      <c r="G595" s="611" t="s">
        <v>920</v>
      </c>
      <c r="H595" s="611" t="s">
        <v>907</v>
      </c>
      <c r="I595" s="607" t="s">
        <v>245</v>
      </c>
      <c r="J595" s="611" t="s">
        <v>199</v>
      </c>
      <c r="K595" s="611">
        <v>2021</v>
      </c>
      <c r="L595" s="611" t="s">
        <v>198</v>
      </c>
      <c r="M595" s="615"/>
      <c r="N595" s="611"/>
      <c r="O595" s="607"/>
      <c r="P595" s="611"/>
      <c r="Q595" s="605">
        <v>0</v>
      </c>
      <c r="R595" s="611"/>
      <c r="S595" s="611"/>
      <c r="T595" s="611"/>
      <c r="U595" s="611"/>
      <c r="V595" s="611"/>
      <c r="W595" s="611"/>
      <c r="X595" s="611"/>
      <c r="Y595" s="611"/>
      <c r="Z595" s="611"/>
      <c r="AA595" s="611"/>
      <c r="AB595" s="618"/>
      <c r="AC595" s="611"/>
      <c r="AD595" s="611"/>
      <c r="AE595" s="607"/>
      <c r="AF595" s="611"/>
      <c r="AG595" s="615"/>
      <c r="AH595" s="607"/>
      <c r="AI595" s="607"/>
      <c r="AJ595" s="603"/>
      <c r="AK595" s="611"/>
      <c r="AL595" s="610"/>
      <c r="AM595" s="615"/>
      <c r="AN595" s="615"/>
      <c r="AO595" s="612"/>
    </row>
    <row r="596" spans="1:41" s="605" customFormat="1" ht="20.100000000000001" customHeight="1" x14ac:dyDescent="0.3">
      <c r="A596" s="611">
        <v>707563</v>
      </c>
      <c r="B596" s="624" t="s">
        <v>3639</v>
      </c>
      <c r="C596" s="603" t="s">
        <v>100</v>
      </c>
      <c r="D596" s="615" t="s">
        <v>3960</v>
      </c>
      <c r="E596" s="615" t="s">
        <v>173</v>
      </c>
      <c r="F596" s="613">
        <v>27122</v>
      </c>
      <c r="G596" s="611" t="s">
        <v>212</v>
      </c>
      <c r="H596" s="611" t="s">
        <v>907</v>
      </c>
      <c r="I596" s="607" t="s">
        <v>246</v>
      </c>
      <c r="J596" s="611" t="s">
        <v>201</v>
      </c>
      <c r="K596" s="611">
        <v>1998</v>
      </c>
      <c r="L596" s="611" t="s">
        <v>212</v>
      </c>
      <c r="M596" s="615"/>
      <c r="N596" s="611"/>
      <c r="O596" s="607"/>
      <c r="P596" s="611"/>
      <c r="Q596" s="605">
        <v>0</v>
      </c>
      <c r="R596" s="611"/>
      <c r="S596" s="611"/>
      <c r="T596" s="611"/>
      <c r="U596" s="611"/>
      <c r="V596" s="611"/>
      <c r="W596" s="611"/>
      <c r="X596" s="611"/>
      <c r="Y596" s="611"/>
      <c r="Z596" s="611"/>
      <c r="AA596" s="611"/>
      <c r="AB596" s="618"/>
      <c r="AC596" s="611"/>
      <c r="AD596" s="611"/>
      <c r="AE596" s="607"/>
      <c r="AF596" s="611"/>
      <c r="AG596" s="615"/>
      <c r="AH596" s="607"/>
      <c r="AI596" s="607"/>
      <c r="AJ596" s="603"/>
      <c r="AK596" s="611"/>
      <c r="AL596" s="610"/>
      <c r="AM596" s="611"/>
      <c r="AN596" s="611"/>
      <c r="AO596" s="612"/>
    </row>
    <row r="597" spans="1:41" s="605" customFormat="1" ht="20.100000000000001" customHeight="1" x14ac:dyDescent="0.3">
      <c r="A597" s="611">
        <v>707564</v>
      </c>
      <c r="B597" s="624" t="s">
        <v>3640</v>
      </c>
      <c r="C597" s="603" t="s">
        <v>3641</v>
      </c>
      <c r="D597" s="615"/>
      <c r="E597" s="615" t="s">
        <v>1687</v>
      </c>
      <c r="F597" s="613"/>
      <c r="G597" s="611"/>
      <c r="H597" s="611"/>
      <c r="I597" s="607" t="s">
        <v>245</v>
      </c>
      <c r="J597" s="611"/>
      <c r="K597" s="611"/>
      <c r="L597" s="611"/>
      <c r="M597" s="615"/>
      <c r="N597" s="611"/>
      <c r="O597" s="607"/>
      <c r="P597" s="611"/>
      <c r="Q597" s="605">
        <v>0</v>
      </c>
      <c r="R597" s="611"/>
      <c r="S597" s="611"/>
      <c r="T597" s="611"/>
      <c r="U597" s="611"/>
      <c r="V597" s="611"/>
      <c r="W597" s="611"/>
      <c r="X597" s="611"/>
      <c r="Y597" s="611"/>
      <c r="Z597" s="611"/>
      <c r="AA597" s="611"/>
      <c r="AB597" s="618"/>
      <c r="AC597" s="611"/>
      <c r="AD597" s="611"/>
      <c r="AE597" s="607"/>
      <c r="AF597" s="611"/>
      <c r="AG597" s="615"/>
      <c r="AH597" s="607"/>
      <c r="AI597" s="607" t="s">
        <v>1370</v>
      </c>
      <c r="AJ597" s="603" t="s">
        <v>1370</v>
      </c>
      <c r="AK597" s="611"/>
      <c r="AL597" s="610"/>
      <c r="AM597" s="611"/>
      <c r="AN597" s="611"/>
      <c r="AO597" s="612"/>
    </row>
    <row r="598" spans="1:41" s="605" customFormat="1" ht="20.100000000000001" customHeight="1" x14ac:dyDescent="0.3">
      <c r="A598" s="611">
        <v>707565</v>
      </c>
      <c r="B598" s="624" t="s">
        <v>3642</v>
      </c>
      <c r="C598" s="603" t="s">
        <v>68</v>
      </c>
      <c r="D598" s="615"/>
      <c r="E598" s="611" t="s">
        <v>172</v>
      </c>
      <c r="F598" s="613"/>
      <c r="G598" s="611"/>
      <c r="H598" s="611"/>
      <c r="I598" s="607" t="s">
        <v>245</v>
      </c>
      <c r="J598" s="611"/>
      <c r="K598" s="611"/>
      <c r="L598" s="611"/>
      <c r="M598" s="615"/>
      <c r="N598" s="611"/>
      <c r="O598" s="607"/>
      <c r="P598" s="611"/>
      <c r="Q598" s="605">
        <v>0</v>
      </c>
      <c r="R598" s="611"/>
      <c r="S598" s="611"/>
      <c r="T598" s="611"/>
      <c r="U598" s="611"/>
      <c r="V598" s="611"/>
      <c r="W598" s="611"/>
      <c r="X598" s="611"/>
      <c r="Y598" s="611"/>
      <c r="Z598" s="611"/>
      <c r="AA598" s="611"/>
      <c r="AB598" s="618"/>
      <c r="AC598" s="611"/>
      <c r="AD598" s="611"/>
      <c r="AE598" s="607"/>
      <c r="AF598" s="611"/>
      <c r="AG598" s="615"/>
      <c r="AH598" s="607"/>
      <c r="AI598" s="607" t="s">
        <v>1370</v>
      </c>
      <c r="AJ598" s="603" t="s">
        <v>1370</v>
      </c>
      <c r="AK598" s="611"/>
      <c r="AL598" s="610"/>
      <c r="AM598" s="611"/>
      <c r="AN598" s="611"/>
      <c r="AO598" s="612"/>
    </row>
    <row r="599" spans="1:41" s="605" customFormat="1" ht="20.100000000000001" customHeight="1" x14ac:dyDescent="0.3">
      <c r="A599" s="611">
        <v>707566</v>
      </c>
      <c r="B599" s="624" t="s">
        <v>3643</v>
      </c>
      <c r="C599" s="603" t="s">
        <v>89</v>
      </c>
      <c r="D599" s="615"/>
      <c r="E599" s="611" t="s">
        <v>172</v>
      </c>
      <c r="F599" s="613"/>
      <c r="G599" s="611"/>
      <c r="H599" s="611"/>
      <c r="I599" s="607" t="s">
        <v>245</v>
      </c>
      <c r="J599" s="611"/>
      <c r="K599" s="611"/>
      <c r="L599" s="611"/>
      <c r="M599" s="615"/>
      <c r="N599" s="611"/>
      <c r="O599" s="607"/>
      <c r="P599" s="611"/>
      <c r="Q599" s="605">
        <v>0</v>
      </c>
      <c r="R599" s="611"/>
      <c r="S599" s="611"/>
      <c r="T599" s="611"/>
      <c r="U599" s="611"/>
      <c r="V599" s="611"/>
      <c r="W599" s="611"/>
      <c r="X599" s="611"/>
      <c r="Y599" s="611"/>
      <c r="Z599" s="611"/>
      <c r="AA599" s="611"/>
      <c r="AB599" s="618"/>
      <c r="AC599" s="611"/>
      <c r="AD599" s="611"/>
      <c r="AE599" s="607"/>
      <c r="AF599" s="611"/>
      <c r="AG599" s="615"/>
      <c r="AH599" s="607"/>
      <c r="AI599" s="607" t="s">
        <v>1370</v>
      </c>
      <c r="AJ599" s="603" t="s">
        <v>1370</v>
      </c>
      <c r="AK599" s="611"/>
      <c r="AL599" s="610"/>
      <c r="AM599" s="611"/>
      <c r="AN599" s="611"/>
      <c r="AO599" s="612"/>
    </row>
    <row r="600" spans="1:41" s="605" customFormat="1" ht="20.100000000000001" customHeight="1" x14ac:dyDescent="0.3">
      <c r="A600" s="611">
        <v>707567</v>
      </c>
      <c r="B600" s="624" t="s">
        <v>3644</v>
      </c>
      <c r="C600" s="603" t="s">
        <v>66</v>
      </c>
      <c r="D600" s="615"/>
      <c r="E600" s="615" t="s">
        <v>1687</v>
      </c>
      <c r="F600" s="613"/>
      <c r="G600" s="611"/>
      <c r="H600" s="611"/>
      <c r="I600" s="607" t="s">
        <v>245</v>
      </c>
      <c r="J600" s="611"/>
      <c r="K600" s="611"/>
      <c r="L600" s="611"/>
      <c r="M600" s="615"/>
      <c r="N600" s="611"/>
      <c r="O600" s="607"/>
      <c r="P600" s="611"/>
      <c r="Q600" s="605">
        <v>0</v>
      </c>
      <c r="R600" s="611"/>
      <c r="S600" s="611"/>
      <c r="T600" s="611"/>
      <c r="U600" s="611"/>
      <c r="V600" s="611"/>
      <c r="W600" s="611"/>
      <c r="X600" s="611"/>
      <c r="Y600" s="611"/>
      <c r="Z600" s="611"/>
      <c r="AA600" s="611"/>
      <c r="AB600" s="618"/>
      <c r="AC600" s="611"/>
      <c r="AD600" s="611"/>
      <c r="AE600" s="607"/>
      <c r="AF600" s="611"/>
      <c r="AG600" s="615"/>
      <c r="AH600" s="607"/>
      <c r="AI600" s="607" t="s">
        <v>1370</v>
      </c>
      <c r="AJ600" s="603" t="s">
        <v>1370</v>
      </c>
      <c r="AK600" s="611"/>
      <c r="AL600" s="610"/>
      <c r="AM600" s="611"/>
      <c r="AN600" s="611"/>
      <c r="AO600" s="612"/>
    </row>
    <row r="601" spans="1:41" s="605" customFormat="1" ht="20.100000000000001" customHeight="1" x14ac:dyDescent="0.3">
      <c r="A601" s="611">
        <v>707568</v>
      </c>
      <c r="B601" s="624" t="s">
        <v>3645</v>
      </c>
      <c r="C601" s="603" t="s">
        <v>268</v>
      </c>
      <c r="D601" s="615"/>
      <c r="E601" s="611" t="s">
        <v>172</v>
      </c>
      <c r="F601" s="613"/>
      <c r="G601" s="611"/>
      <c r="H601" s="611"/>
      <c r="I601" s="607" t="s">
        <v>245</v>
      </c>
      <c r="J601" s="611"/>
      <c r="K601" s="611"/>
      <c r="L601" s="611"/>
      <c r="M601" s="615"/>
      <c r="N601" s="611"/>
      <c r="O601" s="607"/>
      <c r="P601" s="611"/>
      <c r="Q601" s="605">
        <v>0</v>
      </c>
      <c r="R601" s="611"/>
      <c r="S601" s="611"/>
      <c r="T601" s="611"/>
      <c r="U601" s="611"/>
      <c r="V601" s="611"/>
      <c r="W601" s="611"/>
      <c r="X601" s="611"/>
      <c r="Y601" s="611"/>
      <c r="Z601" s="611"/>
      <c r="AA601" s="611"/>
      <c r="AB601" s="618"/>
      <c r="AC601" s="611"/>
      <c r="AD601" s="611"/>
      <c r="AE601" s="607"/>
      <c r="AF601" s="611"/>
      <c r="AG601" s="615"/>
      <c r="AH601" s="607"/>
      <c r="AI601" s="607" t="s">
        <v>1370</v>
      </c>
      <c r="AJ601" s="603" t="s">
        <v>1370</v>
      </c>
      <c r="AK601" s="611"/>
      <c r="AL601" s="610"/>
      <c r="AM601" s="611"/>
      <c r="AN601" s="611"/>
      <c r="AO601" s="612"/>
    </row>
    <row r="602" spans="1:41" s="605" customFormat="1" ht="20.100000000000001" customHeight="1" x14ac:dyDescent="0.3">
      <c r="A602" s="611">
        <v>707569</v>
      </c>
      <c r="B602" s="624" t="s">
        <v>3646</v>
      </c>
      <c r="C602" s="603" t="s">
        <v>3647</v>
      </c>
      <c r="D602" s="615" t="s">
        <v>3376</v>
      </c>
      <c r="E602" s="615" t="s">
        <v>172</v>
      </c>
      <c r="F602" s="613">
        <v>35796</v>
      </c>
      <c r="G602" s="611" t="s">
        <v>3961</v>
      </c>
      <c r="H602" s="611" t="s">
        <v>907</v>
      </c>
      <c r="I602" s="607" t="s">
        <v>245</v>
      </c>
      <c r="J602" s="611" t="s">
        <v>199</v>
      </c>
      <c r="K602" s="611">
        <v>2015</v>
      </c>
      <c r="L602" s="611" t="s">
        <v>208</v>
      </c>
      <c r="M602" s="615"/>
      <c r="N602" s="611"/>
      <c r="O602" s="607"/>
      <c r="P602" s="611"/>
      <c r="Q602" s="605">
        <v>0</v>
      </c>
      <c r="R602" s="611"/>
      <c r="S602" s="611"/>
      <c r="T602" s="611"/>
      <c r="U602" s="611"/>
      <c r="V602" s="611"/>
      <c r="W602" s="611"/>
      <c r="X602" s="611"/>
      <c r="Y602" s="611"/>
      <c r="Z602" s="611"/>
      <c r="AA602" s="611"/>
      <c r="AB602" s="618"/>
      <c r="AC602" s="611"/>
      <c r="AD602" s="611"/>
      <c r="AE602" s="607"/>
      <c r="AF602" s="611"/>
      <c r="AG602" s="615"/>
      <c r="AH602" s="607"/>
      <c r="AI602" s="607"/>
      <c r="AJ602" s="603"/>
      <c r="AK602" s="611"/>
      <c r="AL602" s="609"/>
      <c r="AO602" s="612"/>
    </row>
    <row r="603" spans="1:41" s="605" customFormat="1" ht="20.100000000000001" customHeight="1" x14ac:dyDescent="0.3">
      <c r="A603" s="611">
        <v>707570</v>
      </c>
      <c r="B603" s="624" t="s">
        <v>3648</v>
      </c>
      <c r="C603" s="603" t="s">
        <v>64</v>
      </c>
      <c r="D603" s="615"/>
      <c r="E603" s="611" t="s">
        <v>172</v>
      </c>
      <c r="F603" s="613"/>
      <c r="G603" s="611"/>
      <c r="H603" s="611"/>
      <c r="I603" s="607" t="s">
        <v>245</v>
      </c>
      <c r="J603" s="611"/>
      <c r="K603" s="611"/>
      <c r="L603" s="611"/>
      <c r="M603" s="615"/>
      <c r="N603" s="611"/>
      <c r="O603" s="607"/>
      <c r="P603" s="611"/>
      <c r="Q603" s="605">
        <v>0</v>
      </c>
      <c r="R603" s="611"/>
      <c r="S603" s="611"/>
      <c r="T603" s="611"/>
      <c r="U603" s="611"/>
      <c r="V603" s="611"/>
      <c r="W603" s="611"/>
      <c r="X603" s="611"/>
      <c r="Y603" s="611"/>
      <c r="Z603" s="611"/>
      <c r="AA603" s="611"/>
      <c r="AB603" s="618"/>
      <c r="AC603" s="611"/>
      <c r="AD603" s="611"/>
      <c r="AE603" s="607"/>
      <c r="AF603" s="611"/>
      <c r="AG603" s="615"/>
      <c r="AH603" s="607"/>
      <c r="AI603" s="607"/>
      <c r="AJ603" s="603" t="s">
        <v>1370</v>
      </c>
      <c r="AK603" s="611"/>
      <c r="AL603" s="610"/>
      <c r="AM603" s="611"/>
      <c r="AN603" s="611"/>
      <c r="AO603" s="612"/>
    </row>
    <row r="604" spans="1:41" s="605" customFormat="1" ht="20.100000000000001" customHeight="1" x14ac:dyDescent="0.3">
      <c r="A604" s="611">
        <v>707571</v>
      </c>
      <c r="B604" s="624" t="s">
        <v>3649</v>
      </c>
      <c r="C604" s="603" t="s">
        <v>82</v>
      </c>
      <c r="D604" s="615" t="s">
        <v>3962</v>
      </c>
      <c r="E604" s="615" t="s">
        <v>173</v>
      </c>
      <c r="F604" s="613">
        <v>23012</v>
      </c>
      <c r="G604" s="611" t="s">
        <v>3963</v>
      </c>
      <c r="H604" s="611" t="s">
        <v>907</v>
      </c>
      <c r="I604" s="607" t="s">
        <v>245</v>
      </c>
      <c r="J604" s="611" t="s">
        <v>201</v>
      </c>
      <c r="K604" s="611">
        <v>2013</v>
      </c>
      <c r="L604" s="611" t="s">
        <v>213</v>
      </c>
      <c r="M604" s="615"/>
      <c r="N604" s="611"/>
      <c r="O604" s="607"/>
      <c r="P604" s="611"/>
      <c r="Q604" s="605">
        <v>0</v>
      </c>
      <c r="R604" s="611"/>
      <c r="S604" s="611"/>
      <c r="T604" s="611"/>
      <c r="U604" s="611"/>
      <c r="V604" s="611"/>
      <c r="W604" s="611"/>
      <c r="X604" s="611"/>
      <c r="Y604" s="611"/>
      <c r="Z604" s="611"/>
      <c r="AA604" s="611"/>
      <c r="AB604" s="618"/>
      <c r="AC604" s="611"/>
      <c r="AD604" s="611"/>
      <c r="AE604" s="607"/>
      <c r="AF604" s="611"/>
      <c r="AG604" s="615"/>
      <c r="AH604" s="607"/>
      <c r="AI604" s="607"/>
      <c r="AJ604" s="603"/>
      <c r="AK604" s="611"/>
      <c r="AL604" s="610"/>
      <c r="AM604" s="611"/>
      <c r="AN604" s="611"/>
      <c r="AO604" s="612"/>
    </row>
    <row r="605" spans="1:41" s="605" customFormat="1" ht="20.100000000000001" customHeight="1" x14ac:dyDescent="0.3">
      <c r="A605" s="611">
        <v>707572</v>
      </c>
      <c r="B605" s="624" t="s">
        <v>3650</v>
      </c>
      <c r="C605" s="603" t="s">
        <v>66</v>
      </c>
      <c r="D605" s="615"/>
      <c r="E605" s="615" t="s">
        <v>1687</v>
      </c>
      <c r="F605" s="613"/>
      <c r="G605" s="611"/>
      <c r="H605" s="611"/>
      <c r="I605" s="607" t="s">
        <v>245</v>
      </c>
      <c r="J605" s="611"/>
      <c r="K605" s="611"/>
      <c r="L605" s="611"/>
      <c r="M605" s="615"/>
      <c r="N605" s="611"/>
      <c r="O605" s="607"/>
      <c r="P605" s="611"/>
      <c r="Q605" s="605">
        <v>0</v>
      </c>
      <c r="R605" s="611"/>
      <c r="S605" s="611"/>
      <c r="T605" s="611"/>
      <c r="U605" s="611"/>
      <c r="V605" s="611"/>
      <c r="W605" s="611"/>
      <c r="X605" s="611"/>
      <c r="Y605" s="611"/>
      <c r="Z605" s="611"/>
      <c r="AA605" s="611"/>
      <c r="AB605" s="618"/>
      <c r="AC605" s="611"/>
      <c r="AD605" s="611"/>
      <c r="AE605" s="607"/>
      <c r="AF605" s="611"/>
      <c r="AG605" s="615"/>
      <c r="AH605" s="607"/>
      <c r="AI605" s="607"/>
      <c r="AJ605" s="603" t="s">
        <v>1370</v>
      </c>
      <c r="AK605" s="611"/>
      <c r="AL605" s="610"/>
      <c r="AM605" s="611"/>
      <c r="AN605" s="611"/>
      <c r="AO605" s="612"/>
    </row>
    <row r="606" spans="1:41" s="605" customFormat="1" ht="20.100000000000001" customHeight="1" x14ac:dyDescent="0.3">
      <c r="A606" s="611">
        <v>707573</v>
      </c>
      <c r="B606" s="624" t="s">
        <v>3651</v>
      </c>
      <c r="C606" s="603" t="s">
        <v>92</v>
      </c>
      <c r="D606" s="615" t="s">
        <v>1169</v>
      </c>
      <c r="E606" s="615" t="s">
        <v>172</v>
      </c>
      <c r="F606" s="613">
        <v>32268</v>
      </c>
      <c r="G606" s="611" t="s">
        <v>3964</v>
      </c>
      <c r="H606" s="611" t="s">
        <v>907</v>
      </c>
      <c r="I606" s="607" t="s">
        <v>246</v>
      </c>
      <c r="J606" s="611" t="s">
        <v>199</v>
      </c>
      <c r="K606" s="611">
        <v>2006</v>
      </c>
      <c r="L606" s="611" t="s">
        <v>1231</v>
      </c>
      <c r="M606" s="615"/>
      <c r="N606" s="611"/>
      <c r="O606" s="607"/>
      <c r="P606" s="611"/>
      <c r="Q606" s="605">
        <v>0</v>
      </c>
      <c r="R606" s="611"/>
      <c r="S606" s="611"/>
      <c r="T606" s="611"/>
      <c r="U606" s="611"/>
      <c r="V606" s="611"/>
      <c r="W606" s="611"/>
      <c r="X606" s="611"/>
      <c r="Y606" s="611"/>
      <c r="Z606" s="611"/>
      <c r="AA606" s="611"/>
      <c r="AB606" s="618"/>
      <c r="AC606" s="611"/>
      <c r="AD606" s="611"/>
      <c r="AE606" s="607"/>
      <c r="AF606" s="611"/>
      <c r="AG606" s="615"/>
      <c r="AH606" s="607"/>
      <c r="AI606" s="607"/>
      <c r="AJ606" s="603"/>
      <c r="AK606" s="611"/>
      <c r="AL606" s="609"/>
      <c r="AO606" s="612"/>
    </row>
    <row r="607" spans="1:41" s="605" customFormat="1" ht="20.100000000000001" customHeight="1" x14ac:dyDescent="0.3">
      <c r="A607" s="611">
        <v>707574</v>
      </c>
      <c r="B607" s="624" t="s">
        <v>3652</v>
      </c>
      <c r="C607" s="603" t="s">
        <v>119</v>
      </c>
      <c r="D607" s="615"/>
      <c r="E607" s="615" t="s">
        <v>1687</v>
      </c>
      <c r="F607" s="613"/>
      <c r="G607" s="611"/>
      <c r="H607" s="611"/>
      <c r="I607" s="607" t="s">
        <v>245</v>
      </c>
      <c r="J607" s="611"/>
      <c r="K607" s="611"/>
      <c r="L607" s="611"/>
      <c r="M607" s="615"/>
      <c r="N607" s="611"/>
      <c r="O607" s="607"/>
      <c r="P607" s="611"/>
      <c r="Q607" s="605">
        <v>0</v>
      </c>
      <c r="R607" s="611"/>
      <c r="S607" s="611"/>
      <c r="T607" s="611"/>
      <c r="U607" s="611"/>
      <c r="V607" s="611"/>
      <c r="W607" s="611"/>
      <c r="X607" s="611"/>
      <c r="Y607" s="611"/>
      <c r="Z607" s="611"/>
      <c r="AA607" s="611"/>
      <c r="AB607" s="618"/>
      <c r="AC607" s="611"/>
      <c r="AD607" s="611"/>
      <c r="AE607" s="607"/>
      <c r="AF607" s="611"/>
      <c r="AG607" s="615"/>
      <c r="AH607" s="607"/>
      <c r="AI607" s="607" t="s">
        <v>1370</v>
      </c>
      <c r="AJ607" s="603" t="s">
        <v>1370</v>
      </c>
      <c r="AK607" s="611"/>
      <c r="AL607" s="610"/>
      <c r="AM607" s="611"/>
      <c r="AN607" s="611"/>
      <c r="AO607" s="612"/>
    </row>
    <row r="608" spans="1:41" s="605" customFormat="1" ht="20.100000000000001" customHeight="1" x14ac:dyDescent="0.3">
      <c r="A608" s="611">
        <v>707575</v>
      </c>
      <c r="B608" s="624" t="s">
        <v>3653</v>
      </c>
      <c r="C608" s="603" t="s">
        <v>3654</v>
      </c>
      <c r="D608" s="615"/>
      <c r="E608" s="615" t="s">
        <v>1687</v>
      </c>
      <c r="F608" s="613"/>
      <c r="G608" s="611"/>
      <c r="H608" s="611"/>
      <c r="I608" s="607" t="s">
        <v>245</v>
      </c>
      <c r="J608" s="611"/>
      <c r="K608" s="611"/>
      <c r="L608" s="611"/>
      <c r="M608" s="615"/>
      <c r="N608" s="611"/>
      <c r="O608" s="607"/>
      <c r="P608" s="611"/>
      <c r="Q608" s="605">
        <v>0</v>
      </c>
      <c r="R608" s="611"/>
      <c r="S608" s="611"/>
      <c r="T608" s="611"/>
      <c r="U608" s="611"/>
      <c r="V608" s="611"/>
      <c r="W608" s="611"/>
      <c r="X608" s="611"/>
      <c r="Y608" s="611"/>
      <c r="Z608" s="611"/>
      <c r="AA608" s="611"/>
      <c r="AB608" s="618"/>
      <c r="AC608" s="611"/>
      <c r="AD608" s="611"/>
      <c r="AE608" s="607"/>
      <c r="AF608" s="611"/>
      <c r="AG608" s="615"/>
      <c r="AH608" s="607"/>
      <c r="AI608" s="607"/>
      <c r="AJ608" s="603" t="s">
        <v>1370</v>
      </c>
      <c r="AK608" s="611"/>
      <c r="AL608" s="610"/>
      <c r="AM608" s="611"/>
      <c r="AN608" s="611"/>
      <c r="AO608" s="612"/>
    </row>
    <row r="609" spans="1:41" s="605" customFormat="1" ht="20.100000000000001" customHeight="1" x14ac:dyDescent="0.3">
      <c r="A609" s="611">
        <v>707576</v>
      </c>
      <c r="B609" s="624" t="s">
        <v>3655</v>
      </c>
      <c r="C609" s="603" t="s">
        <v>64</v>
      </c>
      <c r="D609" s="615"/>
      <c r="E609" s="615" t="s">
        <v>1687</v>
      </c>
      <c r="F609" s="613"/>
      <c r="G609" s="611"/>
      <c r="H609" s="611"/>
      <c r="I609" s="607" t="s">
        <v>245</v>
      </c>
      <c r="J609" s="611"/>
      <c r="K609" s="611"/>
      <c r="L609" s="611"/>
      <c r="M609" s="615"/>
      <c r="N609" s="611"/>
      <c r="O609" s="607"/>
      <c r="P609" s="611"/>
      <c r="Q609" s="605">
        <v>0</v>
      </c>
      <c r="R609" s="611"/>
      <c r="S609" s="611"/>
      <c r="T609" s="611"/>
      <c r="U609" s="611"/>
      <c r="V609" s="611"/>
      <c r="W609" s="611"/>
      <c r="X609" s="611"/>
      <c r="Y609" s="611"/>
      <c r="Z609" s="611"/>
      <c r="AA609" s="611"/>
      <c r="AB609" s="618"/>
      <c r="AC609" s="611"/>
      <c r="AD609" s="611"/>
      <c r="AE609" s="607"/>
      <c r="AF609" s="611"/>
      <c r="AG609" s="615"/>
      <c r="AH609" s="607"/>
      <c r="AI609" s="607"/>
      <c r="AJ609" s="603" t="s">
        <v>1370</v>
      </c>
      <c r="AK609" s="611"/>
      <c r="AL609" s="610"/>
      <c r="AM609" s="611"/>
      <c r="AN609" s="611"/>
      <c r="AO609" s="612"/>
    </row>
    <row r="610" spans="1:41" s="605" customFormat="1" ht="20.100000000000001" customHeight="1" x14ac:dyDescent="0.3">
      <c r="A610" s="611">
        <v>707578</v>
      </c>
      <c r="B610" s="624" t="s">
        <v>3657</v>
      </c>
      <c r="C610" s="603" t="s">
        <v>103</v>
      </c>
      <c r="D610" s="615" t="s">
        <v>3965</v>
      </c>
      <c r="E610" s="615" t="s">
        <v>1687</v>
      </c>
      <c r="F610" s="613">
        <v>38145</v>
      </c>
      <c r="G610" s="611" t="s">
        <v>198</v>
      </c>
      <c r="H610" s="611" t="s">
        <v>3966</v>
      </c>
      <c r="I610" s="607" t="s">
        <v>245</v>
      </c>
      <c r="J610" s="611" t="s">
        <v>201</v>
      </c>
      <c r="K610" s="611">
        <v>2022</v>
      </c>
      <c r="L610" s="611" t="s">
        <v>200</v>
      </c>
      <c r="M610" s="615"/>
      <c r="N610" s="611"/>
      <c r="O610" s="607"/>
      <c r="P610" s="611"/>
      <c r="Q610" s="605">
        <v>50000</v>
      </c>
      <c r="R610" s="611"/>
      <c r="S610" s="611"/>
      <c r="T610" s="611"/>
      <c r="U610" s="611"/>
      <c r="V610" s="611"/>
      <c r="W610" s="611"/>
      <c r="X610" s="611"/>
      <c r="Y610" s="611"/>
      <c r="Z610" s="611"/>
      <c r="AA610" s="611"/>
      <c r="AB610" s="618"/>
      <c r="AC610" s="611"/>
      <c r="AD610" s="611"/>
      <c r="AE610" s="607"/>
      <c r="AF610" s="611"/>
      <c r="AG610" s="615"/>
      <c r="AH610" s="607"/>
      <c r="AI610" s="607"/>
      <c r="AJ610" s="603"/>
      <c r="AK610" s="611"/>
      <c r="AL610" s="610"/>
      <c r="AM610" s="611"/>
      <c r="AN610" s="611"/>
      <c r="AO610" s="612"/>
    </row>
    <row r="611" spans="1:41" s="605" customFormat="1" ht="20.100000000000001" customHeight="1" x14ac:dyDescent="0.3">
      <c r="A611" s="611">
        <v>707579</v>
      </c>
      <c r="B611" s="624" t="s">
        <v>3658</v>
      </c>
      <c r="C611" s="603" t="s">
        <v>94</v>
      </c>
      <c r="D611" s="615"/>
      <c r="E611" s="615" t="s">
        <v>1687</v>
      </c>
      <c r="F611" s="613"/>
      <c r="G611" s="611"/>
      <c r="H611" s="611"/>
      <c r="I611" s="607" t="s">
        <v>246</v>
      </c>
      <c r="J611" s="611"/>
      <c r="K611" s="611"/>
      <c r="L611" s="611"/>
      <c r="M611" s="615"/>
      <c r="N611" s="611"/>
      <c r="O611" s="607"/>
      <c r="P611" s="611"/>
      <c r="Q611" s="605">
        <v>0</v>
      </c>
      <c r="R611" s="611"/>
      <c r="S611" s="611"/>
      <c r="T611" s="611"/>
      <c r="U611" s="611"/>
      <c r="V611" s="611"/>
      <c r="W611" s="611"/>
      <c r="X611" s="611"/>
      <c r="Y611" s="611"/>
      <c r="Z611" s="611"/>
      <c r="AA611" s="611"/>
      <c r="AB611" s="618"/>
      <c r="AC611" s="611"/>
      <c r="AD611" s="611"/>
      <c r="AE611" s="607"/>
      <c r="AF611" s="611"/>
      <c r="AG611" s="615"/>
      <c r="AH611" s="607"/>
      <c r="AI611" s="607"/>
      <c r="AJ611" s="603" t="s">
        <v>1370</v>
      </c>
      <c r="AK611" s="611"/>
      <c r="AL611" s="610"/>
      <c r="AM611" s="611"/>
      <c r="AN611" s="611"/>
      <c r="AO611" s="612"/>
    </row>
    <row r="612" spans="1:41" s="605" customFormat="1" ht="20.100000000000001" customHeight="1" x14ac:dyDescent="0.3">
      <c r="A612" s="611">
        <v>707580</v>
      </c>
      <c r="B612" s="624" t="s">
        <v>3659</v>
      </c>
      <c r="C612" s="603" t="s">
        <v>3660</v>
      </c>
      <c r="D612" s="615"/>
      <c r="E612" s="615" t="s">
        <v>1687</v>
      </c>
      <c r="F612" s="613"/>
      <c r="G612" s="611"/>
      <c r="H612" s="611"/>
      <c r="I612" s="607" t="s">
        <v>245</v>
      </c>
      <c r="J612" s="611"/>
      <c r="K612" s="611"/>
      <c r="L612" s="611"/>
      <c r="M612" s="615"/>
      <c r="N612" s="611"/>
      <c r="O612" s="607"/>
      <c r="P612" s="611"/>
      <c r="Q612" s="605">
        <v>0</v>
      </c>
      <c r="R612" s="611"/>
      <c r="S612" s="611"/>
      <c r="T612" s="611"/>
      <c r="U612" s="611"/>
      <c r="V612" s="611"/>
      <c r="W612" s="611"/>
      <c r="X612" s="611"/>
      <c r="Y612" s="611"/>
      <c r="Z612" s="611"/>
      <c r="AA612" s="611"/>
      <c r="AB612" s="618"/>
      <c r="AC612" s="611"/>
      <c r="AD612" s="611"/>
      <c r="AE612" s="607"/>
      <c r="AF612" s="611"/>
      <c r="AG612" s="615"/>
      <c r="AH612" s="607"/>
      <c r="AI612" s="607"/>
      <c r="AJ612" s="603" t="s">
        <v>1370</v>
      </c>
      <c r="AK612" s="611"/>
      <c r="AL612" s="610"/>
      <c r="AM612" s="611"/>
      <c r="AN612" s="611"/>
      <c r="AO612" s="612"/>
    </row>
    <row r="613" spans="1:41" s="605" customFormat="1" ht="20.100000000000001" customHeight="1" x14ac:dyDescent="0.3">
      <c r="A613" s="611">
        <v>707581</v>
      </c>
      <c r="B613" s="624" t="s">
        <v>3661</v>
      </c>
      <c r="C613" s="603" t="s">
        <v>99</v>
      </c>
      <c r="D613" s="615"/>
      <c r="E613" s="615" t="s">
        <v>1687</v>
      </c>
      <c r="F613" s="613"/>
      <c r="G613" s="611"/>
      <c r="H613" s="611"/>
      <c r="I613" s="607" t="s">
        <v>246</v>
      </c>
      <c r="J613" s="611"/>
      <c r="K613" s="611"/>
      <c r="L613" s="611"/>
      <c r="M613" s="615"/>
      <c r="N613" s="611"/>
      <c r="O613" s="607"/>
      <c r="P613" s="611"/>
      <c r="Q613" s="605">
        <v>0</v>
      </c>
      <c r="R613" s="611"/>
      <c r="S613" s="611"/>
      <c r="T613" s="611"/>
      <c r="U613" s="611"/>
      <c r="V613" s="611"/>
      <c r="W613" s="611"/>
      <c r="X613" s="611"/>
      <c r="Y613" s="611"/>
      <c r="Z613" s="611"/>
      <c r="AA613" s="611"/>
      <c r="AB613" s="618"/>
      <c r="AC613" s="611"/>
      <c r="AD613" s="611"/>
      <c r="AE613" s="607"/>
      <c r="AF613" s="611"/>
      <c r="AG613" s="615"/>
      <c r="AH613" s="607"/>
      <c r="AI613" s="607"/>
      <c r="AJ613" s="603" t="s">
        <v>1370</v>
      </c>
      <c r="AK613" s="611"/>
      <c r="AL613" s="610"/>
      <c r="AM613" s="611"/>
      <c r="AN613" s="611"/>
      <c r="AO613" s="612"/>
    </row>
    <row r="614" spans="1:41" s="605" customFormat="1" ht="20.100000000000001" customHeight="1" x14ac:dyDescent="0.3">
      <c r="A614" s="611">
        <v>707582</v>
      </c>
      <c r="B614" s="624" t="s">
        <v>3662</v>
      </c>
      <c r="C614" s="603" t="s">
        <v>275</v>
      </c>
      <c r="D614" s="615"/>
      <c r="E614" s="615" t="s">
        <v>1687</v>
      </c>
      <c r="F614" s="613"/>
      <c r="G614" s="611"/>
      <c r="H614" s="611"/>
      <c r="I614" s="607" t="s">
        <v>245</v>
      </c>
      <c r="J614" s="611"/>
      <c r="K614" s="611"/>
      <c r="L614" s="611"/>
      <c r="M614" s="615"/>
      <c r="N614" s="611"/>
      <c r="O614" s="607"/>
      <c r="P614" s="611"/>
      <c r="Q614" s="605">
        <v>0</v>
      </c>
      <c r="R614" s="611"/>
      <c r="S614" s="611"/>
      <c r="T614" s="611"/>
      <c r="U614" s="611"/>
      <c r="V614" s="611"/>
      <c r="W614" s="611"/>
      <c r="X614" s="611"/>
      <c r="Y614" s="611"/>
      <c r="Z614" s="611"/>
      <c r="AA614" s="611"/>
      <c r="AB614" s="618"/>
      <c r="AC614" s="611"/>
      <c r="AD614" s="611"/>
      <c r="AE614" s="607"/>
      <c r="AF614" s="611"/>
      <c r="AG614" s="615"/>
      <c r="AH614" s="607"/>
      <c r="AI614" s="607" t="s">
        <v>1370</v>
      </c>
      <c r="AJ614" s="603" t="s">
        <v>1370</v>
      </c>
      <c r="AK614" s="611"/>
      <c r="AL614" s="609"/>
      <c r="AO614" s="612"/>
    </row>
    <row r="615" spans="1:41" s="605" customFormat="1" ht="20.100000000000001" customHeight="1" x14ac:dyDescent="0.3">
      <c r="A615" s="611">
        <v>707583</v>
      </c>
      <c r="B615" s="624" t="s">
        <v>3663</v>
      </c>
      <c r="C615" s="603" t="s">
        <v>126</v>
      </c>
      <c r="D615" s="615" t="s">
        <v>1004</v>
      </c>
      <c r="E615" s="615" t="s">
        <v>173</v>
      </c>
      <c r="F615" s="613">
        <v>37305</v>
      </c>
      <c r="G615" s="611" t="s">
        <v>969</v>
      </c>
      <c r="H615" s="611" t="s">
        <v>907</v>
      </c>
      <c r="I615" s="607" t="s">
        <v>246</v>
      </c>
      <c r="J615" s="611" t="s">
        <v>201</v>
      </c>
      <c r="K615" s="611">
        <v>2021</v>
      </c>
      <c r="L615" s="611" t="s">
        <v>198</v>
      </c>
      <c r="M615" s="615"/>
      <c r="N615" s="611"/>
      <c r="O615" s="607"/>
      <c r="P615" s="611"/>
      <c r="Q615" s="605">
        <v>0</v>
      </c>
      <c r="R615" s="611"/>
      <c r="S615" s="611"/>
      <c r="T615" s="611"/>
      <c r="U615" s="611"/>
      <c r="V615" s="611"/>
      <c r="W615" s="611"/>
      <c r="X615" s="611"/>
      <c r="Y615" s="611"/>
      <c r="Z615" s="611"/>
      <c r="AA615" s="611"/>
      <c r="AB615" s="618"/>
      <c r="AC615" s="611"/>
      <c r="AD615" s="611"/>
      <c r="AE615" s="607"/>
      <c r="AF615" s="611"/>
      <c r="AG615" s="615"/>
      <c r="AH615" s="607"/>
      <c r="AI615" s="607"/>
      <c r="AJ615" s="603"/>
      <c r="AK615" s="611"/>
      <c r="AL615" s="610"/>
      <c r="AM615" s="611"/>
      <c r="AN615" s="611"/>
      <c r="AO615" s="612"/>
    </row>
    <row r="616" spans="1:41" s="605" customFormat="1" ht="20.100000000000001" customHeight="1" x14ac:dyDescent="0.3">
      <c r="A616" s="611">
        <v>707584</v>
      </c>
      <c r="B616" s="624" t="s">
        <v>3664</v>
      </c>
      <c r="C616" s="603" t="s">
        <v>77</v>
      </c>
      <c r="D616" s="615"/>
      <c r="E616" s="615" t="s">
        <v>1687</v>
      </c>
      <c r="F616" s="613"/>
      <c r="G616" s="611"/>
      <c r="H616" s="611"/>
      <c r="I616" s="607" t="s">
        <v>245</v>
      </c>
      <c r="J616" s="611"/>
      <c r="K616" s="611"/>
      <c r="L616" s="611"/>
      <c r="M616" s="615"/>
      <c r="N616" s="611"/>
      <c r="O616" s="607"/>
      <c r="P616" s="611"/>
      <c r="Q616" s="605">
        <v>0</v>
      </c>
      <c r="R616" s="611"/>
      <c r="S616" s="611"/>
      <c r="T616" s="611"/>
      <c r="U616" s="611"/>
      <c r="V616" s="611"/>
      <c r="W616" s="611"/>
      <c r="X616" s="611"/>
      <c r="Y616" s="611"/>
      <c r="Z616" s="611"/>
      <c r="AA616" s="611"/>
      <c r="AB616" s="618"/>
      <c r="AC616" s="611"/>
      <c r="AD616" s="611"/>
      <c r="AE616" s="607"/>
      <c r="AF616" s="611"/>
      <c r="AG616" s="615"/>
      <c r="AH616" s="607"/>
      <c r="AI616" s="607"/>
      <c r="AJ616" s="603" t="s">
        <v>1370</v>
      </c>
      <c r="AK616" s="611"/>
      <c r="AL616" s="609"/>
      <c r="AO616" s="612"/>
    </row>
    <row r="617" spans="1:41" s="605" customFormat="1" ht="20.100000000000001" customHeight="1" x14ac:dyDescent="0.3">
      <c r="A617" s="611">
        <v>707585</v>
      </c>
      <c r="B617" s="624" t="s">
        <v>3665</v>
      </c>
      <c r="C617" s="603" t="s">
        <v>130</v>
      </c>
      <c r="D617" s="615"/>
      <c r="E617" s="615" t="s">
        <v>1687</v>
      </c>
      <c r="F617" s="613"/>
      <c r="G617" s="611"/>
      <c r="H617" s="611"/>
      <c r="I617" s="607" t="s">
        <v>245</v>
      </c>
      <c r="J617" s="611"/>
      <c r="K617" s="611"/>
      <c r="L617" s="611"/>
      <c r="M617" s="615"/>
      <c r="N617" s="611"/>
      <c r="O617" s="607"/>
      <c r="P617" s="611"/>
      <c r="Q617" s="605">
        <v>0</v>
      </c>
      <c r="R617" s="611"/>
      <c r="S617" s="611"/>
      <c r="T617" s="611"/>
      <c r="U617" s="611"/>
      <c r="V617" s="611"/>
      <c r="W617" s="611"/>
      <c r="X617" s="611"/>
      <c r="Y617" s="611"/>
      <c r="Z617" s="611"/>
      <c r="AA617" s="611"/>
      <c r="AB617" s="618"/>
      <c r="AC617" s="611"/>
      <c r="AD617" s="611"/>
      <c r="AE617" s="607"/>
      <c r="AF617" s="611"/>
      <c r="AG617" s="615"/>
      <c r="AH617" s="607"/>
      <c r="AI617" s="607" t="s">
        <v>1370</v>
      </c>
      <c r="AJ617" s="603" t="s">
        <v>1370</v>
      </c>
      <c r="AK617" s="611"/>
      <c r="AL617" s="610"/>
      <c r="AM617" s="611"/>
      <c r="AN617" s="611"/>
      <c r="AO617" s="612"/>
    </row>
    <row r="618" spans="1:41" s="605" customFormat="1" ht="20.100000000000001" customHeight="1" x14ac:dyDescent="0.3">
      <c r="A618" s="611">
        <v>707586</v>
      </c>
      <c r="B618" s="624" t="s">
        <v>3666</v>
      </c>
      <c r="C618" s="603" t="s">
        <v>66</v>
      </c>
      <c r="D618" s="615"/>
      <c r="E618" s="615" t="s">
        <v>1687</v>
      </c>
      <c r="F618" s="613"/>
      <c r="G618" s="611"/>
      <c r="H618" s="611"/>
      <c r="I618" s="607" t="s">
        <v>245</v>
      </c>
      <c r="J618" s="611"/>
      <c r="K618" s="611"/>
      <c r="L618" s="611"/>
      <c r="M618" s="615"/>
      <c r="N618" s="611"/>
      <c r="O618" s="607"/>
      <c r="P618" s="611"/>
      <c r="Q618" s="605">
        <v>0</v>
      </c>
      <c r="R618" s="611"/>
      <c r="S618" s="611"/>
      <c r="T618" s="611"/>
      <c r="U618" s="611"/>
      <c r="V618" s="611"/>
      <c r="W618" s="611"/>
      <c r="X618" s="611"/>
      <c r="Y618" s="611"/>
      <c r="Z618" s="611"/>
      <c r="AA618" s="611"/>
      <c r="AB618" s="618"/>
      <c r="AC618" s="611"/>
      <c r="AD618" s="611"/>
      <c r="AE618" s="607"/>
      <c r="AF618" s="611"/>
      <c r="AG618" s="615"/>
      <c r="AH618" s="607"/>
      <c r="AI618" s="607"/>
      <c r="AJ618" s="603" t="s">
        <v>1370</v>
      </c>
      <c r="AK618" s="611"/>
      <c r="AL618" s="610"/>
      <c r="AM618" s="611"/>
      <c r="AN618" s="611"/>
      <c r="AO618" s="612"/>
    </row>
    <row r="619" spans="1:41" s="605" customFormat="1" ht="20.100000000000001" customHeight="1" x14ac:dyDescent="0.3">
      <c r="A619" s="611">
        <v>707587</v>
      </c>
      <c r="B619" s="624" t="s">
        <v>3667</v>
      </c>
      <c r="C619" s="603" t="s">
        <v>3668</v>
      </c>
      <c r="D619" s="615"/>
      <c r="E619" s="615" t="s">
        <v>1687</v>
      </c>
      <c r="F619" s="613"/>
      <c r="G619" s="611"/>
      <c r="H619" s="611"/>
      <c r="I619" s="607" t="s">
        <v>245</v>
      </c>
      <c r="J619" s="611"/>
      <c r="K619" s="611"/>
      <c r="L619" s="611"/>
      <c r="M619" s="615"/>
      <c r="N619" s="611"/>
      <c r="O619" s="607"/>
      <c r="P619" s="611"/>
      <c r="Q619" s="605">
        <v>0</v>
      </c>
      <c r="R619" s="611"/>
      <c r="S619" s="611"/>
      <c r="T619" s="611"/>
      <c r="U619" s="611"/>
      <c r="V619" s="611"/>
      <c r="W619" s="611"/>
      <c r="X619" s="611"/>
      <c r="Y619" s="611"/>
      <c r="Z619" s="611"/>
      <c r="AA619" s="611"/>
      <c r="AB619" s="618"/>
      <c r="AC619" s="611"/>
      <c r="AD619" s="611"/>
      <c r="AE619" s="607"/>
      <c r="AF619" s="611"/>
      <c r="AG619" s="615"/>
      <c r="AH619" s="607"/>
      <c r="AI619" s="607" t="s">
        <v>1370</v>
      </c>
      <c r="AJ619" s="603" t="s">
        <v>1370</v>
      </c>
      <c r="AK619" s="611"/>
      <c r="AL619" s="610"/>
      <c r="AM619" s="611"/>
      <c r="AN619" s="611"/>
      <c r="AO619" s="612"/>
    </row>
    <row r="620" spans="1:41" s="605" customFormat="1" ht="20.100000000000001" customHeight="1" x14ac:dyDescent="0.3">
      <c r="A620" s="611">
        <v>707588</v>
      </c>
      <c r="B620" s="624" t="s">
        <v>3669</v>
      </c>
      <c r="C620" s="603" t="s">
        <v>101</v>
      </c>
      <c r="D620" s="615"/>
      <c r="E620" s="615" t="s">
        <v>1687</v>
      </c>
      <c r="F620" s="613"/>
      <c r="G620" s="611"/>
      <c r="H620" s="611"/>
      <c r="I620" s="607" t="s">
        <v>245</v>
      </c>
      <c r="J620" s="611"/>
      <c r="K620" s="611"/>
      <c r="L620" s="611"/>
      <c r="M620" s="615"/>
      <c r="N620" s="611"/>
      <c r="O620" s="607" t="s">
        <v>4041</v>
      </c>
      <c r="P620" s="611"/>
      <c r="Q620" s="605">
        <v>-47000</v>
      </c>
      <c r="R620" s="611"/>
      <c r="S620" s="611"/>
      <c r="T620" s="611"/>
      <c r="U620" s="611"/>
      <c r="V620" s="611"/>
      <c r="W620" s="611"/>
      <c r="X620" s="611"/>
      <c r="Y620" s="611"/>
      <c r="Z620" s="611"/>
      <c r="AA620" s="611"/>
      <c r="AB620" s="618"/>
      <c r="AC620" s="611"/>
      <c r="AD620" s="611"/>
      <c r="AE620" s="607" t="s">
        <v>3852</v>
      </c>
      <c r="AF620" s="611"/>
      <c r="AG620" s="615"/>
      <c r="AH620" s="607"/>
      <c r="AI620" s="607"/>
      <c r="AJ620" s="603" t="s">
        <v>1370</v>
      </c>
      <c r="AK620" s="611"/>
      <c r="AL620" s="610"/>
      <c r="AM620" s="611"/>
      <c r="AN620" s="611"/>
      <c r="AO620" s="612"/>
    </row>
    <row r="621" spans="1:41" s="605" customFormat="1" ht="20.100000000000001" customHeight="1" x14ac:dyDescent="0.3">
      <c r="A621" s="611">
        <v>707589</v>
      </c>
      <c r="B621" s="624" t="s">
        <v>3670</v>
      </c>
      <c r="C621" s="603" t="s">
        <v>99</v>
      </c>
      <c r="D621" s="615" t="s">
        <v>3967</v>
      </c>
      <c r="E621" s="615" t="s">
        <v>1687</v>
      </c>
      <c r="F621" s="613">
        <v>38397</v>
      </c>
      <c r="G621" s="611" t="s">
        <v>198</v>
      </c>
      <c r="H621" s="611" t="s">
        <v>907</v>
      </c>
      <c r="I621" s="607" t="s">
        <v>245</v>
      </c>
      <c r="J621" s="611" t="s">
        <v>1683</v>
      </c>
      <c r="K621" s="611">
        <v>2024</v>
      </c>
      <c r="L621" s="611" t="s">
        <v>198</v>
      </c>
      <c r="M621" s="615"/>
      <c r="N621" s="611"/>
      <c r="O621" s="607"/>
      <c r="P621" s="611"/>
      <c r="Q621" s="605">
        <v>0</v>
      </c>
      <c r="R621" s="611"/>
      <c r="S621" s="611"/>
      <c r="T621" s="611"/>
      <c r="U621" s="611"/>
      <c r="V621" s="611"/>
      <c r="W621" s="611"/>
      <c r="X621" s="611"/>
      <c r="Y621" s="611"/>
      <c r="Z621" s="611"/>
      <c r="AA621" s="611"/>
      <c r="AB621" s="618"/>
      <c r="AC621" s="611"/>
      <c r="AD621" s="611"/>
      <c r="AE621" s="607"/>
      <c r="AF621" s="611"/>
      <c r="AG621" s="615"/>
      <c r="AH621" s="607"/>
      <c r="AI621" s="607"/>
      <c r="AJ621" s="603"/>
      <c r="AK621" s="611"/>
      <c r="AL621" s="610"/>
      <c r="AM621" s="615"/>
      <c r="AN621" s="615"/>
      <c r="AO621" s="612"/>
    </row>
    <row r="622" spans="1:41" s="605" customFormat="1" ht="20.100000000000001" customHeight="1" x14ac:dyDescent="0.3">
      <c r="A622" s="611">
        <v>707590</v>
      </c>
      <c r="B622" s="624" t="s">
        <v>3671</v>
      </c>
      <c r="C622" s="603" t="s">
        <v>3672</v>
      </c>
      <c r="D622" s="615" t="s">
        <v>3968</v>
      </c>
      <c r="E622" s="615" t="s">
        <v>1687</v>
      </c>
      <c r="F622" s="613">
        <v>30177</v>
      </c>
      <c r="G622" s="611" t="s">
        <v>198</v>
      </c>
      <c r="H622" s="611" t="s">
        <v>907</v>
      </c>
      <c r="I622" s="607" t="s">
        <v>245</v>
      </c>
      <c r="J622" s="611" t="s">
        <v>1683</v>
      </c>
      <c r="K622" s="611">
        <v>1999</v>
      </c>
      <c r="L622" s="611" t="s">
        <v>198</v>
      </c>
      <c r="M622" s="615"/>
      <c r="N622" s="611"/>
      <c r="O622" s="607"/>
      <c r="P622" s="611"/>
      <c r="Q622" s="605">
        <v>0</v>
      </c>
      <c r="R622" s="611"/>
      <c r="S622" s="611"/>
      <c r="T622" s="611"/>
      <c r="U622" s="611"/>
      <c r="V622" s="611"/>
      <c r="W622" s="611"/>
      <c r="X622" s="611"/>
      <c r="Y622" s="611"/>
      <c r="Z622" s="611"/>
      <c r="AA622" s="611"/>
      <c r="AB622" s="618"/>
      <c r="AC622" s="611"/>
      <c r="AD622" s="611"/>
      <c r="AE622" s="607"/>
      <c r="AF622" s="611"/>
      <c r="AG622" s="615"/>
      <c r="AH622" s="607"/>
      <c r="AI622" s="607"/>
      <c r="AJ622" s="603"/>
      <c r="AK622" s="611"/>
      <c r="AL622" s="610"/>
      <c r="AM622" s="611"/>
      <c r="AN622" s="611"/>
      <c r="AO622" s="612"/>
    </row>
    <row r="623" spans="1:41" s="605" customFormat="1" ht="20.100000000000001" customHeight="1" x14ac:dyDescent="0.3">
      <c r="A623" s="611">
        <v>707591</v>
      </c>
      <c r="B623" s="624" t="s">
        <v>3673</v>
      </c>
      <c r="C623" s="603" t="s">
        <v>66</v>
      </c>
      <c r="D623" s="615" t="s">
        <v>933</v>
      </c>
      <c r="E623" s="615" t="s">
        <v>173</v>
      </c>
      <c r="F623" s="613">
        <v>34797</v>
      </c>
      <c r="G623" s="611" t="s">
        <v>956</v>
      </c>
      <c r="H623" s="611" t="s">
        <v>3966</v>
      </c>
      <c r="I623" s="607" t="s">
        <v>246</v>
      </c>
      <c r="J623" s="611" t="s">
        <v>201</v>
      </c>
      <c r="K623" s="611">
        <v>2012</v>
      </c>
      <c r="L623" s="611" t="s">
        <v>198</v>
      </c>
      <c r="M623" s="615"/>
      <c r="N623" s="611"/>
      <c r="O623" s="607"/>
      <c r="P623" s="611"/>
      <c r="Q623" s="605">
        <v>0</v>
      </c>
      <c r="R623" s="611"/>
      <c r="S623" s="611"/>
      <c r="T623" s="611"/>
      <c r="U623" s="611"/>
      <c r="V623" s="611"/>
      <c r="W623" s="611"/>
      <c r="X623" s="611"/>
      <c r="Y623" s="611"/>
      <c r="Z623" s="611"/>
      <c r="AA623" s="611"/>
      <c r="AB623" s="618"/>
      <c r="AC623" s="611"/>
      <c r="AD623" s="611"/>
      <c r="AE623" s="607"/>
      <c r="AF623" s="611"/>
      <c r="AG623" s="615"/>
      <c r="AH623" s="607"/>
      <c r="AI623" s="607"/>
      <c r="AJ623" s="603"/>
      <c r="AK623" s="611"/>
      <c r="AL623" s="610"/>
      <c r="AM623" s="611"/>
      <c r="AN623" s="611"/>
      <c r="AO623" s="612"/>
    </row>
    <row r="624" spans="1:41" s="605" customFormat="1" ht="20.100000000000001" customHeight="1" x14ac:dyDescent="0.3">
      <c r="A624" s="611">
        <v>707592</v>
      </c>
      <c r="B624" s="624" t="s">
        <v>3674</v>
      </c>
      <c r="C624" s="603" t="s">
        <v>3675</v>
      </c>
      <c r="D624" s="615"/>
      <c r="E624" s="615" t="s">
        <v>1687</v>
      </c>
      <c r="F624" s="613"/>
      <c r="G624" s="611"/>
      <c r="H624" s="611"/>
      <c r="I624" s="607" t="s">
        <v>245</v>
      </c>
      <c r="J624" s="611"/>
      <c r="K624" s="611"/>
      <c r="L624" s="611"/>
      <c r="M624" s="615"/>
      <c r="N624" s="611"/>
      <c r="O624" s="607"/>
      <c r="P624" s="611"/>
      <c r="Q624" s="605">
        <v>0</v>
      </c>
      <c r="R624" s="611"/>
      <c r="S624" s="611"/>
      <c r="T624" s="611"/>
      <c r="U624" s="611"/>
      <c r="V624" s="611"/>
      <c r="W624" s="611"/>
      <c r="X624" s="611"/>
      <c r="Y624" s="611"/>
      <c r="Z624" s="611"/>
      <c r="AA624" s="611"/>
      <c r="AB624" s="618"/>
      <c r="AC624" s="611"/>
      <c r="AD624" s="611"/>
      <c r="AE624" s="607"/>
      <c r="AF624" s="611"/>
      <c r="AG624" s="615"/>
      <c r="AH624" s="607"/>
      <c r="AI624" s="607"/>
      <c r="AJ624" s="603" t="s">
        <v>1370</v>
      </c>
      <c r="AK624" s="611"/>
      <c r="AL624" s="610"/>
      <c r="AM624" s="611"/>
      <c r="AN624" s="611"/>
      <c r="AO624" s="612"/>
    </row>
    <row r="625" spans="1:41" s="605" customFormat="1" ht="20.100000000000001" customHeight="1" x14ac:dyDescent="0.3">
      <c r="A625" s="611">
        <v>707593</v>
      </c>
      <c r="B625" s="624" t="s">
        <v>3676</v>
      </c>
      <c r="C625" s="603" t="s">
        <v>132</v>
      </c>
      <c r="D625" s="615"/>
      <c r="E625" s="615" t="s">
        <v>1687</v>
      </c>
      <c r="F625" s="613"/>
      <c r="G625" s="611"/>
      <c r="H625" s="611"/>
      <c r="I625" s="607" t="s">
        <v>245</v>
      </c>
      <c r="J625" s="611"/>
      <c r="K625" s="611"/>
      <c r="L625" s="611"/>
      <c r="M625" s="615"/>
      <c r="N625" s="611"/>
      <c r="O625" s="607"/>
      <c r="P625" s="611"/>
      <c r="Q625" s="605">
        <v>0</v>
      </c>
      <c r="R625" s="611"/>
      <c r="S625" s="611"/>
      <c r="T625" s="611"/>
      <c r="U625" s="611"/>
      <c r="V625" s="611"/>
      <c r="W625" s="611"/>
      <c r="X625" s="611"/>
      <c r="Y625" s="611"/>
      <c r="Z625" s="611"/>
      <c r="AA625" s="611"/>
      <c r="AB625" s="618"/>
      <c r="AC625" s="611"/>
      <c r="AD625" s="611"/>
      <c r="AE625" s="607"/>
      <c r="AF625" s="611"/>
      <c r="AG625" s="615"/>
      <c r="AH625" s="607"/>
      <c r="AI625" s="607"/>
      <c r="AJ625" s="603" t="s">
        <v>1370</v>
      </c>
      <c r="AK625" s="611"/>
      <c r="AL625" s="610"/>
      <c r="AM625" s="611"/>
      <c r="AN625" s="611"/>
      <c r="AO625" s="612"/>
    </row>
    <row r="626" spans="1:41" s="605" customFormat="1" ht="20.100000000000001" customHeight="1" x14ac:dyDescent="0.3">
      <c r="A626" s="611">
        <v>707594</v>
      </c>
      <c r="B626" s="624" t="s">
        <v>3677</v>
      </c>
      <c r="C626" s="603" t="s">
        <v>82</v>
      </c>
      <c r="D626" s="615"/>
      <c r="E626" s="615" t="s">
        <v>1687</v>
      </c>
      <c r="F626" s="613"/>
      <c r="G626" s="611"/>
      <c r="H626" s="611"/>
      <c r="I626" s="607" t="s">
        <v>245</v>
      </c>
      <c r="J626" s="611"/>
      <c r="K626" s="611"/>
      <c r="L626" s="611"/>
      <c r="M626" s="615"/>
      <c r="N626" s="611"/>
      <c r="O626" s="607"/>
      <c r="P626" s="611"/>
      <c r="Q626" s="605">
        <v>0</v>
      </c>
      <c r="R626" s="611"/>
      <c r="S626" s="611"/>
      <c r="T626" s="611"/>
      <c r="U626" s="611"/>
      <c r="V626" s="611"/>
      <c r="W626" s="611"/>
      <c r="X626" s="611"/>
      <c r="Y626" s="611"/>
      <c r="Z626" s="611"/>
      <c r="AA626" s="611"/>
      <c r="AB626" s="618"/>
      <c r="AC626" s="611"/>
      <c r="AD626" s="611"/>
      <c r="AE626" s="607"/>
      <c r="AF626" s="611"/>
      <c r="AG626" s="615"/>
      <c r="AH626" s="607"/>
      <c r="AI626" s="607"/>
      <c r="AJ626" s="603" t="s">
        <v>1370</v>
      </c>
      <c r="AK626" s="611"/>
      <c r="AL626" s="610"/>
      <c r="AM626" s="611"/>
      <c r="AN626" s="611"/>
      <c r="AO626" s="612"/>
    </row>
    <row r="627" spans="1:41" s="605" customFormat="1" ht="20.100000000000001" customHeight="1" x14ac:dyDescent="0.3">
      <c r="A627" s="611">
        <v>707595</v>
      </c>
      <c r="B627" s="624" t="s">
        <v>3678</v>
      </c>
      <c r="C627" s="603" t="s">
        <v>3679</v>
      </c>
      <c r="D627" s="615"/>
      <c r="E627" s="615" t="s">
        <v>1687</v>
      </c>
      <c r="F627" s="613"/>
      <c r="G627" s="611"/>
      <c r="H627" s="611"/>
      <c r="I627" s="607" t="s">
        <v>245</v>
      </c>
      <c r="J627" s="611"/>
      <c r="K627" s="611"/>
      <c r="L627" s="611"/>
      <c r="M627" s="615"/>
      <c r="N627" s="611"/>
      <c r="O627" s="607"/>
      <c r="P627" s="611"/>
      <c r="Q627" s="605">
        <v>0</v>
      </c>
      <c r="R627" s="611"/>
      <c r="S627" s="611"/>
      <c r="T627" s="611"/>
      <c r="U627" s="611"/>
      <c r="V627" s="611"/>
      <c r="W627" s="611"/>
      <c r="X627" s="611"/>
      <c r="Y627" s="611"/>
      <c r="Z627" s="611"/>
      <c r="AA627" s="611"/>
      <c r="AB627" s="618"/>
      <c r="AC627" s="611"/>
      <c r="AD627" s="611"/>
      <c r="AE627" s="607"/>
      <c r="AF627" s="611"/>
      <c r="AG627" s="615"/>
      <c r="AH627" s="607"/>
      <c r="AI627" s="607" t="s">
        <v>1370</v>
      </c>
      <c r="AJ627" s="603" t="s">
        <v>1370</v>
      </c>
      <c r="AK627" s="611"/>
      <c r="AL627" s="610"/>
      <c r="AM627" s="611"/>
      <c r="AN627" s="611"/>
      <c r="AO627" s="612"/>
    </row>
    <row r="628" spans="1:41" s="605" customFormat="1" ht="20.100000000000001" customHeight="1" x14ac:dyDescent="0.3">
      <c r="A628" s="611">
        <v>707596</v>
      </c>
      <c r="B628" s="624" t="s">
        <v>3680</v>
      </c>
      <c r="C628" s="603" t="s">
        <v>3681</v>
      </c>
      <c r="D628" s="615"/>
      <c r="E628" s="611" t="s">
        <v>172</v>
      </c>
      <c r="F628" s="613"/>
      <c r="G628" s="611"/>
      <c r="H628" s="611"/>
      <c r="I628" s="607" t="s">
        <v>245</v>
      </c>
      <c r="J628" s="611"/>
      <c r="K628" s="611"/>
      <c r="L628" s="611"/>
      <c r="M628" s="615"/>
      <c r="N628" s="611"/>
      <c r="O628" s="607"/>
      <c r="P628" s="611"/>
      <c r="Q628" s="605">
        <v>0</v>
      </c>
      <c r="R628" s="611"/>
      <c r="S628" s="611"/>
      <c r="T628" s="611"/>
      <c r="U628" s="611"/>
      <c r="V628" s="611"/>
      <c r="W628" s="611"/>
      <c r="X628" s="611"/>
      <c r="Y628" s="611"/>
      <c r="Z628" s="611"/>
      <c r="AA628" s="611"/>
      <c r="AB628" s="618"/>
      <c r="AC628" s="611"/>
      <c r="AD628" s="611"/>
      <c r="AE628" s="607"/>
      <c r="AF628" s="611"/>
      <c r="AG628" s="615"/>
      <c r="AH628" s="607"/>
      <c r="AI628" s="607"/>
      <c r="AJ628" s="603" t="s">
        <v>1370</v>
      </c>
      <c r="AK628" s="611"/>
      <c r="AL628" s="610"/>
      <c r="AM628" s="611"/>
      <c r="AN628" s="611"/>
      <c r="AO628" s="612"/>
    </row>
    <row r="629" spans="1:41" s="605" customFormat="1" ht="20.100000000000001" customHeight="1" x14ac:dyDescent="0.3">
      <c r="A629" s="611">
        <v>707597</v>
      </c>
      <c r="B629" s="624" t="s">
        <v>3682</v>
      </c>
      <c r="C629" s="603" t="s">
        <v>61</v>
      </c>
      <c r="D629" s="615"/>
      <c r="E629" s="611" t="s">
        <v>172</v>
      </c>
      <c r="F629" s="613"/>
      <c r="G629" s="611"/>
      <c r="H629" s="611"/>
      <c r="I629" s="607" t="s">
        <v>245</v>
      </c>
      <c r="J629" s="611"/>
      <c r="K629" s="611"/>
      <c r="L629" s="611"/>
      <c r="M629" s="615"/>
      <c r="N629" s="611"/>
      <c r="O629" s="607"/>
      <c r="P629" s="611"/>
      <c r="Q629" s="605">
        <v>0</v>
      </c>
      <c r="R629" s="611"/>
      <c r="S629" s="611"/>
      <c r="T629" s="611"/>
      <c r="U629" s="611"/>
      <c r="V629" s="611"/>
      <c r="W629" s="611"/>
      <c r="X629" s="611"/>
      <c r="Y629" s="611"/>
      <c r="Z629" s="611"/>
      <c r="AA629" s="611"/>
      <c r="AB629" s="618"/>
      <c r="AC629" s="611"/>
      <c r="AD629" s="611"/>
      <c r="AE629" s="607"/>
      <c r="AF629" s="611"/>
      <c r="AG629" s="615"/>
      <c r="AH629" s="607"/>
      <c r="AI629" s="607"/>
      <c r="AJ629" s="603" t="s">
        <v>1370</v>
      </c>
      <c r="AK629" s="611"/>
      <c r="AL629" s="610"/>
      <c r="AM629" s="611"/>
      <c r="AN629" s="611"/>
      <c r="AO629" s="612"/>
    </row>
    <row r="630" spans="1:41" s="605" customFormat="1" ht="20.100000000000001" customHeight="1" x14ac:dyDescent="0.3">
      <c r="A630" s="611">
        <v>707598</v>
      </c>
      <c r="B630" s="624" t="s">
        <v>3683</v>
      </c>
      <c r="C630" s="603" t="s">
        <v>63</v>
      </c>
      <c r="D630" s="615" t="s">
        <v>3969</v>
      </c>
      <c r="E630" s="615" t="s">
        <v>173</v>
      </c>
      <c r="F630" s="613">
        <v>28491</v>
      </c>
      <c r="G630" s="611" t="s">
        <v>198</v>
      </c>
      <c r="H630" s="611" t="s">
        <v>3966</v>
      </c>
      <c r="I630" s="607" t="s">
        <v>246</v>
      </c>
      <c r="J630" s="611" t="s">
        <v>201</v>
      </c>
      <c r="K630" s="611">
        <v>2002</v>
      </c>
      <c r="L630" s="611" t="s">
        <v>200</v>
      </c>
      <c r="M630" s="615"/>
      <c r="N630" s="611"/>
      <c r="O630" s="607"/>
      <c r="P630" s="611"/>
      <c r="Q630" s="605">
        <v>0</v>
      </c>
      <c r="R630" s="611"/>
      <c r="S630" s="611"/>
      <c r="T630" s="611"/>
      <c r="U630" s="611"/>
      <c r="V630" s="611"/>
      <c r="W630" s="611"/>
      <c r="X630" s="611"/>
      <c r="Y630" s="611"/>
      <c r="Z630" s="611"/>
      <c r="AA630" s="611"/>
      <c r="AB630" s="618"/>
      <c r="AC630" s="611"/>
      <c r="AD630" s="611"/>
      <c r="AE630" s="607"/>
      <c r="AF630" s="611"/>
      <c r="AG630" s="615"/>
      <c r="AH630" s="607"/>
      <c r="AI630" s="607"/>
      <c r="AJ630" s="603"/>
      <c r="AK630" s="611"/>
      <c r="AL630" s="610"/>
      <c r="AM630" s="611"/>
      <c r="AN630" s="611"/>
      <c r="AO630" s="612"/>
    </row>
    <row r="631" spans="1:41" s="605" customFormat="1" ht="20.100000000000001" customHeight="1" x14ac:dyDescent="0.3">
      <c r="A631" s="611">
        <v>707599</v>
      </c>
      <c r="B631" s="624" t="s">
        <v>3684</v>
      </c>
      <c r="C631" s="603" t="s">
        <v>3270</v>
      </c>
      <c r="D631" s="615" t="s">
        <v>963</v>
      </c>
      <c r="E631" s="615" t="s">
        <v>172</v>
      </c>
      <c r="F631" s="613">
        <v>32716</v>
      </c>
      <c r="G631" s="611" t="s">
        <v>198</v>
      </c>
      <c r="H631" s="611" t="s">
        <v>907</v>
      </c>
      <c r="I631" s="607" t="s">
        <v>245</v>
      </c>
      <c r="J631" s="611" t="s">
        <v>199</v>
      </c>
      <c r="K631" s="611">
        <v>2009</v>
      </c>
      <c r="L631" s="611" t="s">
        <v>198</v>
      </c>
      <c r="M631" s="615"/>
      <c r="N631" s="611"/>
      <c r="O631" s="607"/>
      <c r="P631" s="611"/>
      <c r="Q631" s="605">
        <v>0</v>
      </c>
      <c r="R631" s="611"/>
      <c r="S631" s="611"/>
      <c r="T631" s="611"/>
      <c r="U631" s="611"/>
      <c r="V631" s="611"/>
      <c r="W631" s="611"/>
      <c r="X631" s="611"/>
      <c r="Y631" s="611"/>
      <c r="Z631" s="611"/>
      <c r="AA631" s="611"/>
      <c r="AB631" s="618"/>
      <c r="AC631" s="611"/>
      <c r="AD631" s="611"/>
      <c r="AE631" s="607"/>
      <c r="AF631" s="611"/>
      <c r="AG631" s="615"/>
      <c r="AH631" s="607"/>
      <c r="AI631" s="607"/>
      <c r="AJ631" s="603"/>
      <c r="AK631" s="611"/>
      <c r="AL631" s="610"/>
      <c r="AM631" s="611"/>
      <c r="AN631" s="611"/>
      <c r="AO631" s="612"/>
    </row>
    <row r="632" spans="1:41" s="605" customFormat="1" ht="20.100000000000001" customHeight="1" x14ac:dyDescent="0.3">
      <c r="A632" s="611">
        <v>707600</v>
      </c>
      <c r="B632" s="624" t="s">
        <v>3685</v>
      </c>
      <c r="C632" s="603" t="s">
        <v>87</v>
      </c>
      <c r="D632" s="615"/>
      <c r="E632" s="615" t="s">
        <v>1687</v>
      </c>
      <c r="F632" s="613"/>
      <c r="G632" s="611"/>
      <c r="H632" s="611"/>
      <c r="I632" s="607" t="s">
        <v>246</v>
      </c>
      <c r="J632" s="611"/>
      <c r="K632" s="611"/>
      <c r="L632" s="611"/>
      <c r="M632" s="615"/>
      <c r="N632" s="611"/>
      <c r="O632" s="607"/>
      <c r="P632" s="611"/>
      <c r="Q632" s="605">
        <v>0</v>
      </c>
      <c r="R632" s="611"/>
      <c r="S632" s="611"/>
      <c r="T632" s="611"/>
      <c r="U632" s="611"/>
      <c r="V632" s="611"/>
      <c r="W632" s="611"/>
      <c r="X632" s="611"/>
      <c r="Y632" s="611"/>
      <c r="Z632" s="611"/>
      <c r="AA632" s="611"/>
      <c r="AB632" s="618"/>
      <c r="AC632" s="611"/>
      <c r="AD632" s="611"/>
      <c r="AE632" s="607"/>
      <c r="AF632" s="611"/>
      <c r="AG632" s="615"/>
      <c r="AH632" s="607"/>
      <c r="AI632" s="607"/>
      <c r="AJ632" s="603" t="s">
        <v>1370</v>
      </c>
      <c r="AK632" s="611"/>
      <c r="AL632" s="610"/>
      <c r="AM632" s="611"/>
      <c r="AN632" s="611"/>
      <c r="AO632" s="612"/>
    </row>
    <row r="633" spans="1:41" s="605" customFormat="1" ht="20.100000000000001" customHeight="1" x14ac:dyDescent="0.3">
      <c r="A633" s="611">
        <v>707601</v>
      </c>
      <c r="B633" s="624" t="s">
        <v>3686</v>
      </c>
      <c r="C633" s="603" t="s">
        <v>3687</v>
      </c>
      <c r="D633" s="615"/>
      <c r="E633" s="615" t="s">
        <v>1687</v>
      </c>
      <c r="F633" s="613"/>
      <c r="G633" s="611"/>
      <c r="H633" s="611"/>
      <c r="I633" s="607" t="s">
        <v>245</v>
      </c>
      <c r="J633" s="611"/>
      <c r="K633" s="611"/>
      <c r="L633" s="611"/>
      <c r="M633" s="615"/>
      <c r="N633" s="611"/>
      <c r="O633" s="607"/>
      <c r="P633" s="611"/>
      <c r="Q633" s="605">
        <v>0</v>
      </c>
      <c r="R633" s="611"/>
      <c r="S633" s="611"/>
      <c r="T633" s="611"/>
      <c r="U633" s="611"/>
      <c r="V633" s="611"/>
      <c r="W633" s="611"/>
      <c r="X633" s="611"/>
      <c r="Y633" s="611"/>
      <c r="Z633" s="611"/>
      <c r="AA633" s="611"/>
      <c r="AB633" s="618"/>
      <c r="AC633" s="611"/>
      <c r="AD633" s="611"/>
      <c r="AE633" s="607"/>
      <c r="AF633" s="611"/>
      <c r="AG633" s="615"/>
      <c r="AH633" s="607"/>
      <c r="AI633" s="607"/>
      <c r="AJ633" s="603" t="s">
        <v>1370</v>
      </c>
      <c r="AK633" s="611"/>
      <c r="AL633" s="610"/>
      <c r="AM633" s="611"/>
      <c r="AN633" s="611"/>
      <c r="AO633" s="612"/>
    </row>
    <row r="634" spans="1:41" s="605" customFormat="1" ht="20.100000000000001" customHeight="1" x14ac:dyDescent="0.3">
      <c r="A634" s="611">
        <v>707602</v>
      </c>
      <c r="B634" s="624" t="s">
        <v>3688</v>
      </c>
      <c r="C634" s="603" t="s">
        <v>3689</v>
      </c>
      <c r="D634" s="615" t="s">
        <v>3970</v>
      </c>
      <c r="E634" s="615" t="s">
        <v>172</v>
      </c>
      <c r="F634" s="613">
        <v>33398</v>
      </c>
      <c r="G634" s="611" t="s">
        <v>198</v>
      </c>
      <c r="H634" s="611" t="s">
        <v>1033</v>
      </c>
      <c r="I634" s="607" t="s">
        <v>246</v>
      </c>
      <c r="J634" s="611" t="s">
        <v>201</v>
      </c>
      <c r="K634" s="611">
        <v>2010</v>
      </c>
      <c r="L634" s="611" t="s">
        <v>198</v>
      </c>
      <c r="M634" s="615"/>
      <c r="N634" s="611"/>
      <c r="O634" s="607"/>
      <c r="P634" s="611"/>
      <c r="Q634" s="605">
        <v>0</v>
      </c>
      <c r="R634" s="611"/>
      <c r="S634" s="611"/>
      <c r="T634" s="611"/>
      <c r="U634" s="611"/>
      <c r="V634" s="611"/>
      <c r="W634" s="611"/>
      <c r="X634" s="611"/>
      <c r="Y634" s="611"/>
      <c r="Z634" s="611"/>
      <c r="AA634" s="611"/>
      <c r="AB634" s="618"/>
      <c r="AC634" s="611"/>
      <c r="AD634" s="611"/>
      <c r="AE634" s="607"/>
      <c r="AF634" s="611"/>
      <c r="AG634" s="615"/>
      <c r="AH634" s="607"/>
      <c r="AI634" s="607"/>
      <c r="AJ634" s="603"/>
      <c r="AK634" s="611"/>
      <c r="AL634" s="610"/>
      <c r="AM634" s="611"/>
      <c r="AN634" s="611"/>
      <c r="AO634" s="612"/>
    </row>
    <row r="635" spans="1:41" s="605" customFormat="1" ht="20.100000000000001" customHeight="1" x14ac:dyDescent="0.3">
      <c r="A635" s="611">
        <v>707603</v>
      </c>
      <c r="B635" s="624" t="s">
        <v>3690</v>
      </c>
      <c r="C635" s="603" t="s">
        <v>1705</v>
      </c>
      <c r="D635" s="615" t="s">
        <v>163</v>
      </c>
      <c r="E635" s="615" t="s">
        <v>173</v>
      </c>
      <c r="F635" s="613">
        <v>32000</v>
      </c>
      <c r="G635" s="611" t="s">
        <v>206</v>
      </c>
      <c r="H635" s="611" t="s">
        <v>907</v>
      </c>
      <c r="I635" s="607" t="s">
        <v>245</v>
      </c>
      <c r="J635" s="611" t="s">
        <v>199</v>
      </c>
      <c r="K635" s="611">
        <v>2006</v>
      </c>
      <c r="L635" s="611" t="s">
        <v>206</v>
      </c>
      <c r="M635" s="615"/>
      <c r="N635" s="611"/>
      <c r="O635" s="607"/>
      <c r="P635" s="611"/>
      <c r="Q635" s="605">
        <v>0</v>
      </c>
      <c r="R635" s="611"/>
      <c r="S635" s="611"/>
      <c r="T635" s="611"/>
      <c r="U635" s="611"/>
      <c r="V635" s="611"/>
      <c r="W635" s="611"/>
      <c r="X635" s="611"/>
      <c r="Y635" s="611"/>
      <c r="Z635" s="611"/>
      <c r="AA635" s="611"/>
      <c r="AB635" s="618"/>
      <c r="AC635" s="611"/>
      <c r="AD635" s="611"/>
      <c r="AE635" s="607"/>
      <c r="AF635" s="611"/>
      <c r="AG635" s="615"/>
      <c r="AH635" s="607"/>
      <c r="AI635" s="607"/>
      <c r="AJ635" s="603"/>
      <c r="AK635" s="611"/>
      <c r="AL635" s="610"/>
      <c r="AM635" s="611"/>
      <c r="AN635" s="611"/>
      <c r="AO635" s="612"/>
    </row>
    <row r="636" spans="1:41" s="605" customFormat="1" ht="20.100000000000001" customHeight="1" x14ac:dyDescent="0.3">
      <c r="A636" s="611">
        <v>707604</v>
      </c>
      <c r="B636" s="624" t="s">
        <v>3691</v>
      </c>
      <c r="C636" s="603" t="s">
        <v>3692</v>
      </c>
      <c r="D636" s="615"/>
      <c r="E636" s="615" t="s">
        <v>1687</v>
      </c>
      <c r="F636" s="613"/>
      <c r="G636" s="611"/>
      <c r="H636" s="611"/>
      <c r="I636" s="607" t="s">
        <v>245</v>
      </c>
      <c r="J636" s="611"/>
      <c r="K636" s="611"/>
      <c r="L636" s="611"/>
      <c r="M636" s="615"/>
      <c r="N636" s="611"/>
      <c r="O636" s="607"/>
      <c r="P636" s="611"/>
      <c r="Q636" s="605">
        <v>0</v>
      </c>
      <c r="R636" s="611"/>
      <c r="S636" s="611"/>
      <c r="T636" s="611"/>
      <c r="U636" s="611"/>
      <c r="V636" s="611"/>
      <c r="W636" s="611"/>
      <c r="X636" s="611"/>
      <c r="Y636" s="611"/>
      <c r="Z636" s="611"/>
      <c r="AA636" s="611"/>
      <c r="AB636" s="618"/>
      <c r="AC636" s="611"/>
      <c r="AD636" s="611"/>
      <c r="AE636" s="607"/>
      <c r="AF636" s="611"/>
      <c r="AG636" s="615"/>
      <c r="AH636" s="607"/>
      <c r="AI636" s="607" t="s">
        <v>1370</v>
      </c>
      <c r="AJ636" s="603" t="s">
        <v>1370</v>
      </c>
      <c r="AK636" s="611"/>
      <c r="AL636" s="610"/>
      <c r="AM636" s="611"/>
      <c r="AN636" s="611"/>
      <c r="AO636" s="612"/>
    </row>
    <row r="637" spans="1:41" s="605" customFormat="1" ht="20.100000000000001" customHeight="1" x14ac:dyDescent="0.3">
      <c r="A637" s="611">
        <v>707605</v>
      </c>
      <c r="B637" s="624" t="s">
        <v>3693</v>
      </c>
      <c r="C637" s="603" t="s">
        <v>104</v>
      </c>
      <c r="D637" s="615"/>
      <c r="E637" s="615" t="s">
        <v>1687</v>
      </c>
      <c r="F637" s="613"/>
      <c r="G637" s="611"/>
      <c r="H637" s="611"/>
      <c r="I637" s="607" t="s">
        <v>245</v>
      </c>
      <c r="J637" s="611"/>
      <c r="K637" s="611"/>
      <c r="L637" s="611"/>
      <c r="M637" s="615"/>
      <c r="N637" s="611"/>
      <c r="O637" s="607"/>
      <c r="P637" s="611"/>
      <c r="Q637" s="605">
        <v>0</v>
      </c>
      <c r="R637" s="611"/>
      <c r="S637" s="611"/>
      <c r="T637" s="611"/>
      <c r="U637" s="611"/>
      <c r="V637" s="611"/>
      <c r="W637" s="611"/>
      <c r="X637" s="611"/>
      <c r="Y637" s="611"/>
      <c r="Z637" s="611"/>
      <c r="AA637" s="611"/>
      <c r="AB637" s="618"/>
      <c r="AC637" s="611"/>
      <c r="AD637" s="611"/>
      <c r="AE637" s="607"/>
      <c r="AF637" s="611"/>
      <c r="AG637" s="615"/>
      <c r="AH637" s="607"/>
      <c r="AI637" s="607" t="s">
        <v>1370</v>
      </c>
      <c r="AJ637" s="603" t="s">
        <v>1370</v>
      </c>
      <c r="AK637" s="611"/>
      <c r="AL637" s="610"/>
      <c r="AM637" s="611"/>
      <c r="AN637" s="611"/>
      <c r="AO637" s="612"/>
    </row>
    <row r="638" spans="1:41" s="605" customFormat="1" ht="20.100000000000001" customHeight="1" x14ac:dyDescent="0.3">
      <c r="A638" s="611">
        <v>707606</v>
      </c>
      <c r="B638" s="624" t="s">
        <v>3694</v>
      </c>
      <c r="C638" s="603" t="s">
        <v>70</v>
      </c>
      <c r="D638" s="615"/>
      <c r="E638" s="615" t="s">
        <v>1687</v>
      </c>
      <c r="F638" s="613"/>
      <c r="G638" s="611"/>
      <c r="H638" s="611"/>
      <c r="I638" s="607" t="s">
        <v>245</v>
      </c>
      <c r="J638" s="611"/>
      <c r="K638" s="611"/>
      <c r="L638" s="611"/>
      <c r="M638" s="615"/>
      <c r="N638" s="611"/>
      <c r="O638" s="607"/>
      <c r="P638" s="611"/>
      <c r="Q638" s="605">
        <v>0</v>
      </c>
      <c r="R638" s="611"/>
      <c r="S638" s="611"/>
      <c r="T638" s="611"/>
      <c r="U638" s="611"/>
      <c r="V638" s="611"/>
      <c r="W638" s="611"/>
      <c r="X638" s="611"/>
      <c r="Y638" s="611"/>
      <c r="Z638" s="611"/>
      <c r="AA638" s="611"/>
      <c r="AB638" s="618"/>
      <c r="AC638" s="611"/>
      <c r="AD638" s="611"/>
      <c r="AE638" s="607"/>
      <c r="AF638" s="611"/>
      <c r="AG638" s="615"/>
      <c r="AH638" s="607"/>
      <c r="AI638" s="607" t="s">
        <v>1370</v>
      </c>
      <c r="AJ638" s="603" t="s">
        <v>1370</v>
      </c>
      <c r="AK638" s="611"/>
      <c r="AL638" s="610"/>
      <c r="AM638" s="611"/>
      <c r="AN638" s="611"/>
      <c r="AO638" s="612"/>
    </row>
    <row r="639" spans="1:41" s="605" customFormat="1" ht="20.100000000000001" customHeight="1" x14ac:dyDescent="0.3">
      <c r="A639" s="611">
        <v>707607</v>
      </c>
      <c r="B639" s="624" t="s">
        <v>3695</v>
      </c>
      <c r="C639" s="603" t="s">
        <v>114</v>
      </c>
      <c r="D639" s="615" t="s">
        <v>1191</v>
      </c>
      <c r="E639" s="615" t="s">
        <v>172</v>
      </c>
      <c r="F639" s="613">
        <v>33974</v>
      </c>
      <c r="G639" s="611" t="s">
        <v>198</v>
      </c>
      <c r="H639" s="611" t="s">
        <v>3966</v>
      </c>
      <c r="I639" s="607" t="s">
        <v>245</v>
      </c>
      <c r="J639" s="611" t="s">
        <v>199</v>
      </c>
      <c r="K639" s="611">
        <v>2010</v>
      </c>
      <c r="L639" s="611" t="s">
        <v>198</v>
      </c>
      <c r="M639" s="615"/>
      <c r="N639" s="611"/>
      <c r="O639" s="607"/>
      <c r="P639" s="611"/>
      <c r="Q639" s="605">
        <v>0</v>
      </c>
      <c r="R639" s="611"/>
      <c r="S639" s="611"/>
      <c r="T639" s="611"/>
      <c r="U639" s="611"/>
      <c r="V639" s="611"/>
      <c r="W639" s="611"/>
      <c r="X639" s="611"/>
      <c r="Y639" s="611"/>
      <c r="Z639" s="611"/>
      <c r="AA639" s="611"/>
      <c r="AB639" s="618"/>
      <c r="AC639" s="611"/>
      <c r="AD639" s="611"/>
      <c r="AE639" s="607"/>
      <c r="AF639" s="611"/>
      <c r="AG639" s="615"/>
      <c r="AH639" s="607"/>
      <c r="AI639" s="607"/>
      <c r="AJ639" s="603"/>
      <c r="AK639" s="611"/>
      <c r="AL639" s="610"/>
      <c r="AM639" s="611"/>
      <c r="AN639" s="611"/>
      <c r="AO639" s="612"/>
    </row>
    <row r="640" spans="1:41" s="605" customFormat="1" ht="20.100000000000001" customHeight="1" x14ac:dyDescent="0.3">
      <c r="A640" s="611">
        <v>707608</v>
      </c>
      <c r="B640" s="624" t="s">
        <v>3696</v>
      </c>
      <c r="C640" s="603" t="s">
        <v>63</v>
      </c>
      <c r="D640" s="615"/>
      <c r="E640" s="615" t="s">
        <v>1687</v>
      </c>
      <c r="F640" s="613"/>
      <c r="G640" s="611"/>
      <c r="H640" s="611"/>
      <c r="I640" s="607" t="s">
        <v>245</v>
      </c>
      <c r="J640" s="611"/>
      <c r="K640" s="611"/>
      <c r="L640" s="611"/>
      <c r="M640" s="615"/>
      <c r="N640" s="611"/>
      <c r="O640" s="607"/>
      <c r="P640" s="611"/>
      <c r="Q640" s="605">
        <v>0</v>
      </c>
      <c r="R640" s="611"/>
      <c r="S640" s="611"/>
      <c r="T640" s="611"/>
      <c r="U640" s="611"/>
      <c r="V640" s="611"/>
      <c r="W640" s="611"/>
      <c r="X640" s="611"/>
      <c r="Y640" s="611"/>
      <c r="Z640" s="611"/>
      <c r="AA640" s="611"/>
      <c r="AB640" s="618"/>
      <c r="AC640" s="611"/>
      <c r="AD640" s="611"/>
      <c r="AE640" s="607"/>
      <c r="AF640" s="611"/>
      <c r="AG640" s="615"/>
      <c r="AH640" s="607"/>
      <c r="AI640" s="607"/>
      <c r="AJ640" s="603" t="s">
        <v>1370</v>
      </c>
      <c r="AK640" s="611"/>
      <c r="AL640" s="610"/>
      <c r="AM640" s="615"/>
      <c r="AN640" s="615"/>
      <c r="AO640" s="612"/>
    </row>
    <row r="641" spans="1:41" s="605" customFormat="1" ht="20.100000000000001" customHeight="1" x14ac:dyDescent="0.3">
      <c r="A641" s="611">
        <v>707609</v>
      </c>
      <c r="B641" s="624" t="s">
        <v>3697</v>
      </c>
      <c r="C641" s="603" t="s">
        <v>331</v>
      </c>
      <c r="D641" s="615"/>
      <c r="E641" s="611" t="s">
        <v>172</v>
      </c>
      <c r="F641" s="613"/>
      <c r="G641" s="611"/>
      <c r="H641" s="611"/>
      <c r="I641" s="607" t="s">
        <v>245</v>
      </c>
      <c r="J641" s="611"/>
      <c r="K641" s="611"/>
      <c r="L641" s="611"/>
      <c r="M641" s="615"/>
      <c r="N641" s="611"/>
      <c r="O641" s="607"/>
      <c r="P641" s="611"/>
      <c r="Q641" s="605">
        <v>0</v>
      </c>
      <c r="R641" s="611"/>
      <c r="S641" s="611"/>
      <c r="T641" s="611"/>
      <c r="U641" s="611"/>
      <c r="V641" s="611"/>
      <c r="W641" s="611"/>
      <c r="X641" s="611"/>
      <c r="Y641" s="611"/>
      <c r="Z641" s="611"/>
      <c r="AA641" s="611"/>
      <c r="AB641" s="618"/>
      <c r="AC641" s="611"/>
      <c r="AD641" s="611"/>
      <c r="AE641" s="607"/>
      <c r="AF641" s="611"/>
      <c r="AG641" s="615"/>
      <c r="AH641" s="607"/>
      <c r="AI641" s="607"/>
      <c r="AJ641" s="603" t="s">
        <v>1370</v>
      </c>
      <c r="AK641" s="611"/>
      <c r="AL641" s="609"/>
      <c r="AO641" s="612"/>
    </row>
    <row r="642" spans="1:41" s="605" customFormat="1" ht="20.100000000000001" customHeight="1" x14ac:dyDescent="0.3">
      <c r="A642" s="611">
        <v>707610</v>
      </c>
      <c r="B642" s="624" t="s">
        <v>3698</v>
      </c>
      <c r="C642" s="603" t="s">
        <v>3699</v>
      </c>
      <c r="D642" s="615" t="s">
        <v>3971</v>
      </c>
      <c r="E642" s="615" t="s">
        <v>172</v>
      </c>
      <c r="F642" s="613">
        <v>37867</v>
      </c>
      <c r="G642" s="611" t="s">
        <v>1068</v>
      </c>
      <c r="H642" s="611" t="s">
        <v>907</v>
      </c>
      <c r="I642" s="607" t="s">
        <v>245</v>
      </c>
      <c r="J642" s="611" t="s">
        <v>201</v>
      </c>
      <c r="K642" s="611">
        <v>2021</v>
      </c>
      <c r="L642" s="611" t="s">
        <v>1231</v>
      </c>
      <c r="M642" s="615"/>
      <c r="N642" s="611"/>
      <c r="O642" s="607"/>
      <c r="P642" s="611"/>
      <c r="Q642" s="605">
        <v>70000</v>
      </c>
      <c r="R642" s="611"/>
      <c r="S642" s="611"/>
      <c r="T642" s="611"/>
      <c r="U642" s="611"/>
      <c r="V642" s="611"/>
      <c r="W642" s="611"/>
      <c r="X642" s="611"/>
      <c r="Y642" s="611"/>
      <c r="Z642" s="611"/>
      <c r="AA642" s="611"/>
      <c r="AB642" s="618"/>
      <c r="AC642" s="611"/>
      <c r="AD642" s="611"/>
      <c r="AE642" s="607"/>
      <c r="AF642" s="611"/>
      <c r="AG642" s="615"/>
      <c r="AH642" s="607"/>
      <c r="AI642" s="607"/>
      <c r="AJ642" s="603"/>
      <c r="AK642" s="611"/>
      <c r="AL642" s="610"/>
      <c r="AM642" s="611"/>
      <c r="AN642" s="611"/>
      <c r="AO642" s="612"/>
    </row>
    <row r="643" spans="1:41" s="605" customFormat="1" ht="20.100000000000001" customHeight="1" x14ac:dyDescent="0.3">
      <c r="A643" s="611">
        <v>707611</v>
      </c>
      <c r="B643" s="624" t="s">
        <v>3700</v>
      </c>
      <c r="C643" s="603" t="s">
        <v>66</v>
      </c>
      <c r="D643" s="615"/>
      <c r="E643" s="611" t="s">
        <v>172</v>
      </c>
      <c r="F643" s="613"/>
      <c r="G643" s="611"/>
      <c r="H643" s="611"/>
      <c r="I643" s="607" t="s">
        <v>245</v>
      </c>
      <c r="J643" s="611"/>
      <c r="K643" s="611"/>
      <c r="L643" s="611"/>
      <c r="M643" s="615"/>
      <c r="N643" s="611"/>
      <c r="O643" s="607"/>
      <c r="P643" s="611"/>
      <c r="Q643" s="605">
        <v>0</v>
      </c>
      <c r="R643" s="611"/>
      <c r="S643" s="611"/>
      <c r="T643" s="611"/>
      <c r="U643" s="611"/>
      <c r="V643" s="611"/>
      <c r="W643" s="611"/>
      <c r="X643" s="611"/>
      <c r="Y643" s="611"/>
      <c r="Z643" s="611"/>
      <c r="AA643" s="611"/>
      <c r="AB643" s="618"/>
      <c r="AC643" s="611"/>
      <c r="AD643" s="611"/>
      <c r="AE643" s="607"/>
      <c r="AF643" s="611"/>
      <c r="AG643" s="615"/>
      <c r="AH643" s="607"/>
      <c r="AI643" s="607" t="s">
        <v>1370</v>
      </c>
      <c r="AJ643" s="603" t="s">
        <v>1370</v>
      </c>
      <c r="AK643" s="611"/>
      <c r="AL643" s="610"/>
      <c r="AM643" s="611"/>
      <c r="AN643" s="611"/>
      <c r="AO643" s="612"/>
    </row>
    <row r="644" spans="1:41" s="605" customFormat="1" ht="20.100000000000001" customHeight="1" x14ac:dyDescent="0.3">
      <c r="A644" s="611">
        <v>707612</v>
      </c>
      <c r="B644" s="624" t="s">
        <v>3701</v>
      </c>
      <c r="C644" s="603" t="s">
        <v>99</v>
      </c>
      <c r="D644" s="615"/>
      <c r="E644" s="611" t="s">
        <v>172</v>
      </c>
      <c r="F644" s="613"/>
      <c r="G644" s="611"/>
      <c r="H644" s="611"/>
      <c r="I644" s="607" t="s">
        <v>245</v>
      </c>
      <c r="J644" s="611"/>
      <c r="K644" s="611"/>
      <c r="L644" s="611"/>
      <c r="M644" s="615"/>
      <c r="N644" s="611"/>
      <c r="O644" s="607"/>
      <c r="P644" s="611"/>
      <c r="Q644" s="605">
        <v>0</v>
      </c>
      <c r="R644" s="611"/>
      <c r="S644" s="611"/>
      <c r="T644" s="611"/>
      <c r="U644" s="611"/>
      <c r="V644" s="611"/>
      <c r="W644" s="611"/>
      <c r="X644" s="611"/>
      <c r="Y644" s="611"/>
      <c r="Z644" s="611"/>
      <c r="AA644" s="611"/>
      <c r="AB644" s="618"/>
      <c r="AC644" s="611"/>
      <c r="AD644" s="611"/>
      <c r="AE644" s="607"/>
      <c r="AF644" s="611"/>
      <c r="AG644" s="615"/>
      <c r="AH644" s="607"/>
      <c r="AI644" s="607"/>
      <c r="AJ644" s="603" t="s">
        <v>1370</v>
      </c>
      <c r="AK644" s="611"/>
      <c r="AL644" s="610"/>
      <c r="AM644" s="611"/>
      <c r="AN644" s="611"/>
      <c r="AO644" s="612"/>
    </row>
    <row r="645" spans="1:41" s="605" customFormat="1" ht="20.100000000000001" customHeight="1" x14ac:dyDescent="0.3">
      <c r="A645" s="611">
        <v>707613</v>
      </c>
      <c r="B645" s="624" t="s">
        <v>3702</v>
      </c>
      <c r="C645" s="603" t="s">
        <v>3703</v>
      </c>
      <c r="D645" s="615"/>
      <c r="E645" s="611" t="s">
        <v>172</v>
      </c>
      <c r="F645" s="613"/>
      <c r="G645" s="611"/>
      <c r="H645" s="611"/>
      <c r="I645" s="607" t="s">
        <v>245</v>
      </c>
      <c r="J645" s="611"/>
      <c r="K645" s="611"/>
      <c r="L645" s="611"/>
      <c r="M645" s="615"/>
      <c r="N645" s="611"/>
      <c r="O645" s="607"/>
      <c r="P645" s="611"/>
      <c r="Q645" s="605">
        <v>0</v>
      </c>
      <c r="R645" s="611"/>
      <c r="S645" s="611"/>
      <c r="T645" s="611"/>
      <c r="U645" s="611"/>
      <c r="V645" s="611"/>
      <c r="W645" s="611"/>
      <c r="X645" s="611"/>
      <c r="Y645" s="611"/>
      <c r="Z645" s="611"/>
      <c r="AA645" s="611"/>
      <c r="AB645" s="618"/>
      <c r="AC645" s="611"/>
      <c r="AD645" s="611"/>
      <c r="AE645" s="607"/>
      <c r="AF645" s="611"/>
      <c r="AG645" s="615"/>
      <c r="AH645" s="607"/>
      <c r="AI645" s="607" t="s">
        <v>1370</v>
      </c>
      <c r="AJ645" s="603" t="s">
        <v>1370</v>
      </c>
      <c r="AK645" s="611"/>
      <c r="AL645" s="610"/>
      <c r="AM645" s="615"/>
      <c r="AN645" s="615"/>
      <c r="AO645" s="612"/>
    </row>
    <row r="646" spans="1:41" s="605" customFormat="1" ht="20.100000000000001" customHeight="1" x14ac:dyDescent="0.3">
      <c r="A646" s="620">
        <v>707614</v>
      </c>
      <c r="B646" s="620" t="s">
        <v>3809</v>
      </c>
      <c r="C646" s="619" t="s">
        <v>64</v>
      </c>
      <c r="D646" s="615"/>
      <c r="E646" s="611" t="s">
        <v>172</v>
      </c>
      <c r="F646" s="613"/>
      <c r="G646" s="611"/>
      <c r="H646" s="611"/>
      <c r="I646" s="607" t="s">
        <v>245</v>
      </c>
      <c r="J646" s="611"/>
      <c r="K646" s="611"/>
      <c r="L646" s="611"/>
      <c r="O646" s="607"/>
      <c r="Q646" s="605">
        <v>0</v>
      </c>
      <c r="AE646" s="607"/>
      <c r="AH646" s="607"/>
      <c r="AI646" s="607" t="s">
        <v>1370</v>
      </c>
      <c r="AJ646" s="603" t="s">
        <v>1370</v>
      </c>
      <c r="AL646" s="610"/>
      <c r="AM646" s="611"/>
      <c r="AN646" s="611"/>
      <c r="AO646" s="612"/>
    </row>
    <row r="647" spans="1:41" s="605" customFormat="1" ht="20.100000000000001" customHeight="1" x14ac:dyDescent="0.3">
      <c r="A647" s="611">
        <v>707615</v>
      </c>
      <c r="B647" s="624" t="s">
        <v>3704</v>
      </c>
      <c r="C647" s="603" t="s">
        <v>99</v>
      </c>
      <c r="D647" s="615"/>
      <c r="E647" s="611" t="s">
        <v>172</v>
      </c>
      <c r="F647" s="613"/>
      <c r="G647" s="611"/>
      <c r="H647" s="611"/>
      <c r="I647" s="607" t="s">
        <v>245</v>
      </c>
      <c r="J647" s="611"/>
      <c r="K647" s="611"/>
      <c r="L647" s="611"/>
      <c r="M647" s="615"/>
      <c r="N647" s="611"/>
      <c r="O647" s="607"/>
      <c r="P647" s="611"/>
      <c r="Q647" s="605">
        <v>0</v>
      </c>
      <c r="R647" s="611"/>
      <c r="S647" s="611"/>
      <c r="T647" s="611"/>
      <c r="U647" s="611"/>
      <c r="V647" s="611"/>
      <c r="W647" s="611"/>
      <c r="X647" s="611"/>
      <c r="Y647" s="611"/>
      <c r="Z647" s="611"/>
      <c r="AA647" s="611"/>
      <c r="AB647" s="618"/>
      <c r="AC647" s="611"/>
      <c r="AD647" s="611"/>
      <c r="AE647" s="607"/>
      <c r="AF647" s="611"/>
      <c r="AG647" s="615"/>
      <c r="AH647" s="607"/>
      <c r="AI647" s="607"/>
      <c r="AJ647" s="603" t="s">
        <v>1370</v>
      </c>
      <c r="AK647" s="611"/>
      <c r="AL647" s="610"/>
      <c r="AM647" s="611"/>
      <c r="AN647" s="611"/>
      <c r="AO647" s="612"/>
    </row>
    <row r="648" spans="1:41" s="605" customFormat="1" ht="20.100000000000001" customHeight="1" x14ac:dyDescent="0.3">
      <c r="A648" s="611">
        <v>707616</v>
      </c>
      <c r="B648" s="624" t="s">
        <v>1559</v>
      </c>
      <c r="C648" s="603" t="s">
        <v>66</v>
      </c>
      <c r="D648" s="615"/>
      <c r="E648" s="611" t="s">
        <v>172</v>
      </c>
      <c r="F648" s="613"/>
      <c r="G648" s="611"/>
      <c r="H648" s="611"/>
      <c r="I648" s="607" t="s">
        <v>245</v>
      </c>
      <c r="J648" s="611"/>
      <c r="K648" s="611"/>
      <c r="L648" s="611"/>
      <c r="M648" s="615"/>
      <c r="N648" s="611"/>
      <c r="O648" s="607"/>
      <c r="P648" s="611"/>
      <c r="Q648" s="605">
        <v>0</v>
      </c>
      <c r="R648" s="611"/>
      <c r="S648" s="611"/>
      <c r="T648" s="611"/>
      <c r="U648" s="611"/>
      <c r="V648" s="611"/>
      <c r="W648" s="611"/>
      <c r="X648" s="611"/>
      <c r="Y648" s="611"/>
      <c r="Z648" s="611"/>
      <c r="AA648" s="611"/>
      <c r="AB648" s="618"/>
      <c r="AC648" s="611"/>
      <c r="AD648" s="611"/>
      <c r="AE648" s="607"/>
      <c r="AF648" s="611"/>
      <c r="AG648" s="615"/>
      <c r="AH648" s="607"/>
      <c r="AI648" s="607"/>
      <c r="AJ648" s="603" t="s">
        <v>1370</v>
      </c>
      <c r="AK648" s="611"/>
      <c r="AL648" s="610"/>
      <c r="AM648" s="611"/>
      <c r="AN648" s="611"/>
      <c r="AO648" s="612"/>
    </row>
    <row r="649" spans="1:41" s="605" customFormat="1" ht="20.100000000000001" customHeight="1" x14ac:dyDescent="0.3">
      <c r="A649" s="611">
        <v>707617</v>
      </c>
      <c r="B649" s="624" t="s">
        <v>3705</v>
      </c>
      <c r="C649" s="603" t="s">
        <v>69</v>
      </c>
      <c r="D649" s="615"/>
      <c r="E649" s="611" t="s">
        <v>172</v>
      </c>
      <c r="F649" s="613"/>
      <c r="G649" s="611"/>
      <c r="H649" s="611"/>
      <c r="I649" s="607" t="s">
        <v>246</v>
      </c>
      <c r="J649" s="611"/>
      <c r="K649" s="611"/>
      <c r="L649" s="611"/>
      <c r="M649" s="615"/>
      <c r="N649" s="611"/>
      <c r="O649" s="607"/>
      <c r="P649" s="611"/>
      <c r="Q649" s="605">
        <v>0</v>
      </c>
      <c r="R649" s="611"/>
      <c r="S649" s="611"/>
      <c r="T649" s="611"/>
      <c r="U649" s="611"/>
      <c r="V649" s="611"/>
      <c r="W649" s="611"/>
      <c r="X649" s="611"/>
      <c r="Y649" s="611"/>
      <c r="Z649" s="611"/>
      <c r="AA649" s="611"/>
      <c r="AB649" s="618"/>
      <c r="AC649" s="611"/>
      <c r="AD649" s="611"/>
      <c r="AE649" s="607"/>
      <c r="AF649" s="611"/>
      <c r="AG649" s="615"/>
      <c r="AH649" s="607"/>
      <c r="AI649" s="607"/>
      <c r="AJ649" s="603" t="s">
        <v>1370</v>
      </c>
      <c r="AK649" s="611"/>
      <c r="AL649" s="610"/>
      <c r="AM649" s="611"/>
      <c r="AN649" s="611"/>
      <c r="AO649" s="612"/>
    </row>
    <row r="650" spans="1:41" s="605" customFormat="1" ht="20.100000000000001" customHeight="1" x14ac:dyDescent="0.3">
      <c r="A650" s="611">
        <v>707618</v>
      </c>
      <c r="B650" s="624" t="s">
        <v>3706</v>
      </c>
      <c r="C650" s="603" t="s">
        <v>83</v>
      </c>
      <c r="D650" s="615"/>
      <c r="E650" s="611" t="s">
        <v>172</v>
      </c>
      <c r="F650" s="613"/>
      <c r="G650" s="611"/>
      <c r="H650" s="611"/>
      <c r="I650" s="607" t="s">
        <v>245</v>
      </c>
      <c r="J650" s="611"/>
      <c r="K650" s="611"/>
      <c r="L650" s="611"/>
      <c r="M650" s="615"/>
      <c r="N650" s="611"/>
      <c r="O650" s="607"/>
      <c r="P650" s="611"/>
      <c r="Q650" s="605">
        <v>0</v>
      </c>
      <c r="R650" s="611"/>
      <c r="S650" s="611"/>
      <c r="T650" s="611"/>
      <c r="U650" s="611"/>
      <c r="V650" s="611"/>
      <c r="W650" s="611"/>
      <c r="X650" s="611"/>
      <c r="Y650" s="611"/>
      <c r="Z650" s="611"/>
      <c r="AA650" s="611"/>
      <c r="AB650" s="618"/>
      <c r="AC650" s="611"/>
      <c r="AD650" s="611"/>
      <c r="AE650" s="607"/>
      <c r="AF650" s="611"/>
      <c r="AG650" s="615"/>
      <c r="AH650" s="607"/>
      <c r="AI650" s="607" t="s">
        <v>1370</v>
      </c>
      <c r="AJ650" s="603" t="s">
        <v>1370</v>
      </c>
      <c r="AK650" s="611"/>
      <c r="AL650" s="610"/>
      <c r="AM650" s="611"/>
      <c r="AN650" s="611"/>
      <c r="AO650" s="612"/>
    </row>
    <row r="651" spans="1:41" s="605" customFormat="1" ht="20.100000000000001" customHeight="1" x14ac:dyDescent="0.3">
      <c r="A651" s="611">
        <v>707619</v>
      </c>
      <c r="B651" s="624" t="s">
        <v>3707</v>
      </c>
      <c r="C651" s="603" t="s">
        <v>3708</v>
      </c>
      <c r="D651" s="615" t="s">
        <v>3972</v>
      </c>
      <c r="E651" s="615" t="s">
        <v>172</v>
      </c>
      <c r="F651" s="613">
        <v>32539</v>
      </c>
      <c r="G651" s="611" t="s">
        <v>198</v>
      </c>
      <c r="H651" s="611" t="s">
        <v>907</v>
      </c>
      <c r="I651" s="607" t="s">
        <v>246</v>
      </c>
      <c r="J651" s="611" t="s">
        <v>199</v>
      </c>
      <c r="K651" s="611">
        <v>2008</v>
      </c>
      <c r="L651" s="611" t="s">
        <v>198</v>
      </c>
      <c r="M651" s="615"/>
      <c r="N651" s="611"/>
      <c r="O651" s="607"/>
      <c r="P651" s="611"/>
      <c r="Q651" s="605">
        <v>0</v>
      </c>
      <c r="R651" s="611"/>
      <c r="S651" s="611"/>
      <c r="T651" s="611"/>
      <c r="U651" s="611"/>
      <c r="V651" s="611"/>
      <c r="W651" s="611"/>
      <c r="X651" s="611"/>
      <c r="Y651" s="611"/>
      <c r="Z651" s="611"/>
      <c r="AA651" s="611"/>
      <c r="AB651" s="618"/>
      <c r="AC651" s="611"/>
      <c r="AD651" s="611"/>
      <c r="AE651" s="607"/>
      <c r="AF651" s="611"/>
      <c r="AG651" s="615"/>
      <c r="AH651" s="607"/>
      <c r="AI651" s="607"/>
      <c r="AJ651" s="603"/>
      <c r="AK651" s="611"/>
      <c r="AL651" s="610"/>
      <c r="AM651" s="611"/>
      <c r="AN651" s="611"/>
      <c r="AO651" s="612"/>
    </row>
    <row r="652" spans="1:41" s="605" customFormat="1" ht="20.100000000000001" customHeight="1" x14ac:dyDescent="0.3">
      <c r="A652" s="611">
        <v>707621</v>
      </c>
      <c r="B652" s="624" t="s">
        <v>3710</v>
      </c>
      <c r="C652" s="603" t="s">
        <v>66</v>
      </c>
      <c r="D652" s="615"/>
      <c r="E652" s="611" t="s">
        <v>172</v>
      </c>
      <c r="F652" s="613"/>
      <c r="G652" s="611"/>
      <c r="H652" s="611"/>
      <c r="I652" s="607" t="s">
        <v>245</v>
      </c>
      <c r="J652" s="611"/>
      <c r="K652" s="611"/>
      <c r="L652" s="611"/>
      <c r="M652" s="615"/>
      <c r="N652" s="611"/>
      <c r="O652" s="607"/>
      <c r="P652" s="611"/>
      <c r="Q652" s="605">
        <v>0</v>
      </c>
      <c r="R652" s="611"/>
      <c r="S652" s="611"/>
      <c r="T652" s="611"/>
      <c r="U652" s="611"/>
      <c r="V652" s="611"/>
      <c r="W652" s="611"/>
      <c r="X652" s="611"/>
      <c r="Y652" s="611"/>
      <c r="Z652" s="611"/>
      <c r="AA652" s="611"/>
      <c r="AB652" s="618"/>
      <c r="AC652" s="611"/>
      <c r="AD652" s="611"/>
      <c r="AE652" s="607"/>
      <c r="AF652" s="611"/>
      <c r="AG652" s="615"/>
      <c r="AH652" s="607"/>
      <c r="AI652" s="607" t="s">
        <v>1370</v>
      </c>
      <c r="AJ652" s="603" t="s">
        <v>1370</v>
      </c>
      <c r="AK652" s="611"/>
      <c r="AL652" s="610"/>
      <c r="AM652" s="611"/>
      <c r="AN652" s="611"/>
      <c r="AO652" s="612"/>
    </row>
    <row r="653" spans="1:41" s="605" customFormat="1" ht="20.100000000000001" customHeight="1" x14ac:dyDescent="0.3">
      <c r="A653" s="611">
        <v>707622</v>
      </c>
      <c r="B653" s="624" t="s">
        <v>3711</v>
      </c>
      <c r="C653" s="603" t="s">
        <v>83</v>
      </c>
      <c r="D653" s="615"/>
      <c r="E653" s="611" t="s">
        <v>172</v>
      </c>
      <c r="F653" s="613"/>
      <c r="G653" s="611"/>
      <c r="H653" s="611"/>
      <c r="I653" s="607" t="s">
        <v>245</v>
      </c>
      <c r="J653" s="611"/>
      <c r="K653" s="611"/>
      <c r="L653" s="611"/>
      <c r="M653" s="615"/>
      <c r="N653" s="611"/>
      <c r="O653" s="607"/>
      <c r="P653" s="611"/>
      <c r="Q653" s="605">
        <v>0</v>
      </c>
      <c r="R653" s="611"/>
      <c r="S653" s="611"/>
      <c r="T653" s="611"/>
      <c r="U653" s="611"/>
      <c r="V653" s="611"/>
      <c r="W653" s="611"/>
      <c r="X653" s="611"/>
      <c r="Y653" s="611"/>
      <c r="Z653" s="611"/>
      <c r="AA653" s="611"/>
      <c r="AB653" s="618"/>
      <c r="AC653" s="611"/>
      <c r="AD653" s="611"/>
      <c r="AE653" s="607"/>
      <c r="AF653" s="611"/>
      <c r="AG653" s="615"/>
      <c r="AH653" s="607"/>
      <c r="AI653" s="607" t="s">
        <v>1370</v>
      </c>
      <c r="AJ653" s="603" t="s">
        <v>1370</v>
      </c>
      <c r="AK653" s="611"/>
      <c r="AL653" s="610"/>
      <c r="AM653" s="611"/>
      <c r="AN653" s="611"/>
      <c r="AO653" s="612"/>
    </row>
    <row r="654" spans="1:41" s="605" customFormat="1" ht="20.100000000000001" customHeight="1" x14ac:dyDescent="0.3">
      <c r="A654" s="611">
        <v>707623</v>
      </c>
      <c r="B654" s="624" t="s">
        <v>3712</v>
      </c>
      <c r="C654" s="603" t="s">
        <v>68</v>
      </c>
      <c r="D654" s="615"/>
      <c r="E654" s="611" t="s">
        <v>172</v>
      </c>
      <c r="F654" s="613"/>
      <c r="G654" s="611"/>
      <c r="H654" s="611"/>
      <c r="I654" s="607" t="s">
        <v>245</v>
      </c>
      <c r="J654" s="611"/>
      <c r="K654" s="611"/>
      <c r="L654" s="611"/>
      <c r="M654" s="615"/>
      <c r="N654" s="611"/>
      <c r="O654" s="607"/>
      <c r="P654" s="611"/>
      <c r="Q654" s="605">
        <v>0</v>
      </c>
      <c r="R654" s="611"/>
      <c r="S654" s="611"/>
      <c r="T654" s="611"/>
      <c r="U654" s="611"/>
      <c r="V654" s="611"/>
      <c r="W654" s="611"/>
      <c r="X654" s="611"/>
      <c r="Y654" s="611"/>
      <c r="Z654" s="611"/>
      <c r="AA654" s="611"/>
      <c r="AB654" s="618"/>
      <c r="AC654" s="611"/>
      <c r="AD654" s="611"/>
      <c r="AE654" s="607"/>
      <c r="AF654" s="611"/>
      <c r="AG654" s="615"/>
      <c r="AH654" s="607"/>
      <c r="AI654" s="607" t="s">
        <v>1370</v>
      </c>
      <c r="AJ654" s="603" t="s">
        <v>1370</v>
      </c>
      <c r="AK654" s="611"/>
      <c r="AL654" s="610"/>
      <c r="AM654" s="615"/>
      <c r="AN654" s="615"/>
      <c r="AO654" s="612"/>
    </row>
    <row r="655" spans="1:41" s="605" customFormat="1" ht="20.100000000000001" customHeight="1" x14ac:dyDescent="0.3">
      <c r="A655" s="611">
        <v>707624</v>
      </c>
      <c r="B655" s="624" t="s">
        <v>3713</v>
      </c>
      <c r="C655" s="603" t="s">
        <v>68</v>
      </c>
      <c r="D655" s="615"/>
      <c r="E655" s="615" t="s">
        <v>1687</v>
      </c>
      <c r="F655" s="613"/>
      <c r="G655" s="611"/>
      <c r="H655" s="611"/>
      <c r="I655" s="607" t="s">
        <v>245</v>
      </c>
      <c r="J655" s="611"/>
      <c r="K655" s="611"/>
      <c r="L655" s="611"/>
      <c r="M655" s="615"/>
      <c r="N655" s="611"/>
      <c r="O655" s="607"/>
      <c r="P655" s="611"/>
      <c r="Q655" s="605">
        <v>0</v>
      </c>
      <c r="R655" s="611"/>
      <c r="S655" s="611"/>
      <c r="T655" s="611"/>
      <c r="U655" s="611"/>
      <c r="V655" s="611"/>
      <c r="W655" s="611"/>
      <c r="X655" s="611"/>
      <c r="Y655" s="611"/>
      <c r="Z655" s="611"/>
      <c r="AA655" s="611"/>
      <c r="AB655" s="618"/>
      <c r="AC655" s="611"/>
      <c r="AD655" s="611"/>
      <c r="AE655" s="607"/>
      <c r="AF655" s="611"/>
      <c r="AG655" s="615"/>
      <c r="AH655" s="607"/>
      <c r="AI655" s="607"/>
      <c r="AJ655" s="603" t="s">
        <v>1370</v>
      </c>
      <c r="AK655" s="611"/>
      <c r="AL655" s="609"/>
      <c r="AO655" s="612"/>
    </row>
    <row r="656" spans="1:41" s="605" customFormat="1" ht="20.100000000000001" customHeight="1" x14ac:dyDescent="0.3">
      <c r="A656" s="611">
        <v>707625</v>
      </c>
      <c r="B656" s="624" t="s">
        <v>3714</v>
      </c>
      <c r="C656" s="603" t="s">
        <v>66</v>
      </c>
      <c r="D656" s="615"/>
      <c r="E656" s="611" t="s">
        <v>172</v>
      </c>
      <c r="F656" s="613"/>
      <c r="G656" s="611"/>
      <c r="H656" s="611"/>
      <c r="I656" s="607" t="s">
        <v>245</v>
      </c>
      <c r="J656" s="611"/>
      <c r="K656" s="611"/>
      <c r="L656" s="611"/>
      <c r="M656" s="615"/>
      <c r="N656" s="611"/>
      <c r="O656" s="607"/>
      <c r="P656" s="611"/>
      <c r="Q656" s="605">
        <v>0</v>
      </c>
      <c r="R656" s="611"/>
      <c r="S656" s="611"/>
      <c r="T656" s="611"/>
      <c r="U656" s="611"/>
      <c r="V656" s="611"/>
      <c r="W656" s="611"/>
      <c r="X656" s="611"/>
      <c r="Y656" s="611"/>
      <c r="Z656" s="611"/>
      <c r="AA656" s="611"/>
      <c r="AB656" s="618"/>
      <c r="AC656" s="611"/>
      <c r="AD656" s="611"/>
      <c r="AE656" s="607"/>
      <c r="AF656" s="611"/>
      <c r="AG656" s="615"/>
      <c r="AH656" s="607"/>
      <c r="AI656" s="607"/>
      <c r="AJ656" s="603" t="s">
        <v>1370</v>
      </c>
      <c r="AK656" s="611"/>
      <c r="AL656" s="609"/>
      <c r="AO656" s="612"/>
    </row>
    <row r="657" spans="1:41" s="605" customFormat="1" ht="20.100000000000001" customHeight="1" x14ac:dyDescent="0.3">
      <c r="A657" s="611">
        <v>707626</v>
      </c>
      <c r="B657" s="624" t="s">
        <v>3715</v>
      </c>
      <c r="C657" s="603" t="s">
        <v>99</v>
      </c>
      <c r="D657" s="615"/>
      <c r="E657" s="611" t="s">
        <v>172</v>
      </c>
      <c r="F657" s="613"/>
      <c r="G657" s="611"/>
      <c r="H657" s="611"/>
      <c r="I657" s="607" t="s">
        <v>245</v>
      </c>
      <c r="J657" s="611"/>
      <c r="K657" s="611"/>
      <c r="L657" s="611"/>
      <c r="M657" s="615"/>
      <c r="N657" s="611"/>
      <c r="O657" s="607"/>
      <c r="P657" s="611"/>
      <c r="Q657" s="605">
        <v>0</v>
      </c>
      <c r="R657" s="611"/>
      <c r="S657" s="611"/>
      <c r="T657" s="611"/>
      <c r="U657" s="611"/>
      <c r="V657" s="611"/>
      <c r="W657" s="611"/>
      <c r="X657" s="611"/>
      <c r="Y657" s="611"/>
      <c r="Z657" s="611"/>
      <c r="AA657" s="611"/>
      <c r="AB657" s="618"/>
      <c r="AC657" s="611"/>
      <c r="AD657" s="611"/>
      <c r="AE657" s="607"/>
      <c r="AF657" s="611"/>
      <c r="AG657" s="615"/>
      <c r="AH657" s="607"/>
      <c r="AI657" s="607" t="s">
        <v>1370</v>
      </c>
      <c r="AJ657" s="603" t="s">
        <v>1370</v>
      </c>
      <c r="AK657" s="611"/>
      <c r="AL657" s="610"/>
      <c r="AM657" s="611"/>
      <c r="AN657" s="611"/>
      <c r="AO657" s="612"/>
    </row>
    <row r="658" spans="1:41" s="605" customFormat="1" ht="20.100000000000001" customHeight="1" x14ac:dyDescent="0.3">
      <c r="A658" s="611">
        <v>707627</v>
      </c>
      <c r="B658" s="624" t="s">
        <v>3716</v>
      </c>
      <c r="C658" s="603" t="s">
        <v>105</v>
      </c>
      <c r="D658" s="615"/>
      <c r="E658" s="611" t="s">
        <v>172</v>
      </c>
      <c r="F658" s="613"/>
      <c r="G658" s="611"/>
      <c r="H658" s="611"/>
      <c r="I658" s="607" t="s">
        <v>245</v>
      </c>
      <c r="J658" s="611"/>
      <c r="K658" s="611"/>
      <c r="L658" s="611"/>
      <c r="M658" s="615"/>
      <c r="N658" s="611"/>
      <c r="O658" s="607"/>
      <c r="P658" s="611"/>
      <c r="Q658" s="605">
        <v>0</v>
      </c>
      <c r="R658" s="611"/>
      <c r="S658" s="611"/>
      <c r="T658" s="611"/>
      <c r="U658" s="611"/>
      <c r="V658" s="611"/>
      <c r="W658" s="611"/>
      <c r="X658" s="611"/>
      <c r="Y658" s="611"/>
      <c r="Z658" s="611"/>
      <c r="AA658" s="611"/>
      <c r="AB658" s="618"/>
      <c r="AC658" s="611"/>
      <c r="AD658" s="611"/>
      <c r="AE658" s="607"/>
      <c r="AF658" s="611"/>
      <c r="AG658" s="615"/>
      <c r="AH658" s="607"/>
      <c r="AI658" s="607" t="s">
        <v>1370</v>
      </c>
      <c r="AJ658" s="603" t="s">
        <v>1370</v>
      </c>
      <c r="AK658" s="611"/>
      <c r="AL658" s="610"/>
      <c r="AM658" s="611"/>
      <c r="AN658" s="611"/>
      <c r="AO658" s="612"/>
    </row>
    <row r="659" spans="1:41" s="605" customFormat="1" ht="20.100000000000001" customHeight="1" x14ac:dyDescent="0.3">
      <c r="A659" s="611">
        <v>707628</v>
      </c>
      <c r="B659" s="624" t="s">
        <v>3717</v>
      </c>
      <c r="C659" s="603" t="s">
        <v>268</v>
      </c>
      <c r="D659" s="615"/>
      <c r="E659" s="615" t="s">
        <v>1687</v>
      </c>
      <c r="F659" s="613"/>
      <c r="G659" s="611"/>
      <c r="H659" s="611"/>
      <c r="I659" s="607" t="s">
        <v>245</v>
      </c>
      <c r="J659" s="611"/>
      <c r="K659" s="611"/>
      <c r="L659" s="611"/>
      <c r="M659" s="615"/>
      <c r="N659" s="611"/>
      <c r="O659" s="607"/>
      <c r="P659" s="611"/>
      <c r="Q659" s="605">
        <v>0</v>
      </c>
      <c r="R659" s="611"/>
      <c r="S659" s="611"/>
      <c r="T659" s="611"/>
      <c r="U659" s="611"/>
      <c r="V659" s="611"/>
      <c r="W659" s="611"/>
      <c r="X659" s="611"/>
      <c r="Y659" s="611"/>
      <c r="Z659" s="611"/>
      <c r="AA659" s="611"/>
      <c r="AB659" s="618"/>
      <c r="AC659" s="611"/>
      <c r="AD659" s="611"/>
      <c r="AE659" s="607"/>
      <c r="AF659" s="611"/>
      <c r="AG659" s="615"/>
      <c r="AH659" s="607"/>
      <c r="AI659" s="607"/>
      <c r="AJ659" s="603" t="s">
        <v>1370</v>
      </c>
      <c r="AK659" s="611"/>
      <c r="AL659" s="610"/>
      <c r="AM659" s="611"/>
      <c r="AN659" s="611"/>
      <c r="AO659" s="612"/>
    </row>
    <row r="660" spans="1:41" s="605" customFormat="1" ht="20.100000000000001" customHeight="1" x14ac:dyDescent="0.3">
      <c r="A660" s="611">
        <v>707629</v>
      </c>
      <c r="B660" s="624" t="s">
        <v>3718</v>
      </c>
      <c r="C660" s="603" t="s">
        <v>3635</v>
      </c>
      <c r="D660" s="615"/>
      <c r="E660" s="615" t="s">
        <v>1687</v>
      </c>
      <c r="F660" s="613"/>
      <c r="G660" s="611"/>
      <c r="H660" s="611"/>
      <c r="I660" s="607" t="s">
        <v>245</v>
      </c>
      <c r="J660" s="611"/>
      <c r="K660" s="611"/>
      <c r="L660" s="611"/>
      <c r="M660" s="615"/>
      <c r="N660" s="611"/>
      <c r="O660" s="607"/>
      <c r="P660" s="611"/>
      <c r="Q660" s="605">
        <v>0</v>
      </c>
      <c r="R660" s="611"/>
      <c r="S660" s="611"/>
      <c r="T660" s="611"/>
      <c r="U660" s="611"/>
      <c r="V660" s="611"/>
      <c r="W660" s="611"/>
      <c r="X660" s="611"/>
      <c r="Y660" s="611"/>
      <c r="Z660" s="611"/>
      <c r="AA660" s="611"/>
      <c r="AB660" s="618"/>
      <c r="AC660" s="611"/>
      <c r="AD660" s="611"/>
      <c r="AE660" s="607"/>
      <c r="AF660" s="611"/>
      <c r="AG660" s="615"/>
      <c r="AH660" s="607"/>
      <c r="AI660" s="607"/>
      <c r="AJ660" s="603" t="s">
        <v>1370</v>
      </c>
      <c r="AK660" s="611"/>
      <c r="AL660" s="610"/>
      <c r="AM660" s="611"/>
      <c r="AN660" s="611"/>
      <c r="AO660" s="612"/>
    </row>
    <row r="661" spans="1:41" s="605" customFormat="1" ht="20.100000000000001" customHeight="1" x14ac:dyDescent="0.3">
      <c r="A661" s="611">
        <v>707630</v>
      </c>
      <c r="B661" s="624" t="s">
        <v>3719</v>
      </c>
      <c r="C661" s="603" t="s">
        <v>3720</v>
      </c>
      <c r="D661" s="615" t="s">
        <v>3973</v>
      </c>
      <c r="E661" s="615" t="s">
        <v>172</v>
      </c>
      <c r="F661" s="613">
        <v>29759</v>
      </c>
      <c r="G661" s="611" t="s">
        <v>198</v>
      </c>
      <c r="H661" s="611" t="s">
        <v>3966</v>
      </c>
      <c r="I661" s="607" t="s">
        <v>245</v>
      </c>
      <c r="J661" s="611" t="s">
        <v>199</v>
      </c>
      <c r="K661" s="611">
        <v>2000</v>
      </c>
      <c r="L661" s="611" t="s">
        <v>198</v>
      </c>
      <c r="M661" s="615"/>
      <c r="N661" s="611"/>
      <c r="O661" s="607"/>
      <c r="P661" s="611"/>
      <c r="Q661" s="605">
        <v>0</v>
      </c>
      <c r="R661" s="611"/>
      <c r="S661" s="611"/>
      <c r="T661" s="611"/>
      <c r="U661" s="611"/>
      <c r="V661" s="611"/>
      <c r="W661" s="611"/>
      <c r="X661" s="611"/>
      <c r="Y661" s="611"/>
      <c r="Z661" s="611"/>
      <c r="AA661" s="611"/>
      <c r="AB661" s="618"/>
      <c r="AC661" s="611"/>
      <c r="AD661" s="611"/>
      <c r="AE661" s="607"/>
      <c r="AF661" s="611"/>
      <c r="AG661" s="615"/>
      <c r="AH661" s="607"/>
      <c r="AI661" s="607"/>
      <c r="AJ661" s="603"/>
      <c r="AK661" s="611"/>
      <c r="AL661" s="610"/>
      <c r="AM661" s="611"/>
      <c r="AN661" s="611"/>
      <c r="AO661" s="612"/>
    </row>
    <row r="662" spans="1:41" s="605" customFormat="1" ht="20.100000000000001" customHeight="1" x14ac:dyDescent="0.3">
      <c r="A662" s="611">
        <v>707631</v>
      </c>
      <c r="B662" s="624" t="s">
        <v>3721</v>
      </c>
      <c r="C662" s="603" t="s">
        <v>99</v>
      </c>
      <c r="D662" s="615" t="s">
        <v>3974</v>
      </c>
      <c r="E662" s="615" t="s">
        <v>173</v>
      </c>
      <c r="F662" s="613">
        <v>32471</v>
      </c>
      <c r="G662" s="611" t="s">
        <v>198</v>
      </c>
      <c r="H662" s="611" t="s">
        <v>907</v>
      </c>
      <c r="I662" s="607" t="s">
        <v>246</v>
      </c>
      <c r="J662" s="611" t="s">
        <v>201</v>
      </c>
      <c r="K662" s="611">
        <v>2006</v>
      </c>
      <c r="L662" s="611" t="s">
        <v>198</v>
      </c>
      <c r="M662" s="615"/>
      <c r="N662" s="611"/>
      <c r="O662" s="607"/>
      <c r="P662" s="611"/>
      <c r="Q662" s="605">
        <v>0</v>
      </c>
      <c r="R662" s="611"/>
      <c r="S662" s="611"/>
      <c r="T662" s="611"/>
      <c r="U662" s="611"/>
      <c r="V662" s="611"/>
      <c r="W662" s="611"/>
      <c r="X662" s="611"/>
      <c r="Y662" s="611"/>
      <c r="Z662" s="611"/>
      <c r="AA662" s="611"/>
      <c r="AB662" s="618"/>
      <c r="AC662" s="611"/>
      <c r="AD662" s="611"/>
      <c r="AE662" s="607"/>
      <c r="AF662" s="611"/>
      <c r="AG662" s="615"/>
      <c r="AH662" s="607"/>
      <c r="AI662" s="607"/>
      <c r="AJ662" s="603"/>
      <c r="AK662" s="611"/>
      <c r="AL662" s="610"/>
      <c r="AM662" s="611"/>
      <c r="AN662" s="611"/>
      <c r="AO662" s="612"/>
    </row>
    <row r="663" spans="1:41" s="605" customFormat="1" ht="20.100000000000001" customHeight="1" x14ac:dyDescent="0.3">
      <c r="A663" s="611">
        <v>707632</v>
      </c>
      <c r="B663" s="624" t="s">
        <v>3722</v>
      </c>
      <c r="C663" s="603" t="s">
        <v>64</v>
      </c>
      <c r="D663" s="615"/>
      <c r="E663" s="611" t="s">
        <v>172</v>
      </c>
      <c r="F663" s="613"/>
      <c r="G663" s="611"/>
      <c r="H663" s="611"/>
      <c r="I663" s="607" t="s">
        <v>245</v>
      </c>
      <c r="J663" s="611"/>
      <c r="K663" s="611"/>
      <c r="L663" s="611"/>
      <c r="M663" s="615"/>
      <c r="N663" s="611"/>
      <c r="O663" s="607"/>
      <c r="P663" s="611"/>
      <c r="Q663" s="605">
        <v>0</v>
      </c>
      <c r="R663" s="611"/>
      <c r="S663" s="611"/>
      <c r="T663" s="611"/>
      <c r="U663" s="611"/>
      <c r="V663" s="611"/>
      <c r="W663" s="611"/>
      <c r="X663" s="611"/>
      <c r="Y663" s="611"/>
      <c r="Z663" s="611"/>
      <c r="AA663" s="611"/>
      <c r="AB663" s="618"/>
      <c r="AC663" s="611"/>
      <c r="AD663" s="611"/>
      <c r="AE663" s="607"/>
      <c r="AF663" s="611"/>
      <c r="AG663" s="615"/>
      <c r="AH663" s="607"/>
      <c r="AI663" s="607" t="s">
        <v>1370</v>
      </c>
      <c r="AJ663" s="603" t="s">
        <v>1370</v>
      </c>
      <c r="AK663" s="611"/>
      <c r="AL663" s="610"/>
      <c r="AM663" s="611"/>
      <c r="AN663" s="611"/>
      <c r="AO663" s="612"/>
    </row>
    <row r="664" spans="1:41" s="605" customFormat="1" ht="20.100000000000001" customHeight="1" x14ac:dyDescent="0.3">
      <c r="A664" s="611">
        <v>707633</v>
      </c>
      <c r="B664" s="624" t="s">
        <v>3723</v>
      </c>
      <c r="C664" s="603" t="s">
        <v>2986</v>
      </c>
      <c r="D664" s="615"/>
      <c r="E664" s="615" t="s">
        <v>1687</v>
      </c>
      <c r="F664" s="613"/>
      <c r="G664" s="611"/>
      <c r="H664" s="611"/>
      <c r="I664" s="607" t="s">
        <v>245</v>
      </c>
      <c r="J664" s="611"/>
      <c r="K664" s="611"/>
      <c r="L664" s="611"/>
      <c r="M664" s="615"/>
      <c r="N664" s="611"/>
      <c r="O664" s="607"/>
      <c r="P664" s="611"/>
      <c r="Q664" s="605">
        <v>0</v>
      </c>
      <c r="R664" s="611"/>
      <c r="S664" s="611"/>
      <c r="T664" s="611"/>
      <c r="U664" s="611"/>
      <c r="V664" s="611"/>
      <c r="W664" s="611"/>
      <c r="X664" s="611"/>
      <c r="Y664" s="611"/>
      <c r="Z664" s="611"/>
      <c r="AA664" s="611"/>
      <c r="AB664" s="618"/>
      <c r="AC664" s="611"/>
      <c r="AD664" s="611"/>
      <c r="AE664" s="607"/>
      <c r="AF664" s="611"/>
      <c r="AG664" s="615"/>
      <c r="AH664" s="607"/>
      <c r="AI664" s="607"/>
      <c r="AJ664" s="603" t="s">
        <v>1370</v>
      </c>
      <c r="AK664" s="611"/>
      <c r="AL664" s="610"/>
      <c r="AM664" s="615"/>
      <c r="AN664" s="615"/>
      <c r="AO664" s="612"/>
    </row>
    <row r="665" spans="1:41" s="605" customFormat="1" ht="20.100000000000001" customHeight="1" x14ac:dyDescent="0.3">
      <c r="A665" s="611">
        <v>707634</v>
      </c>
      <c r="B665" s="624" t="s">
        <v>3724</v>
      </c>
      <c r="C665" s="603" t="s">
        <v>1439</v>
      </c>
      <c r="D665" s="615"/>
      <c r="E665" s="611" t="s">
        <v>172</v>
      </c>
      <c r="F665" s="613"/>
      <c r="G665" s="611"/>
      <c r="H665" s="611"/>
      <c r="I665" s="607" t="s">
        <v>245</v>
      </c>
      <c r="J665" s="611"/>
      <c r="K665" s="611"/>
      <c r="L665" s="611"/>
      <c r="M665" s="615"/>
      <c r="N665" s="611"/>
      <c r="O665" s="607"/>
      <c r="P665" s="611"/>
      <c r="Q665" s="605">
        <v>0</v>
      </c>
      <c r="R665" s="611"/>
      <c r="S665" s="611"/>
      <c r="T665" s="611"/>
      <c r="U665" s="611"/>
      <c r="V665" s="611"/>
      <c r="W665" s="611"/>
      <c r="X665" s="611"/>
      <c r="Y665" s="611"/>
      <c r="Z665" s="611"/>
      <c r="AA665" s="611"/>
      <c r="AB665" s="618"/>
      <c r="AC665" s="611"/>
      <c r="AD665" s="611"/>
      <c r="AE665" s="607"/>
      <c r="AF665" s="611"/>
      <c r="AG665" s="615"/>
      <c r="AH665" s="607"/>
      <c r="AI665" s="607" t="s">
        <v>1370</v>
      </c>
      <c r="AJ665" s="603" t="s">
        <v>1370</v>
      </c>
      <c r="AK665" s="611"/>
      <c r="AL665" s="610"/>
      <c r="AM665" s="611"/>
      <c r="AN665" s="611"/>
      <c r="AO665" s="612"/>
    </row>
    <row r="666" spans="1:41" s="605" customFormat="1" ht="20.100000000000001" customHeight="1" x14ac:dyDescent="0.3">
      <c r="A666" s="611">
        <v>707635</v>
      </c>
      <c r="B666" s="624" t="s">
        <v>3725</v>
      </c>
      <c r="C666" s="603" t="s">
        <v>3606</v>
      </c>
      <c r="D666" s="615" t="s">
        <v>950</v>
      </c>
      <c r="E666" s="615" t="s">
        <v>172</v>
      </c>
      <c r="F666" s="613">
        <v>23811</v>
      </c>
      <c r="G666" s="611" t="s">
        <v>198</v>
      </c>
      <c r="H666" s="611" t="s">
        <v>907</v>
      </c>
      <c r="I666" s="607" t="s">
        <v>245</v>
      </c>
      <c r="J666" s="611" t="s">
        <v>199</v>
      </c>
      <c r="K666" s="611">
        <v>1983</v>
      </c>
      <c r="L666" s="611" t="s">
        <v>198</v>
      </c>
      <c r="M666" s="615"/>
      <c r="N666" s="611"/>
      <c r="O666" s="607"/>
      <c r="P666" s="611"/>
      <c r="Q666" s="605">
        <v>0</v>
      </c>
      <c r="R666" s="611"/>
      <c r="S666" s="611"/>
      <c r="T666" s="611"/>
      <c r="U666" s="611"/>
      <c r="V666" s="611"/>
      <c r="W666" s="611"/>
      <c r="X666" s="611"/>
      <c r="Y666" s="611"/>
      <c r="Z666" s="611"/>
      <c r="AA666" s="611"/>
      <c r="AB666" s="618"/>
      <c r="AC666" s="611"/>
      <c r="AD666" s="611"/>
      <c r="AE666" s="607"/>
      <c r="AF666" s="611"/>
      <c r="AG666" s="615"/>
      <c r="AH666" s="607"/>
      <c r="AI666" s="607"/>
      <c r="AJ666" s="603"/>
      <c r="AK666" s="611"/>
      <c r="AL666" s="611"/>
      <c r="AM666" s="611"/>
      <c r="AN666" s="611"/>
      <c r="AO666" s="612"/>
    </row>
    <row r="667" spans="1:41" s="605" customFormat="1" ht="20.100000000000001" customHeight="1" x14ac:dyDescent="0.3">
      <c r="A667" s="611">
        <v>707636</v>
      </c>
      <c r="B667" s="624" t="s">
        <v>3726</v>
      </c>
      <c r="C667" s="603" t="s">
        <v>89</v>
      </c>
      <c r="D667" s="615"/>
      <c r="E667" s="611" t="s">
        <v>172</v>
      </c>
      <c r="F667" s="613"/>
      <c r="G667" s="611"/>
      <c r="H667" s="611"/>
      <c r="I667" s="607" t="s">
        <v>245</v>
      </c>
      <c r="J667" s="611"/>
      <c r="K667" s="611"/>
      <c r="L667" s="611"/>
      <c r="M667" s="615"/>
      <c r="N667" s="611"/>
      <c r="O667" s="607"/>
      <c r="P667" s="611"/>
      <c r="Q667" s="605">
        <v>0</v>
      </c>
      <c r="R667" s="611"/>
      <c r="S667" s="611"/>
      <c r="T667" s="611"/>
      <c r="U667" s="611"/>
      <c r="V667" s="611"/>
      <c r="W667" s="611"/>
      <c r="X667" s="611"/>
      <c r="Y667" s="611"/>
      <c r="Z667" s="611"/>
      <c r="AA667" s="611"/>
      <c r="AB667" s="618"/>
      <c r="AC667" s="611"/>
      <c r="AD667" s="611"/>
      <c r="AE667" s="607"/>
      <c r="AF667" s="611"/>
      <c r="AG667" s="615"/>
      <c r="AH667" s="607"/>
      <c r="AI667" s="607" t="s">
        <v>1370</v>
      </c>
      <c r="AJ667" s="603" t="s">
        <v>1370</v>
      </c>
      <c r="AK667" s="611"/>
      <c r="AL667" s="611"/>
      <c r="AM667" s="611"/>
      <c r="AN667" s="611"/>
      <c r="AO667" s="612"/>
    </row>
    <row r="668" spans="1:41" s="605" customFormat="1" ht="20.100000000000001" customHeight="1" x14ac:dyDescent="0.3">
      <c r="A668" s="611">
        <v>707637</v>
      </c>
      <c r="B668" s="624" t="s">
        <v>3727</v>
      </c>
      <c r="C668" s="603" t="s">
        <v>258</v>
      </c>
      <c r="D668" s="615"/>
      <c r="E668" s="611" t="s">
        <v>172</v>
      </c>
      <c r="F668" s="613"/>
      <c r="G668" s="611"/>
      <c r="H668" s="611"/>
      <c r="I668" s="607" t="s">
        <v>245</v>
      </c>
      <c r="J668" s="611"/>
      <c r="K668" s="611"/>
      <c r="L668" s="611"/>
      <c r="M668" s="615"/>
      <c r="N668" s="611"/>
      <c r="O668" s="607"/>
      <c r="P668" s="611"/>
      <c r="Q668" s="605">
        <v>0</v>
      </c>
      <c r="R668" s="611"/>
      <c r="S668" s="611"/>
      <c r="T668" s="611"/>
      <c r="U668" s="611"/>
      <c r="V668" s="611"/>
      <c r="W668" s="611"/>
      <c r="X668" s="611"/>
      <c r="Y668" s="611"/>
      <c r="Z668" s="611"/>
      <c r="AA668" s="611"/>
      <c r="AB668" s="618"/>
      <c r="AC668" s="611"/>
      <c r="AD668" s="611"/>
      <c r="AE668" s="607"/>
      <c r="AF668" s="611"/>
      <c r="AG668" s="615"/>
      <c r="AH668" s="607"/>
      <c r="AI668" s="607" t="s">
        <v>1370</v>
      </c>
      <c r="AJ668" s="603" t="s">
        <v>1370</v>
      </c>
      <c r="AK668" s="611"/>
      <c r="AO668" s="612"/>
    </row>
    <row r="669" spans="1:41" s="605" customFormat="1" ht="20.100000000000001" customHeight="1" x14ac:dyDescent="0.3">
      <c r="A669" s="611">
        <v>707638</v>
      </c>
      <c r="B669" s="624" t="s">
        <v>3699</v>
      </c>
      <c r="C669" s="603" t="s">
        <v>87</v>
      </c>
      <c r="D669" s="615" t="s">
        <v>3975</v>
      </c>
      <c r="E669" s="615" t="s">
        <v>172</v>
      </c>
      <c r="F669" s="613">
        <v>31357</v>
      </c>
      <c r="G669" s="611" t="s">
        <v>930</v>
      </c>
      <c r="H669" s="611" t="s">
        <v>3966</v>
      </c>
      <c r="I669" s="607" t="s">
        <v>399</v>
      </c>
      <c r="J669" s="611" t="s">
        <v>199</v>
      </c>
      <c r="K669" s="611">
        <v>2003</v>
      </c>
      <c r="L669" s="611" t="s">
        <v>198</v>
      </c>
      <c r="M669" s="615"/>
      <c r="N669" s="611"/>
      <c r="O669" s="607"/>
      <c r="P669" s="611"/>
      <c r="Q669" s="605">
        <v>0</v>
      </c>
      <c r="R669" s="611"/>
      <c r="S669" s="611"/>
      <c r="T669" s="611"/>
      <c r="U669" s="611"/>
      <c r="V669" s="611"/>
      <c r="W669" s="611"/>
      <c r="X669" s="611"/>
      <c r="Y669" s="611"/>
      <c r="Z669" s="611"/>
      <c r="AA669" s="611"/>
      <c r="AB669" s="618"/>
      <c r="AC669" s="611"/>
      <c r="AD669" s="611"/>
      <c r="AE669" s="607"/>
      <c r="AF669" s="611"/>
      <c r="AG669" s="615"/>
      <c r="AH669" s="607"/>
      <c r="AI669" s="607"/>
      <c r="AJ669" s="603"/>
      <c r="AK669" s="611"/>
      <c r="AL669" s="611"/>
      <c r="AM669" s="615"/>
      <c r="AN669" s="615"/>
      <c r="AO669" s="612"/>
    </row>
    <row r="670" spans="1:41" s="605" customFormat="1" ht="20.100000000000001" customHeight="1" x14ac:dyDescent="0.3">
      <c r="A670" s="611">
        <v>707639</v>
      </c>
      <c r="B670" s="624" t="s">
        <v>3728</v>
      </c>
      <c r="C670" s="603" t="s">
        <v>3729</v>
      </c>
      <c r="D670" s="615" t="s">
        <v>1001</v>
      </c>
      <c r="E670" s="615" t="s">
        <v>172</v>
      </c>
      <c r="F670" s="613">
        <v>36273</v>
      </c>
      <c r="G670" s="611" t="s">
        <v>198</v>
      </c>
      <c r="H670" s="611" t="s">
        <v>907</v>
      </c>
      <c r="I670" s="607" t="s">
        <v>245</v>
      </c>
      <c r="J670" s="611" t="s">
        <v>199</v>
      </c>
      <c r="K670" s="611">
        <v>2017</v>
      </c>
      <c r="L670" s="611" t="s">
        <v>198</v>
      </c>
      <c r="M670" s="615"/>
      <c r="N670" s="611"/>
      <c r="O670" s="607"/>
      <c r="P670" s="611"/>
      <c r="Q670" s="605">
        <v>0</v>
      </c>
      <c r="R670" s="611"/>
      <c r="S670" s="611"/>
      <c r="T670" s="611"/>
      <c r="U670" s="611"/>
      <c r="V670" s="611"/>
      <c r="W670" s="611"/>
      <c r="X670" s="611"/>
      <c r="Y670" s="611"/>
      <c r="Z670" s="611"/>
      <c r="AA670" s="611"/>
      <c r="AB670" s="618"/>
      <c r="AC670" s="611"/>
      <c r="AD670" s="611"/>
      <c r="AE670" s="607"/>
      <c r="AF670" s="611"/>
      <c r="AG670" s="615"/>
      <c r="AH670" s="607"/>
      <c r="AI670" s="607"/>
      <c r="AJ670" s="603"/>
      <c r="AK670" s="611"/>
      <c r="AO670" s="612"/>
    </row>
    <row r="671" spans="1:41" s="605" customFormat="1" ht="20.100000000000001" customHeight="1" x14ac:dyDescent="0.3">
      <c r="A671" s="611">
        <v>707640</v>
      </c>
      <c r="B671" s="624" t="s">
        <v>3730</v>
      </c>
      <c r="C671" s="603" t="s">
        <v>158</v>
      </c>
      <c r="D671" s="615" t="s">
        <v>992</v>
      </c>
      <c r="E671" s="615" t="s">
        <v>172</v>
      </c>
      <c r="F671" s="613">
        <v>28127</v>
      </c>
      <c r="G671" s="611" t="s">
        <v>1016</v>
      </c>
      <c r="H671" s="611" t="s">
        <v>907</v>
      </c>
      <c r="I671" s="607" t="s">
        <v>399</v>
      </c>
      <c r="J671" s="611" t="s">
        <v>201</v>
      </c>
      <c r="K671" s="611">
        <v>2010</v>
      </c>
      <c r="L671" s="611" t="s">
        <v>198</v>
      </c>
      <c r="M671" s="615"/>
      <c r="N671" s="611"/>
      <c r="O671" s="607"/>
      <c r="P671" s="611"/>
      <c r="Q671" s="605">
        <v>0</v>
      </c>
      <c r="R671" s="611"/>
      <c r="S671" s="611"/>
      <c r="T671" s="611"/>
      <c r="U671" s="611"/>
      <c r="V671" s="611"/>
      <c r="W671" s="611"/>
      <c r="X671" s="611"/>
      <c r="Y671" s="611"/>
      <c r="Z671" s="611"/>
      <c r="AA671" s="611"/>
      <c r="AB671" s="618"/>
      <c r="AC671" s="611"/>
      <c r="AD671" s="611"/>
      <c r="AE671" s="607"/>
      <c r="AF671" s="611"/>
      <c r="AG671" s="615"/>
      <c r="AH671" s="607"/>
      <c r="AI671" s="607"/>
      <c r="AJ671" s="603"/>
      <c r="AK671" s="611"/>
      <c r="AO671" s="612"/>
    </row>
    <row r="672" spans="1:41" s="605" customFormat="1" ht="20.100000000000001" customHeight="1" x14ac:dyDescent="0.3">
      <c r="A672" s="603">
        <v>707641</v>
      </c>
      <c r="B672" s="604" t="s">
        <v>3731</v>
      </c>
      <c r="C672" s="603" t="s">
        <v>3732</v>
      </c>
      <c r="D672" s="615" t="s">
        <v>925</v>
      </c>
      <c r="E672" s="614" t="s">
        <v>172</v>
      </c>
      <c r="F672" s="621">
        <v>33420</v>
      </c>
      <c r="G672" s="603" t="s">
        <v>198</v>
      </c>
      <c r="H672" s="611" t="s">
        <v>907</v>
      </c>
      <c r="I672" s="607" t="s">
        <v>399</v>
      </c>
      <c r="J672" s="611" t="s">
        <v>201</v>
      </c>
      <c r="K672" s="611">
        <v>2009</v>
      </c>
      <c r="L672" s="611" t="s">
        <v>198</v>
      </c>
      <c r="M672" s="615"/>
      <c r="N672" s="611"/>
      <c r="O672" s="607"/>
      <c r="P672" s="611"/>
      <c r="Q672" s="605">
        <v>0</v>
      </c>
      <c r="R672" s="611"/>
      <c r="S672" s="611"/>
      <c r="T672" s="611"/>
      <c r="U672" s="611"/>
      <c r="V672" s="611"/>
      <c r="W672" s="611"/>
      <c r="X672" s="611"/>
      <c r="Y672" s="611"/>
      <c r="Z672" s="611"/>
      <c r="AA672" s="611"/>
      <c r="AB672" s="618"/>
      <c r="AC672" s="611"/>
      <c r="AD672" s="611"/>
      <c r="AE672" s="607"/>
      <c r="AF672" s="611"/>
      <c r="AG672" s="615"/>
      <c r="AH672" s="607"/>
      <c r="AI672" s="607"/>
      <c r="AJ672" s="603"/>
      <c r="AK672" s="611"/>
      <c r="AL672" s="611"/>
      <c r="AM672" s="611"/>
      <c r="AN672" s="611"/>
      <c r="AO672" s="612"/>
    </row>
    <row r="673" spans="1:41" s="605" customFormat="1" ht="20.100000000000001" customHeight="1" x14ac:dyDescent="0.3">
      <c r="A673" s="603">
        <v>707642</v>
      </c>
      <c r="B673" s="604" t="s">
        <v>3733</v>
      </c>
      <c r="C673" s="603" t="s">
        <v>66</v>
      </c>
      <c r="D673" s="615"/>
      <c r="E673" s="611" t="s">
        <v>172</v>
      </c>
      <c r="F673" s="621"/>
      <c r="G673" s="603"/>
      <c r="H673" s="611"/>
      <c r="I673" s="607" t="s">
        <v>245</v>
      </c>
      <c r="J673" s="611"/>
      <c r="K673" s="611"/>
      <c r="L673" s="611"/>
      <c r="M673" s="615"/>
      <c r="N673" s="611"/>
      <c r="O673" s="607"/>
      <c r="P673" s="611"/>
      <c r="Q673" s="605">
        <v>0</v>
      </c>
      <c r="R673" s="611"/>
      <c r="S673" s="611"/>
      <c r="T673" s="611"/>
      <c r="U673" s="611"/>
      <c r="V673" s="611"/>
      <c r="W673" s="611"/>
      <c r="X673" s="611"/>
      <c r="Y673" s="611"/>
      <c r="Z673" s="611"/>
      <c r="AA673" s="611"/>
      <c r="AB673" s="618"/>
      <c r="AC673" s="611"/>
      <c r="AD673" s="611"/>
      <c r="AE673" s="607"/>
      <c r="AF673" s="611"/>
      <c r="AG673" s="615"/>
      <c r="AH673" s="607"/>
      <c r="AI673" s="607" t="s">
        <v>1370</v>
      </c>
      <c r="AJ673" s="603" t="s">
        <v>1370</v>
      </c>
      <c r="AK673" s="611"/>
      <c r="AL673" s="611"/>
      <c r="AM673" s="611"/>
      <c r="AN673" s="611"/>
      <c r="AO673" s="612"/>
    </row>
    <row r="674" spans="1:41" s="605" customFormat="1" ht="20.100000000000001" customHeight="1" x14ac:dyDescent="0.3">
      <c r="A674" s="603">
        <v>707643</v>
      </c>
      <c r="B674" s="604" t="s">
        <v>3734</v>
      </c>
      <c r="C674" s="603" t="s">
        <v>68</v>
      </c>
      <c r="D674" s="615" t="s">
        <v>1153</v>
      </c>
      <c r="E674" s="614" t="s">
        <v>172</v>
      </c>
      <c r="F674" s="621">
        <v>33974</v>
      </c>
      <c r="G674" s="603" t="s">
        <v>3976</v>
      </c>
      <c r="H674" s="611" t="s">
        <v>907</v>
      </c>
      <c r="I674" s="607" t="s">
        <v>245</v>
      </c>
      <c r="J674" s="611" t="s">
        <v>201</v>
      </c>
      <c r="K674" s="611">
        <v>2012</v>
      </c>
      <c r="L674" s="611" t="s">
        <v>216</v>
      </c>
      <c r="M674" s="615"/>
      <c r="N674" s="611"/>
      <c r="O674" s="607"/>
      <c r="P674" s="611"/>
      <c r="Q674" s="605">
        <v>175000</v>
      </c>
      <c r="R674" s="611"/>
      <c r="S674" s="611"/>
      <c r="T674" s="611"/>
      <c r="U674" s="611"/>
      <c r="V674" s="611"/>
      <c r="W674" s="611"/>
      <c r="X674" s="611"/>
      <c r="Y674" s="611"/>
      <c r="Z674" s="611"/>
      <c r="AA674" s="611"/>
      <c r="AB674" s="618"/>
      <c r="AC674" s="611"/>
      <c r="AD674" s="611"/>
      <c r="AE674" s="607"/>
      <c r="AF674" s="611"/>
      <c r="AG674" s="615"/>
      <c r="AI674" s="607"/>
      <c r="AJ674" s="603"/>
      <c r="AK674" s="611"/>
      <c r="AO674" s="612"/>
    </row>
    <row r="675" spans="1:41" s="605" customFormat="1" ht="20.100000000000001" customHeight="1" x14ac:dyDescent="0.3">
      <c r="A675" s="603">
        <v>707644</v>
      </c>
      <c r="B675" s="604" t="s">
        <v>3735</v>
      </c>
      <c r="C675" s="603" t="s">
        <v>3606</v>
      </c>
      <c r="D675" s="615"/>
      <c r="E675" s="611" t="s">
        <v>172</v>
      </c>
      <c r="F675" s="621"/>
      <c r="G675" s="603"/>
      <c r="H675" s="611"/>
      <c r="I675" s="607" t="s">
        <v>245</v>
      </c>
      <c r="J675" s="611"/>
      <c r="K675" s="611"/>
      <c r="L675" s="611"/>
      <c r="M675" s="615"/>
      <c r="N675" s="611"/>
      <c r="O675" s="607"/>
      <c r="P675" s="611"/>
      <c r="Q675" s="605">
        <v>0</v>
      </c>
      <c r="R675" s="611"/>
      <c r="S675" s="611"/>
      <c r="T675" s="611"/>
      <c r="U675" s="611"/>
      <c r="V675" s="611"/>
      <c r="W675" s="611"/>
      <c r="X675" s="611"/>
      <c r="Y675" s="611"/>
      <c r="Z675" s="611"/>
      <c r="AA675" s="611"/>
      <c r="AB675" s="618"/>
      <c r="AC675" s="611"/>
      <c r="AD675" s="611"/>
      <c r="AE675" s="607"/>
      <c r="AF675" s="611"/>
      <c r="AG675" s="615"/>
      <c r="AI675" s="607" t="s">
        <v>1370</v>
      </c>
      <c r="AJ675" s="603" t="s">
        <v>1370</v>
      </c>
      <c r="AK675" s="611"/>
      <c r="AL675" s="611"/>
      <c r="AM675" s="611"/>
      <c r="AN675" s="611"/>
      <c r="AO675" s="612"/>
    </row>
    <row r="676" spans="1:41" s="605" customFormat="1" ht="20.100000000000001" customHeight="1" x14ac:dyDescent="0.3">
      <c r="A676" s="603">
        <v>707645</v>
      </c>
      <c r="B676" s="604" t="s">
        <v>3736</v>
      </c>
      <c r="C676" s="603" t="s">
        <v>3737</v>
      </c>
      <c r="D676" s="615" t="s">
        <v>3977</v>
      </c>
      <c r="E676" s="614" t="s">
        <v>172</v>
      </c>
      <c r="F676" s="621">
        <v>32145</v>
      </c>
      <c r="G676" s="603" t="s">
        <v>3978</v>
      </c>
      <c r="H676" s="611" t="s">
        <v>907</v>
      </c>
      <c r="I676" s="607" t="s">
        <v>245</v>
      </c>
      <c r="J676" s="611" t="s">
        <v>201</v>
      </c>
      <c r="K676" s="611">
        <v>2009</v>
      </c>
      <c r="L676" s="611" t="s">
        <v>213</v>
      </c>
      <c r="M676" s="615"/>
      <c r="N676" s="611"/>
      <c r="O676" s="607"/>
      <c r="P676" s="611"/>
      <c r="Q676" s="605">
        <v>0</v>
      </c>
      <c r="R676" s="611"/>
      <c r="S676" s="611"/>
      <c r="T676" s="611"/>
      <c r="U676" s="611"/>
      <c r="V676" s="611"/>
      <c r="W676" s="611"/>
      <c r="X676" s="611"/>
      <c r="Y676" s="611"/>
      <c r="Z676" s="611"/>
      <c r="AA676" s="611"/>
      <c r="AB676" s="618"/>
      <c r="AC676" s="611"/>
      <c r="AD676" s="611"/>
      <c r="AE676" s="607"/>
      <c r="AF676" s="611"/>
      <c r="AG676" s="615"/>
      <c r="AI676" s="607"/>
      <c r="AJ676" s="603"/>
      <c r="AK676" s="611"/>
      <c r="AL676" s="611"/>
      <c r="AM676" s="611"/>
      <c r="AN676" s="611"/>
      <c r="AO676" s="612"/>
    </row>
    <row r="677" spans="1:41" s="605" customFormat="1" ht="20.100000000000001" customHeight="1" x14ac:dyDescent="0.3">
      <c r="A677" s="603">
        <v>707646</v>
      </c>
      <c r="B677" s="604" t="s">
        <v>3738</v>
      </c>
      <c r="C677" s="603" t="s">
        <v>86</v>
      </c>
      <c r="D677" s="615"/>
      <c r="E677" s="611" t="s">
        <v>172</v>
      </c>
      <c r="F677" s="621"/>
      <c r="G677" s="603"/>
      <c r="H677" s="611"/>
      <c r="I677" s="607" t="s">
        <v>246</v>
      </c>
      <c r="J677" s="611"/>
      <c r="K677" s="611"/>
      <c r="L677" s="611"/>
      <c r="M677" s="615"/>
      <c r="N677" s="611"/>
      <c r="O677" s="607"/>
      <c r="P677" s="611"/>
      <c r="Q677" s="605">
        <v>0</v>
      </c>
      <c r="R677" s="611"/>
      <c r="S677" s="611"/>
      <c r="T677" s="611"/>
      <c r="U677" s="611"/>
      <c r="V677" s="611"/>
      <c r="W677" s="611"/>
      <c r="X677" s="611"/>
      <c r="Y677" s="611"/>
      <c r="Z677" s="611"/>
      <c r="AA677" s="611"/>
      <c r="AB677" s="618"/>
      <c r="AC677" s="611"/>
      <c r="AD677" s="611"/>
      <c r="AE677" s="607"/>
      <c r="AF677" s="611"/>
      <c r="AG677" s="615"/>
      <c r="AI677" s="607"/>
      <c r="AJ677" s="603" t="s">
        <v>1370</v>
      </c>
      <c r="AK677" s="611"/>
      <c r="AL677" s="611"/>
      <c r="AM677" s="611"/>
      <c r="AN677" s="611"/>
      <c r="AO677" s="612"/>
    </row>
    <row r="678" spans="1:41" s="605" customFormat="1" ht="20.100000000000001" customHeight="1" x14ac:dyDescent="0.3">
      <c r="A678" s="603">
        <v>707647</v>
      </c>
      <c r="B678" s="604" t="s">
        <v>3739</v>
      </c>
      <c r="C678" s="603" t="s">
        <v>3549</v>
      </c>
      <c r="D678" s="615" t="s">
        <v>3979</v>
      </c>
      <c r="E678" s="614" t="s">
        <v>1687</v>
      </c>
      <c r="F678" s="621">
        <v>34017</v>
      </c>
      <c r="G678" s="603" t="s">
        <v>198</v>
      </c>
      <c r="H678" s="611" t="s">
        <v>907</v>
      </c>
      <c r="I678" s="607" t="s">
        <v>246</v>
      </c>
      <c r="J678" s="611" t="s">
        <v>3980</v>
      </c>
      <c r="K678" s="611">
        <v>2011</v>
      </c>
      <c r="L678" s="611" t="s">
        <v>213</v>
      </c>
      <c r="M678" s="615"/>
      <c r="N678" s="611"/>
      <c r="O678" s="607"/>
      <c r="P678" s="611"/>
      <c r="Q678" s="605">
        <v>0</v>
      </c>
      <c r="R678" s="611"/>
      <c r="S678" s="611"/>
      <c r="T678" s="611"/>
      <c r="U678" s="611"/>
      <c r="V678" s="611"/>
      <c r="W678" s="611"/>
      <c r="X678" s="611"/>
      <c r="Y678" s="611"/>
      <c r="Z678" s="611"/>
      <c r="AA678" s="611"/>
      <c r="AB678" s="618"/>
      <c r="AC678" s="611"/>
      <c r="AD678" s="611"/>
      <c r="AE678" s="607"/>
      <c r="AF678" s="611"/>
      <c r="AG678" s="615"/>
      <c r="AI678" s="607"/>
      <c r="AJ678" s="603"/>
      <c r="AK678" s="611"/>
      <c r="AO678" s="612"/>
    </row>
    <row r="679" spans="1:41" s="605" customFormat="1" ht="20.100000000000001" customHeight="1" x14ac:dyDescent="0.3">
      <c r="A679" s="603">
        <v>707648</v>
      </c>
      <c r="B679" s="604" t="s">
        <v>3740</v>
      </c>
      <c r="C679" s="603" t="s">
        <v>66</v>
      </c>
      <c r="D679" s="615"/>
      <c r="E679" s="614" t="s">
        <v>1687</v>
      </c>
      <c r="F679" s="621"/>
      <c r="G679" s="603"/>
      <c r="H679" s="611"/>
      <c r="I679" s="607" t="s">
        <v>245</v>
      </c>
      <c r="J679" s="611"/>
      <c r="K679" s="611"/>
      <c r="L679" s="611"/>
      <c r="M679" s="615"/>
      <c r="N679" s="611"/>
      <c r="O679" s="607"/>
      <c r="P679" s="611"/>
      <c r="Q679" s="605">
        <v>0</v>
      </c>
      <c r="R679" s="611"/>
      <c r="S679" s="611"/>
      <c r="T679" s="611"/>
      <c r="U679" s="611"/>
      <c r="V679" s="611"/>
      <c r="W679" s="611"/>
      <c r="X679" s="611"/>
      <c r="Y679" s="611"/>
      <c r="Z679" s="611"/>
      <c r="AA679" s="611"/>
      <c r="AB679" s="618"/>
      <c r="AC679" s="611"/>
      <c r="AD679" s="611"/>
      <c r="AE679" s="607"/>
      <c r="AF679" s="611"/>
      <c r="AG679" s="615"/>
      <c r="AI679" s="607" t="s">
        <v>1370</v>
      </c>
      <c r="AJ679" s="603" t="s">
        <v>1370</v>
      </c>
      <c r="AK679" s="611"/>
      <c r="AL679" s="611"/>
      <c r="AM679" s="611"/>
      <c r="AN679" s="611"/>
      <c r="AO679" s="612"/>
    </row>
    <row r="680" spans="1:41" s="605" customFormat="1" ht="20.100000000000001" customHeight="1" x14ac:dyDescent="0.3">
      <c r="A680" s="626">
        <v>707649</v>
      </c>
      <c r="B680" s="627" t="s">
        <v>3741</v>
      </c>
      <c r="C680" s="611" t="s">
        <v>3635</v>
      </c>
      <c r="D680" s="615"/>
      <c r="E680" s="611" t="s">
        <v>172</v>
      </c>
      <c r="F680" s="629"/>
      <c r="G680" s="611"/>
      <c r="H680" s="611"/>
      <c r="I680" s="607" t="s">
        <v>245</v>
      </c>
      <c r="J680" s="611"/>
      <c r="K680" s="611"/>
      <c r="L680" s="611"/>
      <c r="M680" s="615"/>
      <c r="N680" s="611"/>
      <c r="O680" s="607"/>
      <c r="P680" s="611"/>
      <c r="Q680" s="605">
        <v>0</v>
      </c>
      <c r="R680" s="611"/>
      <c r="S680" s="611"/>
      <c r="T680" s="611"/>
      <c r="U680" s="611"/>
      <c r="V680" s="611"/>
      <c r="W680" s="611"/>
      <c r="X680" s="611"/>
      <c r="Y680" s="611"/>
      <c r="Z680" s="611"/>
      <c r="AA680" s="611"/>
      <c r="AB680" s="618"/>
      <c r="AC680" s="611"/>
      <c r="AD680" s="611"/>
      <c r="AE680" s="607"/>
      <c r="AF680" s="611"/>
      <c r="AG680" s="615"/>
      <c r="AI680" s="607" t="s">
        <v>1370</v>
      </c>
      <c r="AJ680" s="603" t="s">
        <v>1370</v>
      </c>
      <c r="AK680" s="611"/>
      <c r="AL680" s="611"/>
      <c r="AM680" s="615"/>
      <c r="AN680" s="615"/>
      <c r="AO680" s="612"/>
    </row>
    <row r="681" spans="1:41" s="605" customFormat="1" ht="20.100000000000001" customHeight="1" x14ac:dyDescent="0.3">
      <c r="A681" s="626">
        <v>707650</v>
      </c>
      <c r="B681" s="627" t="s">
        <v>3742</v>
      </c>
      <c r="C681" s="611" t="s">
        <v>71</v>
      </c>
      <c r="D681" s="615"/>
      <c r="E681" s="611" t="s">
        <v>172</v>
      </c>
      <c r="F681" s="613"/>
      <c r="G681" s="611"/>
      <c r="H681" s="611"/>
      <c r="I681" s="607" t="s">
        <v>245</v>
      </c>
      <c r="J681" s="611"/>
      <c r="K681" s="611"/>
      <c r="L681" s="611"/>
      <c r="M681" s="615"/>
      <c r="N681" s="611"/>
      <c r="O681" s="607"/>
      <c r="P681" s="611"/>
      <c r="Q681" s="605">
        <v>0</v>
      </c>
      <c r="R681" s="611"/>
      <c r="S681" s="611"/>
      <c r="T681" s="611"/>
      <c r="U681" s="611"/>
      <c r="V681" s="611"/>
      <c r="W681" s="611"/>
      <c r="X681" s="611"/>
      <c r="Y681" s="611"/>
      <c r="Z681" s="611"/>
      <c r="AA681" s="611"/>
      <c r="AB681" s="618"/>
      <c r="AC681" s="611"/>
      <c r="AD681" s="611"/>
      <c r="AE681" s="607"/>
      <c r="AF681" s="611"/>
      <c r="AG681" s="615"/>
      <c r="AI681" s="607" t="s">
        <v>1370</v>
      </c>
      <c r="AJ681" s="603" t="s">
        <v>1370</v>
      </c>
      <c r="AK681" s="611"/>
      <c r="AO681" s="612"/>
    </row>
    <row r="682" spans="1:41" s="605" customFormat="1" ht="20.100000000000001" customHeight="1" x14ac:dyDescent="0.3">
      <c r="A682" s="626">
        <v>707651</v>
      </c>
      <c r="B682" s="627" t="s">
        <v>3743</v>
      </c>
      <c r="C682" s="611" t="s">
        <v>116</v>
      </c>
      <c r="D682" s="615"/>
      <c r="E682" s="628" t="s">
        <v>1687</v>
      </c>
      <c r="F682" s="629"/>
      <c r="G682" s="611"/>
      <c r="H682" s="611"/>
      <c r="I682" s="607" t="s">
        <v>245</v>
      </c>
      <c r="J682" s="611"/>
      <c r="K682" s="611"/>
      <c r="L682" s="611"/>
      <c r="M682" s="615"/>
      <c r="N682" s="615"/>
      <c r="O682" s="607"/>
      <c r="P682" s="611"/>
      <c r="Q682" s="605">
        <v>0</v>
      </c>
      <c r="R682" s="611"/>
      <c r="S682" s="611"/>
      <c r="T682" s="611"/>
      <c r="U682" s="611"/>
      <c r="V682" s="611"/>
      <c r="W682" s="611"/>
      <c r="X682" s="611"/>
      <c r="Y682" s="611"/>
      <c r="Z682" s="611"/>
      <c r="AA682" s="611"/>
      <c r="AB682" s="618"/>
      <c r="AC682" s="611"/>
      <c r="AD682" s="611"/>
      <c r="AE682" s="607"/>
      <c r="AF682" s="611"/>
      <c r="AG682" s="615"/>
      <c r="AI682" s="607" t="s">
        <v>1370</v>
      </c>
      <c r="AJ682" s="603" t="s">
        <v>1370</v>
      </c>
      <c r="AK682" s="611"/>
      <c r="AO682" s="612"/>
    </row>
    <row r="683" spans="1:41" s="605" customFormat="1" ht="20.100000000000001" customHeight="1" x14ac:dyDescent="0.3">
      <c r="A683" s="626">
        <v>707652</v>
      </c>
      <c r="B683" s="627" t="s">
        <v>3744</v>
      </c>
      <c r="C683" s="611" t="s">
        <v>66</v>
      </c>
      <c r="D683" s="615"/>
      <c r="E683" s="611" t="s">
        <v>172</v>
      </c>
      <c r="F683" s="629"/>
      <c r="G683" s="611"/>
      <c r="H683" s="611"/>
      <c r="I683" s="607" t="s">
        <v>245</v>
      </c>
      <c r="J683" s="611"/>
      <c r="K683" s="611"/>
      <c r="L683" s="611"/>
      <c r="M683" s="615"/>
      <c r="N683" s="615"/>
      <c r="O683" s="607"/>
      <c r="P683" s="611"/>
      <c r="Q683" s="605">
        <v>0</v>
      </c>
      <c r="R683" s="611"/>
      <c r="S683" s="611"/>
      <c r="T683" s="611"/>
      <c r="U683" s="611"/>
      <c r="V683" s="611"/>
      <c r="W683" s="611"/>
      <c r="X683" s="611"/>
      <c r="Y683" s="611"/>
      <c r="Z683" s="611"/>
      <c r="AA683" s="611"/>
      <c r="AB683" s="618"/>
      <c r="AC683" s="611"/>
      <c r="AD683" s="611"/>
      <c r="AE683" s="607"/>
      <c r="AF683" s="611"/>
      <c r="AG683" s="615"/>
      <c r="AI683" s="607"/>
      <c r="AJ683" s="603" t="s">
        <v>1370</v>
      </c>
      <c r="AK683" s="611"/>
      <c r="AL683" s="611"/>
      <c r="AM683" s="611"/>
      <c r="AN683" s="611"/>
      <c r="AO683" s="612"/>
    </row>
    <row r="684" spans="1:41" s="605" customFormat="1" ht="20.100000000000001" customHeight="1" x14ac:dyDescent="0.3">
      <c r="A684" s="626">
        <v>707653</v>
      </c>
      <c r="B684" s="627" t="s">
        <v>3745</v>
      </c>
      <c r="C684" s="611" t="s">
        <v>140</v>
      </c>
      <c r="D684" s="615"/>
      <c r="E684" s="628" t="s">
        <v>1687</v>
      </c>
      <c r="F684" s="629"/>
      <c r="G684" s="611"/>
      <c r="H684" s="611"/>
      <c r="I684" s="607" t="s">
        <v>245</v>
      </c>
      <c r="J684" s="611"/>
      <c r="K684" s="611"/>
      <c r="L684" s="611"/>
      <c r="M684" s="615"/>
      <c r="N684" s="615"/>
      <c r="O684" s="607"/>
      <c r="P684" s="611"/>
      <c r="Q684" s="605">
        <v>0</v>
      </c>
      <c r="R684" s="611"/>
      <c r="S684" s="611"/>
      <c r="T684" s="611"/>
      <c r="U684" s="611"/>
      <c r="V684" s="611"/>
      <c r="W684" s="611"/>
      <c r="X684" s="611"/>
      <c r="Y684" s="611"/>
      <c r="Z684" s="611"/>
      <c r="AA684" s="611"/>
      <c r="AB684" s="618"/>
      <c r="AC684" s="611"/>
      <c r="AD684" s="611"/>
      <c r="AE684" s="607"/>
      <c r="AF684" s="611"/>
      <c r="AG684" s="615"/>
      <c r="AI684" s="607" t="s">
        <v>1370</v>
      </c>
      <c r="AJ684" s="603" t="s">
        <v>1370</v>
      </c>
      <c r="AK684" s="611"/>
      <c r="AL684" s="611"/>
      <c r="AM684" s="611"/>
      <c r="AN684" s="611"/>
      <c r="AO684" s="612"/>
    </row>
    <row r="685" spans="1:41" s="605" customFormat="1" ht="20.100000000000001" customHeight="1" x14ac:dyDescent="0.3">
      <c r="A685" s="626">
        <v>707654</v>
      </c>
      <c r="B685" s="630" t="s">
        <v>3746</v>
      </c>
      <c r="C685" s="611" t="s">
        <v>3747</v>
      </c>
      <c r="D685" s="615" t="s">
        <v>3327</v>
      </c>
      <c r="E685" s="628" t="s">
        <v>172</v>
      </c>
      <c r="F685" s="613">
        <v>33239</v>
      </c>
      <c r="G685" s="611" t="s">
        <v>3981</v>
      </c>
      <c r="H685" s="611" t="s">
        <v>907</v>
      </c>
      <c r="I685" s="607" t="s">
        <v>245</v>
      </c>
      <c r="J685" s="611" t="s">
        <v>199</v>
      </c>
      <c r="K685" s="611">
        <v>2009</v>
      </c>
      <c r="L685" s="611" t="s">
        <v>212</v>
      </c>
      <c r="M685" s="615"/>
      <c r="N685" s="615"/>
      <c r="O685" s="607"/>
      <c r="P685" s="611"/>
      <c r="Q685" s="605">
        <v>0</v>
      </c>
      <c r="R685" s="611"/>
      <c r="S685" s="611"/>
      <c r="T685" s="611"/>
      <c r="U685" s="611"/>
      <c r="V685" s="611"/>
      <c r="W685" s="611"/>
      <c r="X685" s="611"/>
      <c r="Y685" s="611"/>
      <c r="Z685" s="611"/>
      <c r="AA685" s="611"/>
      <c r="AB685" s="618"/>
      <c r="AC685" s="611"/>
      <c r="AD685" s="611"/>
      <c r="AE685" s="607"/>
      <c r="AF685" s="611"/>
      <c r="AG685" s="615"/>
      <c r="AI685" s="607"/>
      <c r="AJ685" s="603"/>
      <c r="AK685" s="611"/>
      <c r="AL685" s="611"/>
      <c r="AM685" s="611"/>
      <c r="AN685" s="611"/>
      <c r="AO685" s="612"/>
    </row>
    <row r="686" spans="1:41" s="605" customFormat="1" ht="20.100000000000001" customHeight="1" x14ac:dyDescent="0.3">
      <c r="A686" s="626">
        <v>707655</v>
      </c>
      <c r="B686" s="630" t="s">
        <v>3748</v>
      </c>
      <c r="C686" s="611" t="s">
        <v>3749</v>
      </c>
      <c r="D686" s="615"/>
      <c r="E686" s="628" t="s">
        <v>1687</v>
      </c>
      <c r="F686" s="629"/>
      <c r="G686" s="611"/>
      <c r="H686" s="611"/>
      <c r="I686" s="607" t="s">
        <v>245</v>
      </c>
      <c r="J686" s="611"/>
      <c r="K686" s="611"/>
      <c r="L686" s="611"/>
      <c r="M686" s="615"/>
      <c r="N686" s="615"/>
      <c r="O686" s="607"/>
      <c r="P686" s="611"/>
      <c r="Q686" s="605">
        <v>0</v>
      </c>
      <c r="R686" s="611"/>
      <c r="S686" s="611"/>
      <c r="T686" s="611"/>
      <c r="U686" s="611"/>
      <c r="V686" s="611"/>
      <c r="W686" s="611"/>
      <c r="X686" s="611"/>
      <c r="Y686" s="611"/>
      <c r="Z686" s="611"/>
      <c r="AA686" s="611"/>
      <c r="AB686" s="618"/>
      <c r="AC686" s="611"/>
      <c r="AD686" s="611"/>
      <c r="AE686" s="607"/>
      <c r="AF686" s="611"/>
      <c r="AG686" s="615"/>
      <c r="AI686" s="607" t="s">
        <v>1370</v>
      </c>
      <c r="AJ686" s="603" t="s">
        <v>1370</v>
      </c>
      <c r="AK686" s="611"/>
      <c r="AL686" s="611"/>
      <c r="AM686" s="611"/>
      <c r="AN686" s="611"/>
      <c r="AO686" s="612"/>
    </row>
    <row r="687" spans="1:41" s="605" customFormat="1" ht="20.100000000000001" customHeight="1" x14ac:dyDescent="0.3">
      <c r="A687" s="626">
        <v>707656</v>
      </c>
      <c r="B687" s="630" t="s">
        <v>3750</v>
      </c>
      <c r="C687" s="611" t="s">
        <v>321</v>
      </c>
      <c r="D687" s="615"/>
      <c r="E687" s="628" t="s">
        <v>1687</v>
      </c>
      <c r="F687" s="629"/>
      <c r="G687" s="611"/>
      <c r="H687" s="611"/>
      <c r="I687" s="607" t="s">
        <v>245</v>
      </c>
      <c r="J687" s="611"/>
      <c r="K687" s="611"/>
      <c r="L687" s="611"/>
      <c r="M687" s="615"/>
      <c r="N687" s="615"/>
      <c r="O687" s="607"/>
      <c r="P687" s="611"/>
      <c r="Q687" s="605">
        <v>0</v>
      </c>
      <c r="R687" s="611"/>
      <c r="S687" s="611"/>
      <c r="T687" s="611"/>
      <c r="U687" s="611"/>
      <c r="V687" s="611"/>
      <c r="W687" s="611"/>
      <c r="X687" s="611"/>
      <c r="Y687" s="611"/>
      <c r="Z687" s="611"/>
      <c r="AA687" s="611"/>
      <c r="AB687" s="618"/>
      <c r="AC687" s="611"/>
      <c r="AD687" s="611"/>
      <c r="AE687" s="607"/>
      <c r="AF687" s="611"/>
      <c r="AG687" s="615"/>
      <c r="AI687" s="607" t="s">
        <v>1370</v>
      </c>
      <c r="AJ687" s="603" t="s">
        <v>1370</v>
      </c>
      <c r="AK687" s="611"/>
      <c r="AO687" s="612"/>
    </row>
    <row r="688" spans="1:41" s="605" customFormat="1" ht="20.100000000000001" customHeight="1" x14ac:dyDescent="0.3">
      <c r="A688" s="626">
        <v>707657</v>
      </c>
      <c r="B688" s="630" t="s">
        <v>3751</v>
      </c>
      <c r="C688" s="611" t="s">
        <v>61</v>
      </c>
      <c r="D688" s="615"/>
      <c r="E688" s="628" t="s">
        <v>1687</v>
      </c>
      <c r="F688" s="629"/>
      <c r="G688" s="611"/>
      <c r="H688" s="611"/>
      <c r="I688" s="607" t="s">
        <v>245</v>
      </c>
      <c r="J688" s="611"/>
      <c r="K688" s="611"/>
      <c r="L688" s="611"/>
      <c r="M688" s="615"/>
      <c r="N688" s="615"/>
      <c r="O688" s="607"/>
      <c r="P688" s="611"/>
      <c r="Q688" s="605">
        <v>0</v>
      </c>
      <c r="R688" s="611"/>
      <c r="S688" s="611"/>
      <c r="T688" s="611"/>
      <c r="U688" s="611"/>
      <c r="V688" s="611"/>
      <c r="W688" s="611"/>
      <c r="X688" s="611"/>
      <c r="Y688" s="611"/>
      <c r="Z688" s="611"/>
      <c r="AA688" s="611"/>
      <c r="AB688" s="618"/>
      <c r="AC688" s="611"/>
      <c r="AD688" s="611"/>
      <c r="AE688" s="607"/>
      <c r="AF688" s="611"/>
      <c r="AG688" s="615"/>
      <c r="AI688" s="607" t="s">
        <v>1370</v>
      </c>
      <c r="AJ688" s="603" t="s">
        <v>1370</v>
      </c>
      <c r="AK688" s="611"/>
      <c r="AL688" s="611"/>
      <c r="AM688" s="611"/>
      <c r="AN688" s="611"/>
      <c r="AO688" s="612"/>
    </row>
    <row r="689" spans="1:41" s="605" customFormat="1" ht="20.100000000000001" customHeight="1" x14ac:dyDescent="0.3">
      <c r="A689" s="626">
        <v>707658</v>
      </c>
      <c r="B689" s="630" t="s">
        <v>3752</v>
      </c>
      <c r="C689" s="611" t="s">
        <v>3753</v>
      </c>
      <c r="D689" s="615" t="s">
        <v>3982</v>
      </c>
      <c r="E689" s="628" t="s">
        <v>1687</v>
      </c>
      <c r="F689" s="629">
        <v>34712</v>
      </c>
      <c r="G689" s="611" t="s">
        <v>3983</v>
      </c>
      <c r="H689" s="611" t="s">
        <v>907</v>
      </c>
      <c r="I689" s="607" t="s">
        <v>246</v>
      </c>
      <c r="J689" s="611" t="s">
        <v>199</v>
      </c>
      <c r="K689" s="611">
        <v>2012</v>
      </c>
      <c r="L689" s="611" t="s">
        <v>214</v>
      </c>
      <c r="M689" s="615"/>
      <c r="N689" s="615"/>
      <c r="O689" s="607"/>
      <c r="P689" s="611"/>
      <c r="Q689" s="605">
        <v>0</v>
      </c>
      <c r="R689" s="611"/>
      <c r="S689" s="611"/>
      <c r="T689" s="611"/>
      <c r="U689" s="611"/>
      <c r="V689" s="611"/>
      <c r="W689" s="611"/>
      <c r="X689" s="611"/>
      <c r="Y689" s="611"/>
      <c r="Z689" s="611"/>
      <c r="AA689" s="611"/>
      <c r="AB689" s="618"/>
      <c r="AC689" s="611"/>
      <c r="AD689" s="611"/>
      <c r="AE689" s="607"/>
      <c r="AF689" s="611"/>
      <c r="AG689" s="615"/>
      <c r="AI689" s="607"/>
      <c r="AJ689" s="603"/>
      <c r="AK689" s="611"/>
      <c r="AO689" s="612"/>
    </row>
    <row r="690" spans="1:41" s="605" customFormat="1" ht="20.100000000000001" customHeight="1" x14ac:dyDescent="0.3">
      <c r="A690" s="626">
        <v>707659</v>
      </c>
      <c r="B690" s="630" t="s">
        <v>3754</v>
      </c>
      <c r="C690" s="611" t="s">
        <v>66</v>
      </c>
      <c r="D690" s="615" t="s">
        <v>3984</v>
      </c>
      <c r="E690" s="628" t="s">
        <v>173</v>
      </c>
      <c r="F690" s="629">
        <v>32629</v>
      </c>
      <c r="G690" s="611" t="s">
        <v>959</v>
      </c>
      <c r="H690" s="611" t="s">
        <v>907</v>
      </c>
      <c r="I690" s="607" t="s">
        <v>399</v>
      </c>
      <c r="J690" s="611" t="s">
        <v>201</v>
      </c>
      <c r="K690" s="611">
        <v>2007</v>
      </c>
      <c r="L690" s="611" t="s">
        <v>200</v>
      </c>
      <c r="M690" s="615"/>
      <c r="N690" s="615"/>
      <c r="O690" s="607"/>
      <c r="P690" s="611"/>
      <c r="Q690" s="605">
        <v>0</v>
      </c>
      <c r="R690" s="611"/>
      <c r="S690" s="611"/>
      <c r="T690" s="611"/>
      <c r="U690" s="611"/>
      <c r="V690" s="611"/>
      <c r="W690" s="611"/>
      <c r="X690" s="611"/>
      <c r="Y690" s="611"/>
      <c r="Z690" s="611"/>
      <c r="AA690" s="611"/>
      <c r="AB690" s="618"/>
      <c r="AC690" s="611"/>
      <c r="AD690" s="611"/>
      <c r="AE690" s="607"/>
      <c r="AF690" s="611"/>
      <c r="AG690" s="615"/>
      <c r="AI690" s="607"/>
      <c r="AJ690" s="603"/>
      <c r="AK690" s="611"/>
      <c r="AO690" s="612"/>
    </row>
    <row r="691" spans="1:41" s="605" customFormat="1" ht="20.100000000000001" customHeight="1" thickBot="1" x14ac:dyDescent="0.35">
      <c r="A691" s="626">
        <v>707660</v>
      </c>
      <c r="B691" s="630" t="s">
        <v>3755</v>
      </c>
      <c r="C691" s="611" t="s">
        <v>268</v>
      </c>
      <c r="D691" s="615"/>
      <c r="E691" s="611" t="s">
        <v>172</v>
      </c>
      <c r="F691" s="629"/>
      <c r="G691" s="611"/>
      <c r="H691" s="611"/>
      <c r="I691" s="607" t="s">
        <v>245</v>
      </c>
      <c r="J691" s="611"/>
      <c r="K691" s="611"/>
      <c r="L691" s="611"/>
      <c r="M691" s="615"/>
      <c r="N691" s="615"/>
      <c r="O691" s="607"/>
      <c r="P691" s="611"/>
      <c r="Q691" s="605">
        <v>0</v>
      </c>
      <c r="R691" s="611"/>
      <c r="S691" s="611"/>
      <c r="T691" s="611"/>
      <c r="U691" s="611"/>
      <c r="V691" s="611"/>
      <c r="W691" s="611"/>
      <c r="X691" s="611"/>
      <c r="Y691" s="611"/>
      <c r="Z691" s="611"/>
      <c r="AA691" s="611"/>
      <c r="AB691" s="618"/>
      <c r="AC691" s="611"/>
      <c r="AD691" s="611"/>
      <c r="AE691" s="607"/>
      <c r="AF691" s="611"/>
      <c r="AG691" s="615"/>
      <c r="AI691" s="607" t="s">
        <v>1370</v>
      </c>
      <c r="AJ691" s="603" t="s">
        <v>1370</v>
      </c>
      <c r="AK691" s="611"/>
      <c r="AL691" s="611"/>
      <c r="AM691" s="611"/>
      <c r="AN691" s="611"/>
      <c r="AO691" s="612"/>
    </row>
    <row r="692" spans="1:41" s="605" customFormat="1" ht="20.100000000000001" customHeight="1" thickBot="1" x14ac:dyDescent="0.35">
      <c r="A692" s="631">
        <v>707661</v>
      </c>
      <c r="B692" s="632" t="s">
        <v>3756</v>
      </c>
      <c r="C692" s="633" t="s">
        <v>83</v>
      </c>
      <c r="D692" s="615"/>
      <c r="E692" s="634" t="s">
        <v>1687</v>
      </c>
      <c r="F692" s="635"/>
      <c r="G692" s="636"/>
      <c r="H692" s="637"/>
      <c r="I692" s="638" t="s">
        <v>245</v>
      </c>
      <c r="J692" s="611"/>
      <c r="K692" s="611"/>
      <c r="L692" s="611"/>
      <c r="M692" s="615"/>
      <c r="N692" s="615"/>
      <c r="P692" s="611"/>
      <c r="Q692" s="605">
        <v>0</v>
      </c>
      <c r="R692" s="611"/>
      <c r="S692" s="611"/>
      <c r="T692" s="611"/>
      <c r="U692" s="611"/>
      <c r="V692" s="611"/>
      <c r="W692" s="611"/>
      <c r="X692" s="611"/>
      <c r="Y692" s="611"/>
      <c r="Z692" s="611"/>
      <c r="AA692" s="611"/>
      <c r="AB692" s="618"/>
      <c r="AC692" s="611"/>
      <c r="AD692" s="611"/>
      <c r="AF692" s="611"/>
      <c r="AG692" s="615"/>
      <c r="AI692" s="605" t="s">
        <v>1370</v>
      </c>
      <c r="AJ692" s="603" t="s">
        <v>1370</v>
      </c>
      <c r="AK692" s="611"/>
      <c r="AO692" s="612"/>
    </row>
    <row r="693" spans="1:41" s="605" customFormat="1" ht="20.100000000000001" customHeight="1" thickBot="1" x14ac:dyDescent="0.35">
      <c r="A693" s="639">
        <v>707662</v>
      </c>
      <c r="B693" s="640" t="s">
        <v>3757</v>
      </c>
      <c r="C693" s="637" t="s">
        <v>3758</v>
      </c>
      <c r="D693" s="615"/>
      <c r="E693" s="634" t="s">
        <v>1687</v>
      </c>
      <c r="F693" s="641"/>
      <c r="G693" s="636"/>
      <c r="H693" s="637"/>
      <c r="I693" s="642" t="s">
        <v>245</v>
      </c>
      <c r="J693" s="611"/>
      <c r="K693" s="611"/>
      <c r="L693" s="611"/>
      <c r="M693" s="615"/>
      <c r="N693" s="615"/>
      <c r="P693" s="611"/>
      <c r="Q693" s="605">
        <v>0</v>
      </c>
      <c r="R693" s="611"/>
      <c r="S693" s="611"/>
      <c r="T693" s="611"/>
      <c r="U693" s="611"/>
      <c r="V693" s="611"/>
      <c r="W693" s="611"/>
      <c r="X693" s="611"/>
      <c r="Y693" s="611"/>
      <c r="Z693" s="611"/>
      <c r="AA693" s="611"/>
      <c r="AB693" s="618"/>
      <c r="AC693" s="611"/>
      <c r="AD693" s="611"/>
      <c r="AF693" s="611"/>
      <c r="AG693" s="615"/>
      <c r="AI693" s="605" t="s">
        <v>1370</v>
      </c>
      <c r="AJ693" s="603" t="s">
        <v>1370</v>
      </c>
      <c r="AK693" s="611"/>
      <c r="AO693" s="612"/>
    </row>
    <row r="694" spans="1:41" s="605" customFormat="1" ht="20.100000000000001" customHeight="1" thickBot="1" x14ac:dyDescent="0.35">
      <c r="A694" s="639">
        <v>707663</v>
      </c>
      <c r="B694" s="640" t="s">
        <v>3759</v>
      </c>
      <c r="C694" s="637" t="s">
        <v>68</v>
      </c>
      <c r="D694" s="615" t="s">
        <v>917</v>
      </c>
      <c r="E694" s="634" t="s">
        <v>1687</v>
      </c>
      <c r="F694" s="641">
        <v>33117</v>
      </c>
      <c r="G694" s="636" t="s">
        <v>958</v>
      </c>
      <c r="H694" s="637" t="s">
        <v>907</v>
      </c>
      <c r="I694" s="642" t="s">
        <v>245</v>
      </c>
      <c r="J694" s="611" t="s">
        <v>201</v>
      </c>
      <c r="K694" s="611">
        <v>2008</v>
      </c>
      <c r="L694" s="611" t="s">
        <v>200</v>
      </c>
      <c r="M694" s="615"/>
      <c r="N694" s="615"/>
      <c r="P694" s="611"/>
      <c r="Q694" s="605">
        <v>0</v>
      </c>
      <c r="R694" s="611"/>
      <c r="S694" s="611"/>
      <c r="T694" s="611"/>
      <c r="U694" s="611"/>
      <c r="V694" s="611"/>
      <c r="W694" s="611"/>
      <c r="X694" s="611"/>
      <c r="Y694" s="611"/>
      <c r="Z694" s="611"/>
      <c r="AA694" s="611"/>
      <c r="AB694" s="618"/>
      <c r="AC694" s="611"/>
      <c r="AD694" s="611"/>
      <c r="AF694" s="611"/>
      <c r="AG694" s="615"/>
      <c r="AJ694" s="603"/>
      <c r="AK694" s="611"/>
      <c r="AL694" s="611"/>
      <c r="AM694" s="611"/>
      <c r="AN694" s="611"/>
      <c r="AO694" s="612"/>
    </row>
    <row r="695" spans="1:41" s="605" customFormat="1" ht="20.100000000000001" customHeight="1" thickBot="1" x14ac:dyDescent="0.35">
      <c r="A695" s="639">
        <v>707664</v>
      </c>
      <c r="B695" s="640" t="s">
        <v>3760</v>
      </c>
      <c r="C695" s="643" t="s">
        <v>273</v>
      </c>
      <c r="D695" s="615"/>
      <c r="E695" s="634" t="s">
        <v>1687</v>
      </c>
      <c r="F695" s="641"/>
      <c r="G695" s="636"/>
      <c r="H695" s="637"/>
      <c r="I695" s="642" t="s">
        <v>245</v>
      </c>
      <c r="J695" s="611"/>
      <c r="K695" s="611"/>
      <c r="L695" s="611"/>
      <c r="M695" s="615"/>
      <c r="N695" s="615"/>
      <c r="P695" s="611"/>
      <c r="Q695" s="605">
        <v>0</v>
      </c>
      <c r="R695" s="611"/>
      <c r="S695" s="611"/>
      <c r="T695" s="611"/>
      <c r="U695" s="611"/>
      <c r="V695" s="611"/>
      <c r="W695" s="611"/>
      <c r="X695" s="611"/>
      <c r="Y695" s="611"/>
      <c r="Z695" s="611"/>
      <c r="AA695" s="611"/>
      <c r="AB695" s="618"/>
      <c r="AC695" s="611"/>
      <c r="AD695" s="611"/>
      <c r="AF695" s="611"/>
      <c r="AG695" s="615"/>
      <c r="AI695" s="605" t="s">
        <v>1370</v>
      </c>
      <c r="AJ695" s="603" t="s">
        <v>1370</v>
      </c>
      <c r="AK695" s="611"/>
      <c r="AO695" s="612"/>
    </row>
    <row r="696" spans="1:41" s="605" customFormat="1" ht="20.100000000000001" customHeight="1" thickBot="1" x14ac:dyDescent="0.35">
      <c r="A696" s="639">
        <v>707665</v>
      </c>
      <c r="B696" s="640" t="s">
        <v>3761</v>
      </c>
      <c r="C696" s="637" t="s">
        <v>96</v>
      </c>
      <c r="D696" s="615"/>
      <c r="E696" s="634" t="s">
        <v>1687</v>
      </c>
      <c r="F696" s="641"/>
      <c r="G696" s="636"/>
      <c r="H696" s="637"/>
      <c r="I696" s="642" t="s">
        <v>245</v>
      </c>
      <c r="J696" s="611"/>
      <c r="K696" s="611"/>
      <c r="L696" s="611"/>
      <c r="M696" s="615"/>
      <c r="N696" s="611"/>
      <c r="P696" s="611"/>
      <c r="Q696" s="605">
        <v>0</v>
      </c>
      <c r="R696" s="611"/>
      <c r="S696" s="611"/>
      <c r="T696" s="611"/>
      <c r="U696" s="611"/>
      <c r="V696" s="611"/>
      <c r="W696" s="611"/>
      <c r="X696" s="611"/>
      <c r="Y696" s="611"/>
      <c r="Z696" s="611"/>
      <c r="AA696" s="611"/>
      <c r="AB696" s="618"/>
      <c r="AC696" s="611"/>
      <c r="AD696" s="611"/>
      <c r="AF696" s="611"/>
      <c r="AG696" s="615"/>
      <c r="AI696" s="605" t="s">
        <v>1370</v>
      </c>
      <c r="AJ696" s="603" t="s">
        <v>1370</v>
      </c>
      <c r="AK696" s="611"/>
      <c r="AO696" s="612"/>
    </row>
    <row r="697" spans="1:41" s="605" customFormat="1" ht="20.100000000000001" customHeight="1" thickBot="1" x14ac:dyDescent="0.35">
      <c r="A697" s="639">
        <v>707666</v>
      </c>
      <c r="B697" s="640" t="s">
        <v>3762</v>
      </c>
      <c r="C697" s="637" t="s">
        <v>115</v>
      </c>
      <c r="D697" s="615"/>
      <c r="E697" s="634" t="s">
        <v>1687</v>
      </c>
      <c r="F697" s="641"/>
      <c r="G697" s="636"/>
      <c r="H697" s="637"/>
      <c r="I697" s="642" t="s">
        <v>245</v>
      </c>
      <c r="J697" s="611"/>
      <c r="K697" s="611"/>
      <c r="L697" s="611"/>
      <c r="M697" s="615"/>
      <c r="N697" s="615"/>
      <c r="P697" s="611"/>
      <c r="Q697" s="605">
        <v>0</v>
      </c>
      <c r="R697" s="611"/>
      <c r="S697" s="611"/>
      <c r="T697" s="611"/>
      <c r="U697" s="611"/>
      <c r="V697" s="611"/>
      <c r="W697" s="611"/>
      <c r="X697" s="611"/>
      <c r="Y697" s="611"/>
      <c r="Z697" s="611"/>
      <c r="AA697" s="611"/>
      <c r="AB697" s="618"/>
      <c r="AC697" s="611"/>
      <c r="AD697" s="611"/>
      <c r="AF697" s="611"/>
      <c r="AG697" s="615"/>
      <c r="AI697" s="605" t="s">
        <v>1370</v>
      </c>
      <c r="AJ697" s="603" t="s">
        <v>1370</v>
      </c>
      <c r="AK697" s="611"/>
      <c r="AL697" s="611"/>
      <c r="AM697" s="611"/>
      <c r="AN697" s="611"/>
      <c r="AO697" s="612"/>
    </row>
    <row r="698" spans="1:41" s="605" customFormat="1" ht="20.100000000000001" customHeight="1" thickBot="1" x14ac:dyDescent="0.35">
      <c r="A698" s="639">
        <v>707667</v>
      </c>
      <c r="B698" s="640" t="s">
        <v>3763</v>
      </c>
      <c r="C698" s="637" t="s">
        <v>92</v>
      </c>
      <c r="D698" s="615"/>
      <c r="E698" s="634" t="s">
        <v>1687</v>
      </c>
      <c r="F698" s="641"/>
      <c r="G698" s="636"/>
      <c r="H698" s="637"/>
      <c r="I698" s="642" t="s">
        <v>245</v>
      </c>
      <c r="J698" s="611"/>
      <c r="K698" s="611"/>
      <c r="L698" s="611"/>
      <c r="M698" s="615"/>
      <c r="N698" s="615"/>
      <c r="P698" s="611"/>
      <c r="Q698" s="605">
        <v>0</v>
      </c>
      <c r="R698" s="611"/>
      <c r="S698" s="611"/>
      <c r="T698" s="611"/>
      <c r="U698" s="611"/>
      <c r="V698" s="611"/>
      <c r="W698" s="611"/>
      <c r="X698" s="611"/>
      <c r="Y698" s="611"/>
      <c r="Z698" s="611"/>
      <c r="AA698" s="611"/>
      <c r="AB698" s="618"/>
      <c r="AC698" s="611"/>
      <c r="AD698" s="611"/>
      <c r="AF698" s="611"/>
      <c r="AG698" s="615"/>
      <c r="AI698" s="605" t="s">
        <v>1370</v>
      </c>
      <c r="AJ698" s="603" t="s">
        <v>1370</v>
      </c>
      <c r="AK698" s="611"/>
      <c r="AO698" s="612"/>
    </row>
    <row r="699" spans="1:41" s="605" customFormat="1" ht="20.100000000000001" customHeight="1" thickBot="1" x14ac:dyDescent="0.35">
      <c r="A699" s="639">
        <v>707668</v>
      </c>
      <c r="B699" s="640" t="s">
        <v>3764</v>
      </c>
      <c r="C699" s="637" t="s">
        <v>99</v>
      </c>
      <c r="D699" s="615"/>
      <c r="E699" s="611" t="s">
        <v>172</v>
      </c>
      <c r="F699" s="641"/>
      <c r="G699" s="636"/>
      <c r="H699" s="637"/>
      <c r="I699" s="642" t="s">
        <v>245</v>
      </c>
      <c r="J699" s="611"/>
      <c r="K699" s="611"/>
      <c r="L699" s="611"/>
      <c r="M699" s="615"/>
      <c r="N699" s="615"/>
      <c r="P699" s="611"/>
      <c r="Q699" s="605">
        <v>0</v>
      </c>
      <c r="R699" s="611"/>
      <c r="S699" s="611"/>
      <c r="T699" s="611"/>
      <c r="U699" s="611"/>
      <c r="V699" s="611"/>
      <c r="W699" s="611"/>
      <c r="X699" s="611"/>
      <c r="Y699" s="611"/>
      <c r="Z699" s="611"/>
      <c r="AA699" s="611"/>
      <c r="AB699" s="618"/>
      <c r="AC699" s="611"/>
      <c r="AD699" s="611"/>
      <c r="AF699" s="611"/>
      <c r="AG699" s="615"/>
      <c r="AJ699" s="603" t="s">
        <v>1370</v>
      </c>
      <c r="AK699" s="611"/>
      <c r="AL699" s="611"/>
      <c r="AM699" s="611"/>
      <c r="AN699" s="611"/>
      <c r="AO699" s="612"/>
    </row>
    <row r="700" spans="1:41" s="605" customFormat="1" ht="20.100000000000001" customHeight="1" thickBot="1" x14ac:dyDescent="0.35">
      <c r="A700" s="639">
        <v>707669</v>
      </c>
      <c r="B700" s="640" t="s">
        <v>3765</v>
      </c>
      <c r="C700" s="637" t="s">
        <v>86</v>
      </c>
      <c r="D700" s="615"/>
      <c r="E700" s="611" t="s">
        <v>172</v>
      </c>
      <c r="F700" s="641"/>
      <c r="G700" s="636"/>
      <c r="H700" s="637"/>
      <c r="I700" s="642" t="s">
        <v>245</v>
      </c>
      <c r="J700" s="611"/>
      <c r="K700" s="611"/>
      <c r="L700" s="611"/>
      <c r="M700" s="615"/>
      <c r="N700" s="615"/>
      <c r="P700" s="611"/>
      <c r="Q700" s="605">
        <v>0</v>
      </c>
      <c r="R700" s="611"/>
      <c r="S700" s="611"/>
      <c r="T700" s="611"/>
      <c r="U700" s="611"/>
      <c r="V700" s="611"/>
      <c r="W700" s="611"/>
      <c r="X700" s="611"/>
      <c r="Y700" s="611"/>
      <c r="Z700" s="611"/>
      <c r="AA700" s="611"/>
      <c r="AB700" s="618"/>
      <c r="AC700" s="611"/>
      <c r="AD700" s="611"/>
      <c r="AF700" s="611"/>
      <c r="AG700" s="615"/>
      <c r="AI700" s="605" t="s">
        <v>1370</v>
      </c>
      <c r="AJ700" s="603" t="s">
        <v>1370</v>
      </c>
      <c r="AK700" s="611"/>
      <c r="AO700" s="612"/>
    </row>
    <row r="701" spans="1:41" s="605" customFormat="1" ht="20.100000000000001" customHeight="1" thickBot="1" x14ac:dyDescent="0.35">
      <c r="A701" s="639">
        <v>707670</v>
      </c>
      <c r="B701" s="640" t="s">
        <v>3766</v>
      </c>
      <c r="C701" s="637" t="s">
        <v>99</v>
      </c>
      <c r="D701" s="615"/>
      <c r="E701" s="611" t="s">
        <v>172</v>
      </c>
      <c r="F701" s="641"/>
      <c r="G701" s="636"/>
      <c r="H701" s="637"/>
      <c r="I701" s="642" t="s">
        <v>245</v>
      </c>
      <c r="J701" s="611"/>
      <c r="K701" s="611"/>
      <c r="L701" s="611"/>
      <c r="M701" s="615"/>
      <c r="N701" s="615"/>
      <c r="P701" s="611"/>
      <c r="Q701" s="605">
        <v>0</v>
      </c>
      <c r="R701" s="611"/>
      <c r="S701" s="611"/>
      <c r="T701" s="611"/>
      <c r="U701" s="611"/>
      <c r="V701" s="611"/>
      <c r="W701" s="611"/>
      <c r="X701" s="611"/>
      <c r="Y701" s="611"/>
      <c r="Z701" s="611"/>
      <c r="AA701" s="611"/>
      <c r="AB701" s="618"/>
      <c r="AC701" s="611"/>
      <c r="AD701" s="611"/>
      <c r="AF701" s="611"/>
      <c r="AG701" s="615"/>
      <c r="AI701" s="605" t="s">
        <v>1370</v>
      </c>
      <c r="AJ701" s="603" t="s">
        <v>1370</v>
      </c>
      <c r="AK701" s="611"/>
      <c r="AO701" s="612"/>
    </row>
    <row r="702" spans="1:41" s="605" customFormat="1" ht="20.100000000000001" customHeight="1" thickBot="1" x14ac:dyDescent="0.35">
      <c r="A702" s="639">
        <v>707671</v>
      </c>
      <c r="B702" s="640" t="s">
        <v>3767</v>
      </c>
      <c r="C702" s="637" t="s">
        <v>68</v>
      </c>
      <c r="D702" s="615"/>
      <c r="E702" s="611" t="s">
        <v>172</v>
      </c>
      <c r="F702" s="641"/>
      <c r="G702" s="636"/>
      <c r="H702" s="637"/>
      <c r="I702" s="642" t="s">
        <v>245</v>
      </c>
      <c r="J702" s="611"/>
      <c r="K702" s="611"/>
      <c r="L702" s="611"/>
      <c r="M702" s="615"/>
      <c r="N702" s="615"/>
      <c r="P702" s="611"/>
      <c r="Q702" s="605">
        <v>0</v>
      </c>
      <c r="R702" s="611"/>
      <c r="S702" s="611"/>
      <c r="T702" s="611"/>
      <c r="U702" s="611"/>
      <c r="V702" s="611"/>
      <c r="W702" s="611"/>
      <c r="X702" s="611"/>
      <c r="Y702" s="611"/>
      <c r="Z702" s="611"/>
      <c r="AA702" s="611"/>
      <c r="AB702" s="618"/>
      <c r="AC702" s="611"/>
      <c r="AD702" s="611"/>
      <c r="AF702" s="611"/>
      <c r="AG702" s="615"/>
      <c r="AI702" s="605" t="s">
        <v>1370</v>
      </c>
      <c r="AJ702" s="603" t="s">
        <v>1370</v>
      </c>
      <c r="AK702" s="611"/>
      <c r="AO702" s="612"/>
    </row>
    <row r="703" spans="1:41" s="605" customFormat="1" ht="20.100000000000001" customHeight="1" thickBot="1" x14ac:dyDescent="0.35">
      <c r="A703" s="639">
        <v>707672</v>
      </c>
      <c r="B703" s="640" t="s">
        <v>3768</v>
      </c>
      <c r="C703" s="637" t="s">
        <v>62</v>
      </c>
      <c r="D703" s="615"/>
      <c r="E703" s="611" t="s">
        <v>172</v>
      </c>
      <c r="F703" s="641"/>
      <c r="G703" s="636"/>
      <c r="H703" s="637"/>
      <c r="I703" s="642" t="s">
        <v>245</v>
      </c>
      <c r="J703" s="611"/>
      <c r="K703" s="611"/>
      <c r="L703" s="611"/>
      <c r="M703" s="615"/>
      <c r="N703" s="615"/>
      <c r="P703" s="611"/>
      <c r="Q703" s="605">
        <v>0</v>
      </c>
      <c r="R703" s="611"/>
      <c r="S703" s="611"/>
      <c r="T703" s="611"/>
      <c r="U703" s="611"/>
      <c r="V703" s="611"/>
      <c r="W703" s="611"/>
      <c r="X703" s="611"/>
      <c r="Y703" s="611"/>
      <c r="Z703" s="611"/>
      <c r="AA703" s="611"/>
      <c r="AB703" s="618"/>
      <c r="AC703" s="611"/>
      <c r="AD703" s="611"/>
      <c r="AF703" s="611"/>
      <c r="AG703" s="615"/>
      <c r="AI703" s="605" t="s">
        <v>1370</v>
      </c>
      <c r="AJ703" s="603" t="s">
        <v>1370</v>
      </c>
      <c r="AK703" s="611"/>
      <c r="AL703" s="611"/>
      <c r="AM703" s="611"/>
      <c r="AN703" s="611"/>
      <c r="AO703" s="612"/>
    </row>
    <row r="704" spans="1:41" s="605" customFormat="1" ht="20.100000000000001" customHeight="1" thickBot="1" x14ac:dyDescent="0.35">
      <c r="A704" s="639">
        <v>707673</v>
      </c>
      <c r="B704" s="640" t="s">
        <v>3769</v>
      </c>
      <c r="C704" s="637" t="s">
        <v>110</v>
      </c>
      <c r="D704" s="615" t="s">
        <v>964</v>
      </c>
      <c r="E704" s="634" t="s">
        <v>172</v>
      </c>
      <c r="F704" s="641">
        <v>31547</v>
      </c>
      <c r="G704" s="636" t="s">
        <v>198</v>
      </c>
      <c r="H704" s="637" t="s">
        <v>907</v>
      </c>
      <c r="I704" s="642" t="s">
        <v>245</v>
      </c>
      <c r="J704" s="611" t="s">
        <v>199</v>
      </c>
      <c r="K704" s="611">
        <v>2005</v>
      </c>
      <c r="L704" s="611" t="s">
        <v>198</v>
      </c>
      <c r="M704" s="615"/>
      <c r="N704" s="615"/>
      <c r="P704" s="611"/>
      <c r="Q704" s="605">
        <v>0</v>
      </c>
      <c r="R704" s="611"/>
      <c r="S704" s="611"/>
      <c r="T704" s="611"/>
      <c r="U704" s="611"/>
      <c r="V704" s="611"/>
      <c r="W704" s="611"/>
      <c r="X704" s="611"/>
      <c r="Y704" s="611"/>
      <c r="Z704" s="611"/>
      <c r="AA704" s="611"/>
      <c r="AB704" s="618"/>
      <c r="AC704" s="611"/>
      <c r="AD704" s="611"/>
      <c r="AF704" s="611"/>
      <c r="AG704" s="615"/>
      <c r="AJ704" s="603"/>
      <c r="AK704" s="611"/>
      <c r="AO704" s="612"/>
    </row>
    <row r="705" spans="1:41" s="605" customFormat="1" ht="20.100000000000001" customHeight="1" thickBot="1" x14ac:dyDescent="0.35">
      <c r="A705" s="639">
        <v>707674</v>
      </c>
      <c r="B705" s="640" t="s">
        <v>3770</v>
      </c>
      <c r="C705" s="637" t="s">
        <v>3771</v>
      </c>
      <c r="D705" s="615"/>
      <c r="E705" s="611" t="s">
        <v>172</v>
      </c>
      <c r="F705" s="641"/>
      <c r="G705" s="636"/>
      <c r="H705" s="637"/>
      <c r="I705" s="642" t="s">
        <v>245</v>
      </c>
      <c r="J705" s="611"/>
      <c r="K705" s="611"/>
      <c r="L705" s="611"/>
      <c r="M705" s="615"/>
      <c r="N705" s="615"/>
      <c r="P705" s="611"/>
      <c r="Q705" s="605">
        <v>0</v>
      </c>
      <c r="R705" s="611"/>
      <c r="S705" s="611"/>
      <c r="T705" s="611"/>
      <c r="U705" s="611"/>
      <c r="V705" s="611"/>
      <c r="W705" s="611"/>
      <c r="X705" s="611"/>
      <c r="Y705" s="611"/>
      <c r="Z705" s="611"/>
      <c r="AA705" s="611"/>
      <c r="AB705" s="618"/>
      <c r="AC705" s="611"/>
      <c r="AD705" s="611"/>
      <c r="AF705" s="611"/>
      <c r="AG705" s="615"/>
      <c r="AJ705" s="603" t="s">
        <v>1370</v>
      </c>
      <c r="AK705" s="611"/>
      <c r="AL705" s="611"/>
      <c r="AM705" s="611"/>
      <c r="AN705" s="611"/>
      <c r="AO705" s="612"/>
    </row>
    <row r="706" spans="1:41" s="605" customFormat="1" ht="20.100000000000001" customHeight="1" thickBot="1" x14ac:dyDescent="0.35">
      <c r="A706" s="639">
        <v>707675</v>
      </c>
      <c r="B706" s="640" t="s">
        <v>3772</v>
      </c>
      <c r="C706" s="637" t="s">
        <v>100</v>
      </c>
      <c r="D706" s="615" t="s">
        <v>970</v>
      </c>
      <c r="E706" s="634" t="s">
        <v>173</v>
      </c>
      <c r="F706" s="641">
        <v>33807</v>
      </c>
      <c r="G706" s="636" t="s">
        <v>991</v>
      </c>
      <c r="H706" s="637" t="s">
        <v>907</v>
      </c>
      <c r="I706" s="642" t="s">
        <v>245</v>
      </c>
      <c r="J706" s="611" t="s">
        <v>201</v>
      </c>
      <c r="K706" s="611">
        <v>2010</v>
      </c>
      <c r="L706" s="611" t="s">
        <v>200</v>
      </c>
      <c r="M706" s="615"/>
      <c r="N706" s="615"/>
      <c r="P706" s="611"/>
      <c r="Q706" s="605">
        <v>0</v>
      </c>
      <c r="R706" s="611"/>
      <c r="S706" s="611"/>
      <c r="T706" s="611"/>
      <c r="U706" s="611"/>
      <c r="V706" s="611"/>
      <c r="W706" s="611"/>
      <c r="X706" s="611"/>
      <c r="Y706" s="611"/>
      <c r="Z706" s="611"/>
      <c r="AA706" s="611"/>
      <c r="AB706" s="618"/>
      <c r="AC706" s="611"/>
      <c r="AD706" s="611"/>
      <c r="AF706" s="611"/>
      <c r="AG706" s="615"/>
      <c r="AJ706" s="603"/>
      <c r="AK706" s="611"/>
      <c r="AO706" s="612"/>
    </row>
    <row r="707" spans="1:41" s="605" customFormat="1" ht="20.100000000000001" customHeight="1" thickBot="1" x14ac:dyDescent="0.35">
      <c r="A707" s="639">
        <v>707677</v>
      </c>
      <c r="B707" s="640" t="s">
        <v>3774</v>
      </c>
      <c r="C707" s="637" t="s">
        <v>294</v>
      </c>
      <c r="D707" s="615"/>
      <c r="E707" s="634" t="s">
        <v>1687</v>
      </c>
      <c r="F707" s="641"/>
      <c r="G707" s="636"/>
      <c r="H707" s="637"/>
      <c r="I707" s="642" t="s">
        <v>245</v>
      </c>
      <c r="J707" s="611"/>
      <c r="K707" s="611"/>
      <c r="L707" s="611"/>
      <c r="M707" s="615"/>
      <c r="N707" s="615"/>
      <c r="P707" s="611"/>
      <c r="Q707" s="605">
        <v>0</v>
      </c>
      <c r="R707" s="611"/>
      <c r="S707" s="611"/>
      <c r="T707" s="611"/>
      <c r="U707" s="611"/>
      <c r="V707" s="611"/>
      <c r="W707" s="611"/>
      <c r="X707" s="611"/>
      <c r="Y707" s="611"/>
      <c r="Z707" s="611"/>
      <c r="AA707" s="611"/>
      <c r="AB707" s="618"/>
      <c r="AC707" s="611"/>
      <c r="AD707" s="611"/>
      <c r="AF707" s="611"/>
      <c r="AG707" s="615"/>
      <c r="AI707" s="605" t="s">
        <v>1370</v>
      </c>
      <c r="AJ707" s="603" t="s">
        <v>1370</v>
      </c>
      <c r="AK707" s="611"/>
      <c r="AO707" s="612"/>
    </row>
    <row r="708" spans="1:41" s="605" customFormat="1" ht="20.100000000000001" customHeight="1" thickBot="1" x14ac:dyDescent="0.35">
      <c r="A708" s="592">
        <v>707678</v>
      </c>
      <c r="B708" s="593" t="s">
        <v>3926</v>
      </c>
      <c r="C708" s="594" t="s">
        <v>102</v>
      </c>
      <c r="D708" s="615" t="s">
        <v>1052</v>
      </c>
      <c r="E708" s="595" t="s">
        <v>172</v>
      </c>
      <c r="F708" s="596">
        <v>34700</v>
      </c>
      <c r="G708" s="595" t="s">
        <v>965</v>
      </c>
      <c r="H708" s="597" t="s">
        <v>907</v>
      </c>
      <c r="I708" s="592" t="s">
        <v>245</v>
      </c>
      <c r="J708" s="615" t="s">
        <v>1683</v>
      </c>
      <c r="K708" s="615">
        <v>2013</v>
      </c>
      <c r="L708" s="615" t="s">
        <v>200</v>
      </c>
      <c r="M708" s="615"/>
      <c r="N708" s="615"/>
      <c r="O708" s="615"/>
      <c r="P708" s="615"/>
      <c r="Q708" s="605">
        <v>0</v>
      </c>
      <c r="R708" s="615"/>
      <c r="S708" s="615"/>
      <c r="T708" s="615"/>
      <c r="U708" s="615"/>
      <c r="V708" s="615"/>
      <c r="W708" s="615"/>
      <c r="X708" s="615"/>
      <c r="Y708" s="615"/>
      <c r="Z708" s="615"/>
      <c r="AA708" s="615"/>
      <c r="AB708" s="615"/>
      <c r="AC708" s="615"/>
      <c r="AD708" s="615"/>
      <c r="AE708" s="615"/>
      <c r="AF708" s="615"/>
      <c r="AG708" s="615"/>
      <c r="AH708" s="615"/>
      <c r="AI708" s="615"/>
      <c r="AJ708" s="603"/>
      <c r="AK708" s="615"/>
      <c r="AL708" s="611"/>
      <c r="AM708" s="611"/>
      <c r="AN708" s="611"/>
      <c r="AO708" s="612"/>
    </row>
    <row r="709" spans="1:41" s="605" customFormat="1" ht="20.100000000000001" customHeight="1" thickBot="1" x14ac:dyDescent="0.35">
      <c r="A709" s="592">
        <v>707679</v>
      </c>
      <c r="B709" s="593" t="s">
        <v>3925</v>
      </c>
      <c r="C709" s="594" t="s">
        <v>3675</v>
      </c>
      <c r="D709" s="615" t="s">
        <v>3985</v>
      </c>
      <c r="E709" s="595" t="s">
        <v>172</v>
      </c>
      <c r="F709" s="596">
        <v>35326</v>
      </c>
      <c r="G709" s="595" t="s">
        <v>921</v>
      </c>
      <c r="H709" s="597" t="s">
        <v>907</v>
      </c>
      <c r="I709" s="592" t="s">
        <v>245</v>
      </c>
      <c r="J709" s="615" t="s">
        <v>201</v>
      </c>
      <c r="K709" s="615">
        <v>2014</v>
      </c>
      <c r="L709" s="615" t="s">
        <v>214</v>
      </c>
      <c r="M709" s="615"/>
      <c r="N709" s="615"/>
      <c r="O709" s="615"/>
      <c r="P709" s="615"/>
      <c r="Q709" s="605">
        <v>0</v>
      </c>
      <c r="R709" s="615"/>
      <c r="S709" s="615"/>
      <c r="T709" s="615"/>
      <c r="U709" s="615"/>
      <c r="V709" s="615"/>
      <c r="W709" s="615"/>
      <c r="X709" s="615"/>
      <c r="Y709" s="615"/>
      <c r="Z709" s="615"/>
      <c r="AA709" s="615"/>
      <c r="AB709" s="615"/>
      <c r="AC709" s="615"/>
      <c r="AD709" s="615"/>
      <c r="AE709" s="615"/>
      <c r="AF709" s="615"/>
      <c r="AG709" s="615"/>
      <c r="AH709" s="615"/>
      <c r="AI709" s="615"/>
      <c r="AJ709" s="603"/>
      <c r="AK709" s="615"/>
      <c r="AL709" s="611"/>
      <c r="AM709" s="611"/>
      <c r="AN709" s="611"/>
      <c r="AO709" s="612"/>
    </row>
    <row r="710" spans="1:41" s="605" customFormat="1" ht="20.100000000000001" customHeight="1" thickBot="1" x14ac:dyDescent="0.35">
      <c r="A710" s="592">
        <v>707680</v>
      </c>
      <c r="B710" s="593" t="s">
        <v>3924</v>
      </c>
      <c r="C710" s="594" t="s">
        <v>1457</v>
      </c>
      <c r="D710" s="615" t="s">
        <v>951</v>
      </c>
      <c r="E710" s="595" t="s">
        <v>172</v>
      </c>
      <c r="F710" s="596">
        <v>31609</v>
      </c>
      <c r="G710" s="595" t="s">
        <v>1016</v>
      </c>
      <c r="H710" s="597" t="s">
        <v>907</v>
      </c>
      <c r="I710" s="592" t="s">
        <v>245</v>
      </c>
      <c r="J710" s="615" t="s">
        <v>199</v>
      </c>
      <c r="K710" s="615">
        <v>2004</v>
      </c>
      <c r="L710" s="615" t="s">
        <v>200</v>
      </c>
      <c r="M710" s="615"/>
      <c r="N710" s="615"/>
      <c r="O710" s="615"/>
      <c r="P710" s="615"/>
      <c r="Q710" s="605">
        <v>0</v>
      </c>
      <c r="R710" s="615"/>
      <c r="S710" s="615"/>
      <c r="T710" s="615"/>
      <c r="U710" s="615"/>
      <c r="V710" s="615"/>
      <c r="W710" s="615"/>
      <c r="X710" s="615"/>
      <c r="Y710" s="615"/>
      <c r="Z710" s="615"/>
      <c r="AA710" s="615"/>
      <c r="AB710" s="615"/>
      <c r="AC710" s="615"/>
      <c r="AD710" s="615"/>
      <c r="AE710" s="615"/>
      <c r="AF710" s="615"/>
      <c r="AG710" s="615"/>
      <c r="AH710" s="615"/>
      <c r="AI710" s="615"/>
      <c r="AJ710" s="603"/>
      <c r="AK710" s="615"/>
      <c r="AL710" s="611"/>
      <c r="AM710" s="611"/>
      <c r="AN710" s="611"/>
      <c r="AO710" s="612"/>
    </row>
    <row r="711" spans="1:41" s="605" customFormat="1" ht="20.100000000000001" customHeight="1" thickBot="1" x14ac:dyDescent="0.35">
      <c r="A711" s="592">
        <v>707681</v>
      </c>
      <c r="B711" s="593" t="s">
        <v>3923</v>
      </c>
      <c r="C711" s="594" t="s">
        <v>268</v>
      </c>
      <c r="D711" s="615" t="s">
        <v>3986</v>
      </c>
      <c r="E711" s="595" t="s">
        <v>172</v>
      </c>
      <c r="F711" s="596">
        <v>36892</v>
      </c>
      <c r="G711" s="595" t="s">
        <v>3529</v>
      </c>
      <c r="H711" s="597" t="s">
        <v>907</v>
      </c>
      <c r="I711" s="592" t="s">
        <v>245</v>
      </c>
      <c r="J711" s="615" t="s">
        <v>199</v>
      </c>
      <c r="K711" s="615">
        <v>2018</v>
      </c>
      <c r="L711" s="615" t="s">
        <v>198</v>
      </c>
      <c r="M711" s="615"/>
      <c r="N711" s="615"/>
      <c r="O711" s="615"/>
      <c r="P711" s="615"/>
      <c r="Q711" s="605">
        <v>50000</v>
      </c>
      <c r="R711" s="615"/>
      <c r="S711" s="615"/>
      <c r="T711" s="615"/>
      <c r="U711" s="615"/>
      <c r="V711" s="615"/>
      <c r="W711" s="615"/>
      <c r="X711" s="615"/>
      <c r="Y711" s="615"/>
      <c r="Z711" s="615"/>
      <c r="AA711" s="615"/>
      <c r="AB711" s="615"/>
      <c r="AC711" s="615"/>
      <c r="AD711" s="615"/>
      <c r="AE711" s="615"/>
      <c r="AF711" s="615"/>
      <c r="AG711" s="615"/>
      <c r="AH711" s="615"/>
      <c r="AI711" s="615"/>
      <c r="AJ711" s="603"/>
      <c r="AK711" s="615"/>
      <c r="AL711" s="611"/>
      <c r="AM711" s="611"/>
      <c r="AN711" s="611"/>
      <c r="AO711" s="612"/>
    </row>
    <row r="712" spans="1:41" s="605" customFormat="1" ht="20.100000000000001" customHeight="1" thickBot="1" x14ac:dyDescent="0.35">
      <c r="A712" s="592">
        <v>707682</v>
      </c>
      <c r="B712" s="593" t="s">
        <v>3922</v>
      </c>
      <c r="C712" s="594" t="s">
        <v>131</v>
      </c>
      <c r="D712" s="615" t="s">
        <v>972</v>
      </c>
      <c r="E712" s="595" t="s">
        <v>172</v>
      </c>
      <c r="F712" s="596">
        <v>38077</v>
      </c>
      <c r="G712" s="595" t="s">
        <v>198</v>
      </c>
      <c r="H712" s="597" t="s">
        <v>907</v>
      </c>
      <c r="I712" s="592" t="s">
        <v>245</v>
      </c>
      <c r="J712" s="615" t="s">
        <v>199</v>
      </c>
      <c r="K712" s="615">
        <v>2022</v>
      </c>
      <c r="L712" s="615" t="s">
        <v>198</v>
      </c>
      <c r="M712" s="615"/>
      <c r="N712" s="615"/>
      <c r="O712" s="615"/>
      <c r="P712" s="615"/>
      <c r="Q712" s="605">
        <v>0</v>
      </c>
      <c r="R712" s="615"/>
      <c r="S712" s="615"/>
      <c r="T712" s="615"/>
      <c r="U712" s="615"/>
      <c r="V712" s="615"/>
      <c r="W712" s="615"/>
      <c r="X712" s="615"/>
      <c r="Y712" s="615"/>
      <c r="Z712" s="615"/>
      <c r="AA712" s="615"/>
      <c r="AB712" s="615"/>
      <c r="AC712" s="615"/>
      <c r="AD712" s="615"/>
      <c r="AE712" s="615"/>
      <c r="AF712" s="615"/>
      <c r="AG712" s="615"/>
      <c r="AH712" s="615"/>
      <c r="AI712" s="615"/>
      <c r="AJ712" s="603"/>
      <c r="AK712" s="615"/>
      <c r="AL712" s="611"/>
      <c r="AM712" s="611"/>
      <c r="AN712" s="611"/>
      <c r="AO712" s="612"/>
    </row>
    <row r="713" spans="1:41" s="605" customFormat="1" ht="20.100000000000001" customHeight="1" thickBot="1" x14ac:dyDescent="0.35">
      <c r="A713" s="592">
        <v>707683</v>
      </c>
      <c r="B713" s="593" t="s">
        <v>3921</v>
      </c>
      <c r="C713" s="594" t="s">
        <v>146</v>
      </c>
      <c r="D713" s="615" t="s">
        <v>927</v>
      </c>
      <c r="E713" s="595" t="s">
        <v>172</v>
      </c>
      <c r="F713" s="596">
        <v>33240</v>
      </c>
      <c r="G713" s="595" t="s">
        <v>3987</v>
      </c>
      <c r="H713" s="597" t="s">
        <v>907</v>
      </c>
      <c r="I713" s="592" t="s">
        <v>245</v>
      </c>
      <c r="J713" s="615" t="s">
        <v>1683</v>
      </c>
      <c r="K713" s="615">
        <v>2008</v>
      </c>
      <c r="L713" s="615" t="s">
        <v>200</v>
      </c>
      <c r="M713" s="615"/>
      <c r="N713" s="615"/>
      <c r="O713" s="615"/>
      <c r="P713" s="615"/>
      <c r="Q713" s="605">
        <v>0</v>
      </c>
      <c r="R713" s="615"/>
      <c r="S713" s="615"/>
      <c r="T713" s="615"/>
      <c r="U713" s="615"/>
      <c r="V713" s="615"/>
      <c r="W713" s="615"/>
      <c r="X713" s="615"/>
      <c r="Y713" s="615"/>
      <c r="Z713" s="615"/>
      <c r="AA713" s="615"/>
      <c r="AB713" s="615"/>
      <c r="AC713" s="615"/>
      <c r="AD713" s="615"/>
      <c r="AE713" s="615"/>
      <c r="AF713" s="615"/>
      <c r="AG713" s="615"/>
      <c r="AH713" s="615"/>
      <c r="AI713" s="615"/>
      <c r="AJ713" s="603"/>
      <c r="AK713" s="615"/>
      <c r="AL713" s="611"/>
      <c r="AM713" s="611"/>
      <c r="AN713" s="611"/>
      <c r="AO713" s="612"/>
    </row>
    <row r="714" spans="1:41" s="605" customFormat="1" ht="20.100000000000001" customHeight="1" thickBot="1" x14ac:dyDescent="0.35">
      <c r="A714" s="592">
        <v>707684</v>
      </c>
      <c r="B714" s="593" t="s">
        <v>3920</v>
      </c>
      <c r="C714" s="594" t="s">
        <v>62</v>
      </c>
      <c r="D714" s="615" t="s">
        <v>970</v>
      </c>
      <c r="E714" s="595" t="s">
        <v>173</v>
      </c>
      <c r="F714" s="596">
        <v>28166</v>
      </c>
      <c r="G714" s="595" t="s">
        <v>3988</v>
      </c>
      <c r="H714" s="597" t="s">
        <v>907</v>
      </c>
      <c r="I714" s="592" t="s">
        <v>245</v>
      </c>
      <c r="J714" s="615" t="s">
        <v>1683</v>
      </c>
      <c r="K714" s="615">
        <v>1995</v>
      </c>
      <c r="L714" s="615" t="s">
        <v>207</v>
      </c>
      <c r="M714" s="615"/>
      <c r="N714" s="615"/>
      <c r="O714" s="615"/>
      <c r="P714" s="615"/>
      <c r="Q714" s="605">
        <v>0</v>
      </c>
      <c r="R714" s="615"/>
      <c r="S714" s="615"/>
      <c r="T714" s="615"/>
      <c r="U714" s="615"/>
      <c r="V714" s="615"/>
      <c r="W714" s="615"/>
      <c r="X714" s="615"/>
      <c r="Y714" s="615"/>
      <c r="Z714" s="615"/>
      <c r="AA714" s="615"/>
      <c r="AB714" s="615"/>
      <c r="AC714" s="615"/>
      <c r="AD714" s="615"/>
      <c r="AE714" s="615"/>
      <c r="AF714" s="615"/>
      <c r="AG714" s="615"/>
      <c r="AH714" s="615"/>
      <c r="AI714" s="615"/>
      <c r="AJ714" s="603"/>
      <c r="AK714" s="615"/>
      <c r="AL714" s="611"/>
      <c r="AM714" s="611"/>
      <c r="AN714" s="611"/>
      <c r="AO714" s="612"/>
    </row>
    <row r="715" spans="1:41" s="605" customFormat="1" ht="20.100000000000001" customHeight="1" thickBot="1" x14ac:dyDescent="0.35">
      <c r="A715" s="592">
        <v>707685</v>
      </c>
      <c r="B715" s="593" t="s">
        <v>3919</v>
      </c>
      <c r="C715" s="594" t="s">
        <v>98</v>
      </c>
      <c r="D715" s="615" t="s">
        <v>1002</v>
      </c>
      <c r="E715" s="595" t="s">
        <v>172</v>
      </c>
      <c r="F715" s="596">
        <v>31952</v>
      </c>
      <c r="G715" s="595" t="s">
        <v>198</v>
      </c>
      <c r="H715" s="597" t="s">
        <v>907</v>
      </c>
      <c r="I715" s="592" t="s">
        <v>245</v>
      </c>
      <c r="J715" s="615" t="s">
        <v>1683</v>
      </c>
      <c r="K715" s="615">
        <v>2005</v>
      </c>
      <c r="L715" s="615" t="s">
        <v>198</v>
      </c>
      <c r="M715" s="615"/>
      <c r="N715" s="615"/>
      <c r="O715" s="615"/>
      <c r="P715" s="615"/>
      <c r="Q715" s="605">
        <v>0</v>
      </c>
      <c r="R715" s="615"/>
      <c r="S715" s="615"/>
      <c r="T715" s="615"/>
      <c r="U715" s="615"/>
      <c r="V715" s="615"/>
      <c r="W715" s="615"/>
      <c r="X715" s="615"/>
      <c r="Y715" s="615"/>
      <c r="Z715" s="615"/>
      <c r="AA715" s="615"/>
      <c r="AB715" s="615"/>
      <c r="AC715" s="615"/>
      <c r="AD715" s="615"/>
      <c r="AE715" s="615"/>
      <c r="AF715" s="615"/>
      <c r="AG715" s="615"/>
      <c r="AH715" s="615"/>
      <c r="AI715" s="615"/>
      <c r="AJ715" s="603"/>
      <c r="AK715" s="615"/>
      <c r="AL715" s="611"/>
      <c r="AM715" s="611"/>
      <c r="AN715" s="611"/>
      <c r="AO715" s="612"/>
    </row>
    <row r="716" spans="1:41" s="605" customFormat="1" ht="20.100000000000001" customHeight="1" thickBot="1" x14ac:dyDescent="0.35">
      <c r="A716" s="592">
        <v>707686</v>
      </c>
      <c r="B716" s="593" t="s">
        <v>3918</v>
      </c>
      <c r="C716" s="594" t="s">
        <v>89</v>
      </c>
      <c r="D716" s="615" t="s">
        <v>3989</v>
      </c>
      <c r="E716" s="595" t="s">
        <v>173</v>
      </c>
      <c r="F716" s="596">
        <v>35926</v>
      </c>
      <c r="G716" s="595" t="s">
        <v>198</v>
      </c>
      <c r="H716" s="597" t="s">
        <v>907</v>
      </c>
      <c r="I716" s="592" t="s">
        <v>245</v>
      </c>
      <c r="J716" s="615" t="s">
        <v>1683</v>
      </c>
      <c r="K716" s="615">
        <v>2016</v>
      </c>
      <c r="L716" s="615" t="s">
        <v>200</v>
      </c>
      <c r="M716" s="615"/>
      <c r="N716" s="615"/>
      <c r="O716" s="615"/>
      <c r="P716" s="615"/>
      <c r="Q716" s="605">
        <v>0</v>
      </c>
      <c r="R716" s="615"/>
      <c r="S716" s="615"/>
      <c r="T716" s="615"/>
      <c r="U716" s="615"/>
      <c r="V716" s="615"/>
      <c r="W716" s="615"/>
      <c r="X716" s="615"/>
      <c r="Y716" s="615"/>
      <c r="Z716" s="615"/>
      <c r="AA716" s="615"/>
      <c r="AB716" s="615"/>
      <c r="AC716" s="615"/>
      <c r="AD716" s="615"/>
      <c r="AE716" s="615"/>
      <c r="AF716" s="615"/>
      <c r="AG716" s="615"/>
      <c r="AH716" s="615"/>
      <c r="AI716" s="615"/>
      <c r="AJ716" s="603"/>
      <c r="AK716" s="615"/>
      <c r="AL716" s="611"/>
      <c r="AM716" s="611"/>
      <c r="AN716" s="611"/>
      <c r="AO716" s="612"/>
    </row>
    <row r="717" spans="1:41" s="605" customFormat="1" ht="20.100000000000001" customHeight="1" thickBot="1" x14ac:dyDescent="0.35">
      <c r="A717" s="592">
        <v>707687</v>
      </c>
      <c r="B717" s="593" t="s">
        <v>3917</v>
      </c>
      <c r="C717" s="594" t="s">
        <v>3635</v>
      </c>
      <c r="D717" s="615" t="s">
        <v>929</v>
      </c>
      <c r="E717" s="595" t="s">
        <v>173</v>
      </c>
      <c r="F717" s="596">
        <v>37052</v>
      </c>
      <c r="G717" s="595" t="s">
        <v>3990</v>
      </c>
      <c r="H717" s="597" t="s">
        <v>907</v>
      </c>
      <c r="I717" s="592" t="s">
        <v>245</v>
      </c>
      <c r="J717" s="615" t="s">
        <v>1683</v>
      </c>
      <c r="K717" s="615">
        <v>2023</v>
      </c>
      <c r="L717" s="615" t="s">
        <v>200</v>
      </c>
      <c r="M717" s="615"/>
      <c r="N717" s="615"/>
      <c r="O717" s="615"/>
      <c r="P717" s="615"/>
      <c r="Q717" s="605">
        <v>0</v>
      </c>
      <c r="R717" s="615"/>
      <c r="S717" s="615"/>
      <c r="T717" s="615"/>
      <c r="U717" s="615"/>
      <c r="V717" s="615"/>
      <c r="W717" s="615"/>
      <c r="X717" s="615"/>
      <c r="Y717" s="615"/>
      <c r="Z717" s="615"/>
      <c r="AA717" s="615"/>
      <c r="AB717" s="615"/>
      <c r="AC717" s="615"/>
      <c r="AD717" s="615"/>
      <c r="AE717" s="615"/>
      <c r="AF717" s="615"/>
      <c r="AG717" s="615"/>
      <c r="AH717" s="615"/>
      <c r="AI717" s="615"/>
      <c r="AJ717" s="603"/>
      <c r="AK717" s="615"/>
      <c r="AL717" s="611"/>
      <c r="AM717" s="611"/>
      <c r="AN717" s="611"/>
      <c r="AO717" s="612"/>
    </row>
    <row r="718" spans="1:41" s="605" customFormat="1" ht="20.100000000000001" customHeight="1" thickBot="1" x14ac:dyDescent="0.35">
      <c r="A718" s="592">
        <v>707688</v>
      </c>
      <c r="B718" s="593" t="s">
        <v>3916</v>
      </c>
      <c r="C718" s="594" t="s">
        <v>1578</v>
      </c>
      <c r="D718" s="615" t="s">
        <v>933</v>
      </c>
      <c r="E718" s="595" t="s">
        <v>172</v>
      </c>
      <c r="F718" s="596">
        <v>37261</v>
      </c>
      <c r="G718" s="595" t="s">
        <v>198</v>
      </c>
      <c r="H718" s="597" t="s">
        <v>907</v>
      </c>
      <c r="I718" s="592" t="s">
        <v>245</v>
      </c>
      <c r="J718" s="615" t="s">
        <v>199</v>
      </c>
      <c r="K718" s="615">
        <v>2019</v>
      </c>
      <c r="L718" s="615" t="s">
        <v>198</v>
      </c>
      <c r="M718" s="615"/>
      <c r="N718" s="615"/>
      <c r="O718" s="615"/>
      <c r="P718" s="615"/>
      <c r="Q718" s="605">
        <v>0</v>
      </c>
      <c r="R718" s="615"/>
      <c r="S718" s="615"/>
      <c r="T718" s="615"/>
      <c r="U718" s="615"/>
      <c r="V718" s="615"/>
      <c r="W718" s="615"/>
      <c r="X718" s="615"/>
      <c r="Y718" s="615"/>
      <c r="Z718" s="615"/>
      <c r="AA718" s="615"/>
      <c r="AB718" s="615"/>
      <c r="AC718" s="615"/>
      <c r="AD718" s="615"/>
      <c r="AE718" s="615"/>
      <c r="AF718" s="615"/>
      <c r="AG718" s="615"/>
      <c r="AH718" s="615"/>
      <c r="AI718" s="615"/>
      <c r="AJ718" s="603"/>
      <c r="AK718" s="615"/>
      <c r="AL718" s="611"/>
      <c r="AM718" s="611"/>
      <c r="AN718" s="611"/>
      <c r="AO718" s="612"/>
    </row>
    <row r="719" spans="1:41" s="605" customFormat="1" ht="20.100000000000001" customHeight="1" thickBot="1" x14ac:dyDescent="0.35">
      <c r="A719" s="592">
        <v>707689</v>
      </c>
      <c r="B719" s="593" t="s">
        <v>3915</v>
      </c>
      <c r="C719" s="594" t="s">
        <v>83</v>
      </c>
      <c r="D719" s="615" t="s">
        <v>1006</v>
      </c>
      <c r="E719" s="595" t="s">
        <v>173</v>
      </c>
      <c r="F719" s="596">
        <v>33504</v>
      </c>
      <c r="G719" s="595" t="s">
        <v>3991</v>
      </c>
      <c r="H719" s="597" t="s">
        <v>907</v>
      </c>
      <c r="I719" s="592" t="s">
        <v>245</v>
      </c>
      <c r="J719" s="615" t="s">
        <v>3980</v>
      </c>
      <c r="K719" s="615">
        <v>2009</v>
      </c>
      <c r="L719" s="615" t="s">
        <v>982</v>
      </c>
      <c r="M719" s="615"/>
      <c r="N719" s="615"/>
      <c r="O719" s="615"/>
      <c r="P719" s="615"/>
      <c r="Q719" s="605">
        <v>0</v>
      </c>
      <c r="R719" s="615"/>
      <c r="S719" s="615"/>
      <c r="T719" s="615"/>
      <c r="U719" s="615"/>
      <c r="V719" s="615"/>
      <c r="W719" s="615"/>
      <c r="X719" s="615"/>
      <c r="Y719" s="615"/>
      <c r="Z719" s="615"/>
      <c r="AA719" s="615"/>
      <c r="AB719" s="615"/>
      <c r="AC719" s="615"/>
      <c r="AD719" s="615"/>
      <c r="AE719" s="615"/>
      <c r="AF719" s="615"/>
      <c r="AG719" s="615"/>
      <c r="AH719" s="615"/>
      <c r="AI719" s="615"/>
      <c r="AJ719" s="603"/>
      <c r="AK719" s="615"/>
      <c r="AL719" s="611"/>
      <c r="AM719" s="611"/>
      <c r="AN719" s="611"/>
      <c r="AO719" s="612"/>
    </row>
    <row r="720" spans="1:41" s="605" customFormat="1" ht="20.100000000000001" customHeight="1" thickBot="1" x14ac:dyDescent="0.35">
      <c r="A720" s="592">
        <v>707690</v>
      </c>
      <c r="B720" s="593" t="s">
        <v>3914</v>
      </c>
      <c r="C720" s="594" t="s">
        <v>103</v>
      </c>
      <c r="D720" s="615" t="s">
        <v>1735</v>
      </c>
      <c r="E720" s="595" t="s">
        <v>173</v>
      </c>
      <c r="F720" s="596">
        <v>39005</v>
      </c>
      <c r="G720" s="595" t="s">
        <v>212</v>
      </c>
      <c r="H720" s="597" t="s">
        <v>907</v>
      </c>
      <c r="I720" s="592" t="s">
        <v>245</v>
      </c>
      <c r="J720" s="615" t="s">
        <v>1683</v>
      </c>
      <c r="K720" s="615">
        <v>2024</v>
      </c>
      <c r="L720" s="615" t="s">
        <v>212</v>
      </c>
      <c r="M720" s="615"/>
      <c r="N720" s="615"/>
      <c r="O720" s="615"/>
      <c r="P720" s="615"/>
      <c r="Q720" s="605">
        <v>0</v>
      </c>
      <c r="R720" s="615"/>
      <c r="S720" s="615"/>
      <c r="T720" s="615"/>
      <c r="U720" s="615"/>
      <c r="V720" s="615"/>
      <c r="W720" s="615"/>
      <c r="X720" s="615"/>
      <c r="Y720" s="615"/>
      <c r="Z720" s="615"/>
      <c r="AA720" s="615"/>
      <c r="AB720" s="615"/>
      <c r="AC720" s="615"/>
      <c r="AD720" s="615"/>
      <c r="AE720" s="615"/>
      <c r="AF720" s="615"/>
      <c r="AG720" s="615"/>
      <c r="AH720" s="615"/>
      <c r="AI720" s="615"/>
      <c r="AJ720" s="603"/>
      <c r="AK720" s="615"/>
      <c r="AL720" s="611"/>
      <c r="AM720" s="611"/>
      <c r="AN720" s="611"/>
      <c r="AO720" s="612"/>
    </row>
    <row r="721" spans="1:41" s="605" customFormat="1" ht="20.100000000000001" customHeight="1" thickBot="1" x14ac:dyDescent="0.35">
      <c r="A721" s="592">
        <v>707691</v>
      </c>
      <c r="B721" s="593" t="s">
        <v>3913</v>
      </c>
      <c r="C721" s="594" t="s">
        <v>149</v>
      </c>
      <c r="D721" s="615" t="s">
        <v>3992</v>
      </c>
      <c r="E721" s="595" t="s">
        <v>173</v>
      </c>
      <c r="F721" s="596">
        <v>32310</v>
      </c>
      <c r="G721" s="595" t="s">
        <v>3993</v>
      </c>
      <c r="H721" s="597" t="s">
        <v>907</v>
      </c>
      <c r="I721" s="592" t="s">
        <v>245</v>
      </c>
      <c r="J721" s="615" t="s">
        <v>199</v>
      </c>
      <c r="K721" s="615">
        <v>2006</v>
      </c>
      <c r="L721" s="615" t="s">
        <v>198</v>
      </c>
      <c r="M721" s="615"/>
      <c r="N721" s="615"/>
      <c r="O721" s="615"/>
      <c r="P721" s="615"/>
      <c r="Q721" s="605">
        <v>0</v>
      </c>
      <c r="R721" s="615"/>
      <c r="S721" s="615"/>
      <c r="T721" s="615"/>
      <c r="U721" s="615"/>
      <c r="V721" s="615"/>
      <c r="W721" s="615"/>
      <c r="X721" s="615"/>
      <c r="Y721" s="615"/>
      <c r="Z721" s="615"/>
      <c r="AA721" s="615"/>
      <c r="AB721" s="615"/>
      <c r="AC721" s="615"/>
      <c r="AD721" s="615"/>
      <c r="AE721" s="615"/>
      <c r="AF721" s="615"/>
      <c r="AG721" s="615"/>
      <c r="AH721" s="615"/>
      <c r="AI721" s="615"/>
      <c r="AJ721" s="603"/>
      <c r="AK721" s="615"/>
      <c r="AO721" s="612"/>
    </row>
    <row r="722" spans="1:41" s="605" customFormat="1" ht="20.100000000000001" customHeight="1" thickBot="1" x14ac:dyDescent="0.35">
      <c r="A722" s="592">
        <v>707692</v>
      </c>
      <c r="B722" s="593" t="s">
        <v>3912</v>
      </c>
      <c r="C722" s="594" t="s">
        <v>64</v>
      </c>
      <c r="D722" s="615" t="s">
        <v>929</v>
      </c>
      <c r="E722" s="595" t="s">
        <v>173</v>
      </c>
      <c r="F722" s="596">
        <v>33613</v>
      </c>
      <c r="G722" s="595" t="s">
        <v>3994</v>
      </c>
      <c r="H722" s="597" t="s">
        <v>907</v>
      </c>
      <c r="I722" s="592" t="s">
        <v>245</v>
      </c>
      <c r="J722" s="615" t="s">
        <v>201</v>
      </c>
      <c r="K722" s="615">
        <v>2009</v>
      </c>
      <c r="L722" s="615" t="s">
        <v>210</v>
      </c>
      <c r="M722" s="615"/>
      <c r="N722" s="615"/>
      <c r="O722" s="615"/>
      <c r="P722" s="615"/>
      <c r="Q722" s="605">
        <v>150000</v>
      </c>
      <c r="R722" s="615"/>
      <c r="S722" s="615"/>
      <c r="T722" s="615"/>
      <c r="U722" s="615"/>
      <c r="V722" s="615"/>
      <c r="W722" s="615"/>
      <c r="X722" s="615"/>
      <c r="Y722" s="615"/>
      <c r="Z722" s="615"/>
      <c r="AA722" s="615"/>
      <c r="AB722" s="615"/>
      <c r="AC722" s="615"/>
      <c r="AD722" s="615"/>
      <c r="AE722" s="615"/>
      <c r="AF722" s="615"/>
      <c r="AG722" s="615"/>
      <c r="AH722" s="615"/>
      <c r="AI722" s="615"/>
      <c r="AJ722" s="603"/>
      <c r="AK722" s="615"/>
      <c r="AL722" s="611"/>
      <c r="AM722" s="611"/>
      <c r="AN722" s="611"/>
      <c r="AO722" s="612"/>
    </row>
    <row r="723" spans="1:41" s="605" customFormat="1" ht="20.100000000000001" customHeight="1" thickBot="1" x14ac:dyDescent="0.35">
      <c r="A723" s="592">
        <v>707693</v>
      </c>
      <c r="B723" s="593" t="s">
        <v>3911</v>
      </c>
      <c r="C723" s="594" t="s">
        <v>262</v>
      </c>
      <c r="D723" s="615" t="s">
        <v>914</v>
      </c>
      <c r="E723" s="595" t="s">
        <v>172</v>
      </c>
      <c r="F723" s="596">
        <v>33053</v>
      </c>
      <c r="G723" s="595" t="s">
        <v>3995</v>
      </c>
      <c r="H723" s="597" t="s">
        <v>907</v>
      </c>
      <c r="I723" s="592" t="s">
        <v>245</v>
      </c>
      <c r="J723" s="615" t="s">
        <v>1683</v>
      </c>
      <c r="K723" s="615">
        <v>2009</v>
      </c>
      <c r="L723" s="615" t="s">
        <v>214</v>
      </c>
      <c r="M723" s="615"/>
      <c r="N723" s="615"/>
      <c r="O723" s="615"/>
      <c r="P723" s="615"/>
      <c r="Q723" s="605">
        <v>0</v>
      </c>
      <c r="R723" s="615"/>
      <c r="S723" s="615"/>
      <c r="T723" s="615"/>
      <c r="U723" s="615"/>
      <c r="V723" s="615"/>
      <c r="W723" s="615"/>
      <c r="X723" s="615"/>
      <c r="Y723" s="615"/>
      <c r="Z723" s="615"/>
      <c r="AA723" s="615"/>
      <c r="AB723" s="615"/>
      <c r="AC723" s="615"/>
      <c r="AD723" s="615"/>
      <c r="AE723" s="615"/>
      <c r="AF723" s="615"/>
      <c r="AG723" s="615"/>
      <c r="AH723" s="615"/>
      <c r="AI723" s="615"/>
      <c r="AJ723" s="603"/>
      <c r="AK723" s="615"/>
      <c r="AO723" s="612"/>
    </row>
    <row r="724" spans="1:41" s="605" customFormat="1" ht="20.100000000000001" customHeight="1" thickBot="1" x14ac:dyDescent="0.35">
      <c r="A724" s="592">
        <v>707694</v>
      </c>
      <c r="B724" s="593" t="s">
        <v>3910</v>
      </c>
      <c r="C724" s="594" t="s">
        <v>312</v>
      </c>
      <c r="D724" s="615" t="s">
        <v>3996</v>
      </c>
      <c r="E724" s="595" t="s">
        <v>172</v>
      </c>
      <c r="F724" s="596">
        <v>38464</v>
      </c>
      <c r="G724" s="595" t="s">
        <v>982</v>
      </c>
      <c r="H724" s="597" t="s">
        <v>907</v>
      </c>
      <c r="I724" s="592" t="s">
        <v>245</v>
      </c>
      <c r="J724" s="615" t="s">
        <v>199</v>
      </c>
      <c r="K724" s="615">
        <v>2023</v>
      </c>
      <c r="L724" s="615" t="s">
        <v>982</v>
      </c>
      <c r="M724" s="615"/>
      <c r="N724" s="615"/>
      <c r="O724" s="615"/>
      <c r="P724" s="615"/>
      <c r="Q724" s="605">
        <v>0</v>
      </c>
      <c r="R724" s="615"/>
      <c r="S724" s="615"/>
      <c r="T724" s="615"/>
      <c r="U724" s="615"/>
      <c r="V724" s="615"/>
      <c r="W724" s="615"/>
      <c r="X724" s="615"/>
      <c r="Y724" s="615"/>
      <c r="Z724" s="615"/>
      <c r="AA724" s="615"/>
      <c r="AB724" s="615"/>
      <c r="AC724" s="615"/>
      <c r="AD724" s="615"/>
      <c r="AE724" s="615"/>
      <c r="AF724" s="615"/>
      <c r="AG724" s="615"/>
      <c r="AH724" s="615"/>
      <c r="AI724" s="615"/>
      <c r="AJ724" s="603"/>
      <c r="AK724" s="615"/>
      <c r="AL724" s="611"/>
      <c r="AM724" s="611"/>
      <c r="AN724" s="611"/>
      <c r="AO724" s="612"/>
    </row>
    <row r="725" spans="1:41" s="605" customFormat="1" ht="20.100000000000001" customHeight="1" thickBot="1" x14ac:dyDescent="0.35">
      <c r="A725" s="592">
        <v>707695</v>
      </c>
      <c r="B725" s="593" t="s">
        <v>3000</v>
      </c>
      <c r="C725" s="594" t="s">
        <v>263</v>
      </c>
      <c r="D725" s="615" t="s">
        <v>906</v>
      </c>
      <c r="E725" s="595" t="s">
        <v>172</v>
      </c>
      <c r="F725" s="596">
        <v>31965</v>
      </c>
      <c r="G725" s="595" t="s">
        <v>198</v>
      </c>
      <c r="H725" s="597" t="s">
        <v>907</v>
      </c>
      <c r="I725" s="592" t="s">
        <v>245</v>
      </c>
      <c r="J725" s="615" t="s">
        <v>199</v>
      </c>
      <c r="K725" s="615">
        <v>2006</v>
      </c>
      <c r="L725" s="615" t="s">
        <v>198</v>
      </c>
      <c r="M725" s="615"/>
      <c r="N725" s="615"/>
      <c r="O725" s="615"/>
      <c r="P725" s="615"/>
      <c r="Q725" s="605">
        <v>150000</v>
      </c>
      <c r="R725" s="615"/>
      <c r="S725" s="615"/>
      <c r="T725" s="615"/>
      <c r="U725" s="615"/>
      <c r="V725" s="615"/>
      <c r="W725" s="615"/>
      <c r="X725" s="615"/>
      <c r="Y725" s="615"/>
      <c r="Z725" s="615"/>
      <c r="AA725" s="615"/>
      <c r="AB725" s="615"/>
      <c r="AC725" s="615"/>
      <c r="AD725" s="615"/>
      <c r="AE725" s="615"/>
      <c r="AF725" s="615"/>
      <c r="AG725" s="615"/>
      <c r="AH725" s="615"/>
      <c r="AI725" s="615"/>
      <c r="AJ725" s="603"/>
      <c r="AK725" s="615"/>
      <c r="AL725" s="611"/>
      <c r="AM725" s="611"/>
      <c r="AN725" s="611"/>
      <c r="AO725" s="612"/>
    </row>
    <row r="726" spans="1:41" s="605" customFormat="1" ht="20.100000000000001" customHeight="1" thickBot="1" x14ac:dyDescent="0.35">
      <c r="A726" s="592">
        <v>707696</v>
      </c>
      <c r="B726" s="593" t="s">
        <v>3909</v>
      </c>
      <c r="C726" s="594" t="s">
        <v>71</v>
      </c>
      <c r="D726" s="615" t="s">
        <v>3997</v>
      </c>
      <c r="E726" s="595" t="s">
        <v>172</v>
      </c>
      <c r="F726" s="596">
        <v>37344</v>
      </c>
      <c r="G726" s="595" t="s">
        <v>198</v>
      </c>
      <c r="H726" s="597" t="s">
        <v>907</v>
      </c>
      <c r="I726" s="592" t="s">
        <v>245</v>
      </c>
      <c r="J726" s="615" t="s">
        <v>199</v>
      </c>
      <c r="K726" s="615">
        <v>2020</v>
      </c>
      <c r="L726" s="615" t="s">
        <v>198</v>
      </c>
      <c r="M726" s="615"/>
      <c r="N726" s="615"/>
      <c r="O726" s="615"/>
      <c r="P726" s="615"/>
      <c r="Q726" s="605">
        <v>0</v>
      </c>
      <c r="R726" s="615"/>
      <c r="S726" s="615"/>
      <c r="T726" s="615"/>
      <c r="U726" s="615"/>
      <c r="V726" s="615"/>
      <c r="W726" s="615"/>
      <c r="X726" s="615"/>
      <c r="Y726" s="615"/>
      <c r="Z726" s="615"/>
      <c r="AA726" s="615"/>
      <c r="AB726" s="615"/>
      <c r="AC726" s="615"/>
      <c r="AD726" s="615"/>
      <c r="AE726" s="615"/>
      <c r="AF726" s="615"/>
      <c r="AG726" s="615"/>
      <c r="AH726" s="615"/>
      <c r="AI726" s="615"/>
      <c r="AJ726" s="603"/>
      <c r="AK726" s="615"/>
      <c r="AL726" s="611"/>
      <c r="AM726" s="611"/>
      <c r="AN726" s="611"/>
      <c r="AO726" s="612"/>
    </row>
    <row r="727" spans="1:41" s="605" customFormat="1" ht="20.100000000000001" customHeight="1" thickBot="1" x14ac:dyDescent="0.35">
      <c r="A727" s="592">
        <v>707697</v>
      </c>
      <c r="B727" s="593" t="s">
        <v>3908</v>
      </c>
      <c r="C727" s="594" t="s">
        <v>61</v>
      </c>
      <c r="D727" s="615" t="s">
        <v>975</v>
      </c>
      <c r="E727" s="595" t="s">
        <v>172</v>
      </c>
      <c r="F727" s="596">
        <v>35987</v>
      </c>
      <c r="G727" s="595" t="s">
        <v>216</v>
      </c>
      <c r="H727" s="597" t="s">
        <v>907</v>
      </c>
      <c r="I727" s="592" t="s">
        <v>245</v>
      </c>
      <c r="J727" s="615" t="s">
        <v>199</v>
      </c>
      <c r="K727" s="615">
        <v>2016</v>
      </c>
      <c r="L727" s="615" t="s">
        <v>3998</v>
      </c>
      <c r="M727" s="615"/>
      <c r="N727" s="615"/>
      <c r="O727" s="615"/>
      <c r="P727" s="615"/>
      <c r="Q727" s="605">
        <v>0</v>
      </c>
      <c r="R727" s="615"/>
      <c r="S727" s="615"/>
      <c r="T727" s="615"/>
      <c r="U727" s="615"/>
      <c r="V727" s="615"/>
      <c r="W727" s="615"/>
      <c r="X727" s="615"/>
      <c r="Y727" s="615"/>
      <c r="Z727" s="615"/>
      <c r="AA727" s="615"/>
      <c r="AB727" s="615"/>
      <c r="AC727" s="615"/>
      <c r="AD727" s="615"/>
      <c r="AE727" s="615"/>
      <c r="AF727" s="615"/>
      <c r="AG727" s="615"/>
      <c r="AH727" s="615"/>
      <c r="AI727" s="615"/>
      <c r="AJ727" s="603"/>
      <c r="AK727" s="615"/>
      <c r="AL727" s="611"/>
      <c r="AM727" s="611"/>
      <c r="AN727" s="611"/>
      <c r="AO727" s="612"/>
    </row>
    <row r="728" spans="1:41" s="605" customFormat="1" ht="20.100000000000001" customHeight="1" thickBot="1" x14ac:dyDescent="0.35">
      <c r="A728" s="592">
        <v>707698</v>
      </c>
      <c r="B728" s="593" t="s">
        <v>3907</v>
      </c>
      <c r="C728" s="594" t="s">
        <v>68</v>
      </c>
      <c r="D728" s="615" t="s">
        <v>3999</v>
      </c>
      <c r="E728" s="595" t="s">
        <v>173</v>
      </c>
      <c r="F728" s="596">
        <v>32911</v>
      </c>
      <c r="G728" s="595" t="s">
        <v>4000</v>
      </c>
      <c r="H728" s="597" t="s">
        <v>3966</v>
      </c>
      <c r="I728" s="592" t="s">
        <v>245</v>
      </c>
      <c r="J728" s="615" t="s">
        <v>1683</v>
      </c>
      <c r="K728" s="615">
        <v>2013</v>
      </c>
      <c r="L728" s="615" t="s">
        <v>200</v>
      </c>
      <c r="M728" s="615"/>
      <c r="N728" s="615"/>
      <c r="O728" s="615"/>
      <c r="P728" s="615"/>
      <c r="Q728" s="605">
        <v>0</v>
      </c>
      <c r="R728" s="615"/>
      <c r="S728" s="615"/>
      <c r="T728" s="615"/>
      <c r="U728" s="615"/>
      <c r="V728" s="615"/>
      <c r="W728" s="615"/>
      <c r="X728" s="615"/>
      <c r="Y728" s="615"/>
      <c r="Z728" s="615"/>
      <c r="AA728" s="615"/>
      <c r="AB728" s="615"/>
      <c r="AC728" s="615"/>
      <c r="AD728" s="615"/>
      <c r="AE728" s="615"/>
      <c r="AF728" s="615"/>
      <c r="AG728" s="615"/>
      <c r="AH728" s="615"/>
      <c r="AI728" s="615"/>
      <c r="AJ728" s="603"/>
      <c r="AK728" s="615"/>
      <c r="AL728" s="611"/>
      <c r="AM728" s="611"/>
      <c r="AN728" s="611"/>
      <c r="AO728" s="612"/>
    </row>
    <row r="729" spans="1:41" s="605" customFormat="1" ht="20.100000000000001" customHeight="1" thickBot="1" x14ac:dyDescent="0.35">
      <c r="A729" s="592">
        <v>707699</v>
      </c>
      <c r="B729" s="593" t="s">
        <v>3905</v>
      </c>
      <c r="C729" s="594" t="s">
        <v>3906</v>
      </c>
      <c r="D729" s="615" t="s">
        <v>1177</v>
      </c>
      <c r="E729" s="595" t="s">
        <v>172</v>
      </c>
      <c r="F729" s="596">
        <v>31760</v>
      </c>
      <c r="G729" s="595" t="s">
        <v>4001</v>
      </c>
      <c r="H729" s="597" t="s">
        <v>907</v>
      </c>
      <c r="I729" s="592" t="s">
        <v>245</v>
      </c>
      <c r="J729" s="615" t="s">
        <v>4002</v>
      </c>
      <c r="K729" s="615">
        <v>2005</v>
      </c>
      <c r="L729" s="615" t="s">
        <v>198</v>
      </c>
      <c r="M729" s="615"/>
      <c r="N729" s="615"/>
      <c r="O729" s="615"/>
      <c r="P729" s="615"/>
      <c r="Q729" s="605">
        <v>0</v>
      </c>
      <c r="R729" s="615"/>
      <c r="S729" s="615"/>
      <c r="T729" s="615"/>
      <c r="U729" s="615"/>
      <c r="V729" s="615"/>
      <c r="W729" s="615"/>
      <c r="X729" s="615"/>
      <c r="Y729" s="615"/>
      <c r="Z729" s="615"/>
      <c r="AA729" s="615"/>
      <c r="AB729" s="615"/>
      <c r="AC729" s="615"/>
      <c r="AD729" s="615"/>
      <c r="AE729" s="615"/>
      <c r="AF729" s="615"/>
      <c r="AG729" s="615"/>
      <c r="AH729" s="615"/>
      <c r="AI729" s="615"/>
      <c r="AJ729" s="603"/>
      <c r="AK729" s="615"/>
      <c r="AL729" s="611"/>
      <c r="AM729" s="611"/>
      <c r="AN729" s="611"/>
      <c r="AO729" s="612"/>
    </row>
    <row r="730" spans="1:41" s="605" customFormat="1" ht="20.100000000000001" customHeight="1" thickBot="1" x14ac:dyDescent="0.35">
      <c r="A730" s="592">
        <v>707700</v>
      </c>
      <c r="B730" s="593" t="s">
        <v>3904</v>
      </c>
      <c r="C730" s="594" t="s">
        <v>62</v>
      </c>
      <c r="D730" s="615" t="s">
        <v>4003</v>
      </c>
      <c r="E730" s="595" t="s">
        <v>172</v>
      </c>
      <c r="F730" s="596">
        <v>38555</v>
      </c>
      <c r="G730" s="595" t="s">
        <v>198</v>
      </c>
      <c r="H730" s="597" t="s">
        <v>907</v>
      </c>
      <c r="I730" s="592" t="s">
        <v>245</v>
      </c>
      <c r="J730" s="615" t="s">
        <v>199</v>
      </c>
      <c r="K730" s="615">
        <v>2023</v>
      </c>
      <c r="L730" s="615" t="s">
        <v>198</v>
      </c>
      <c r="M730" s="615"/>
      <c r="N730" s="615"/>
      <c r="O730" s="615"/>
      <c r="P730" s="615"/>
      <c r="Q730" s="605">
        <v>0</v>
      </c>
      <c r="R730" s="615"/>
      <c r="S730" s="615"/>
      <c r="T730" s="615"/>
      <c r="U730" s="615"/>
      <c r="V730" s="615"/>
      <c r="W730" s="615"/>
      <c r="X730" s="615"/>
      <c r="Y730" s="615"/>
      <c r="Z730" s="615"/>
      <c r="AA730" s="615"/>
      <c r="AB730" s="615"/>
      <c r="AC730" s="615"/>
      <c r="AD730" s="615"/>
      <c r="AE730" s="615"/>
      <c r="AF730" s="615"/>
      <c r="AG730" s="615"/>
      <c r="AH730" s="615"/>
      <c r="AI730" s="615"/>
      <c r="AJ730" s="603"/>
      <c r="AK730" s="615"/>
      <c r="AL730" s="611"/>
      <c r="AM730" s="611"/>
      <c r="AN730" s="611"/>
      <c r="AO730" s="612"/>
    </row>
    <row r="731" spans="1:41" s="605" customFormat="1" ht="20.100000000000001" customHeight="1" thickBot="1" x14ac:dyDescent="0.35">
      <c r="A731" s="592">
        <v>707701</v>
      </c>
      <c r="B731" s="593" t="s">
        <v>3903</v>
      </c>
      <c r="C731" s="594" t="s">
        <v>126</v>
      </c>
      <c r="D731" s="615" t="s">
        <v>1235</v>
      </c>
      <c r="E731" s="595" t="s">
        <v>173</v>
      </c>
      <c r="F731" s="596">
        <v>38497</v>
      </c>
      <c r="G731" s="595" t="s">
        <v>214</v>
      </c>
      <c r="H731" s="597" t="s">
        <v>907</v>
      </c>
      <c r="I731" s="592" t="s">
        <v>245</v>
      </c>
      <c r="J731" s="615" t="s">
        <v>199</v>
      </c>
      <c r="K731" s="615">
        <v>2023</v>
      </c>
      <c r="L731" s="615" t="s">
        <v>214</v>
      </c>
      <c r="M731" s="615"/>
      <c r="N731" s="615"/>
      <c r="O731" s="615"/>
      <c r="P731" s="615"/>
      <c r="Q731" s="605">
        <v>0</v>
      </c>
      <c r="R731" s="615"/>
      <c r="S731" s="615"/>
      <c r="T731" s="615"/>
      <c r="U731" s="615"/>
      <c r="V731" s="615"/>
      <c r="W731" s="615"/>
      <c r="X731" s="615"/>
      <c r="Y731" s="615"/>
      <c r="Z731" s="615"/>
      <c r="AA731" s="615"/>
      <c r="AB731" s="615"/>
      <c r="AC731" s="615"/>
      <c r="AD731" s="615"/>
      <c r="AE731" s="615"/>
      <c r="AF731" s="615"/>
      <c r="AG731" s="615"/>
      <c r="AH731" s="615"/>
      <c r="AI731" s="615"/>
      <c r="AJ731" s="603"/>
      <c r="AK731" s="615"/>
      <c r="AO731" s="612"/>
    </row>
    <row r="732" spans="1:41" s="605" customFormat="1" ht="20.100000000000001" customHeight="1" thickBot="1" x14ac:dyDescent="0.35">
      <c r="A732" s="592">
        <v>707702</v>
      </c>
      <c r="B732" s="593" t="s">
        <v>3902</v>
      </c>
      <c r="C732" s="594" t="s">
        <v>66</v>
      </c>
      <c r="D732" s="615" t="s">
        <v>4004</v>
      </c>
      <c r="E732" s="595" t="s">
        <v>173</v>
      </c>
      <c r="F732" s="596">
        <v>35431</v>
      </c>
      <c r="G732" s="595" t="s">
        <v>198</v>
      </c>
      <c r="H732" s="597" t="s">
        <v>907</v>
      </c>
      <c r="I732" s="592" t="s">
        <v>245</v>
      </c>
      <c r="J732" s="615" t="s">
        <v>1683</v>
      </c>
      <c r="K732" s="615">
        <v>2015</v>
      </c>
      <c r="L732" s="615" t="s">
        <v>209</v>
      </c>
      <c r="M732" s="615"/>
      <c r="N732" s="615"/>
      <c r="O732" s="615"/>
      <c r="P732" s="615"/>
      <c r="Q732" s="605">
        <v>0</v>
      </c>
      <c r="R732" s="615"/>
      <c r="S732" s="615"/>
      <c r="T732" s="615"/>
      <c r="U732" s="615"/>
      <c r="V732" s="615"/>
      <c r="W732" s="615"/>
      <c r="X732" s="615"/>
      <c r="Y732" s="615"/>
      <c r="Z732" s="615"/>
      <c r="AA732" s="615"/>
      <c r="AB732" s="615"/>
      <c r="AC732" s="615"/>
      <c r="AD732" s="615"/>
      <c r="AE732" s="615"/>
      <c r="AF732" s="615"/>
      <c r="AG732" s="615"/>
      <c r="AH732" s="615"/>
      <c r="AI732" s="615"/>
      <c r="AJ732" s="603"/>
      <c r="AK732" s="615"/>
      <c r="AL732" s="611"/>
      <c r="AM732" s="611"/>
      <c r="AN732" s="611"/>
      <c r="AO732" s="612"/>
    </row>
    <row r="733" spans="1:41" s="605" customFormat="1" ht="20.100000000000001" customHeight="1" thickBot="1" x14ac:dyDescent="0.35">
      <c r="A733" s="592">
        <v>707703</v>
      </c>
      <c r="B733" s="593" t="s">
        <v>3901</v>
      </c>
      <c r="C733" s="594" t="s">
        <v>111</v>
      </c>
      <c r="D733" s="615" t="s">
        <v>966</v>
      </c>
      <c r="E733" s="595" t="s">
        <v>173</v>
      </c>
      <c r="F733" s="596">
        <v>36064</v>
      </c>
      <c r="G733" s="595" t="s">
        <v>4005</v>
      </c>
      <c r="H733" s="597" t="s">
        <v>907</v>
      </c>
      <c r="I733" s="592" t="s">
        <v>245</v>
      </c>
      <c r="J733" s="615" t="s">
        <v>1683</v>
      </c>
      <c r="K733" s="615">
        <v>2016</v>
      </c>
      <c r="L733" s="615" t="s">
        <v>198</v>
      </c>
      <c r="M733" s="615"/>
      <c r="N733" s="615"/>
      <c r="O733" s="615"/>
      <c r="P733" s="615"/>
      <c r="Q733" s="605">
        <v>0</v>
      </c>
      <c r="R733" s="615"/>
      <c r="S733" s="615"/>
      <c r="T733" s="615"/>
      <c r="U733" s="615"/>
      <c r="V733" s="615"/>
      <c r="W733" s="615"/>
      <c r="X733" s="615"/>
      <c r="Y733" s="615"/>
      <c r="Z733" s="615"/>
      <c r="AA733" s="615"/>
      <c r="AB733" s="615"/>
      <c r="AC733" s="615"/>
      <c r="AD733" s="615"/>
      <c r="AE733" s="615"/>
      <c r="AF733" s="615"/>
      <c r="AG733" s="615"/>
      <c r="AH733" s="615"/>
      <c r="AI733" s="615"/>
      <c r="AJ733" s="603"/>
      <c r="AK733" s="615"/>
      <c r="AL733" s="611"/>
      <c r="AM733" s="611"/>
      <c r="AN733" s="611"/>
      <c r="AO733" s="612"/>
    </row>
    <row r="734" spans="1:41" s="605" customFormat="1" ht="20.100000000000001" customHeight="1" thickBot="1" x14ac:dyDescent="0.35">
      <c r="A734" s="592">
        <v>707704</v>
      </c>
      <c r="B734" s="593" t="s">
        <v>3900</v>
      </c>
      <c r="C734" s="594" t="s">
        <v>87</v>
      </c>
      <c r="D734" s="615" t="s">
        <v>4006</v>
      </c>
      <c r="E734" s="595" t="s">
        <v>172</v>
      </c>
      <c r="F734" s="596">
        <v>34344</v>
      </c>
      <c r="G734" s="595" t="s">
        <v>4007</v>
      </c>
      <c r="H734" s="597" t="s">
        <v>907</v>
      </c>
      <c r="I734" s="592" t="s">
        <v>245</v>
      </c>
      <c r="J734" s="615" t="s">
        <v>201</v>
      </c>
      <c r="K734" s="615">
        <v>2011</v>
      </c>
      <c r="L734" s="615" t="s">
        <v>200</v>
      </c>
      <c r="M734" s="615"/>
      <c r="N734" s="615"/>
      <c r="O734" s="615"/>
      <c r="P734" s="615"/>
      <c r="Q734" s="605">
        <v>0</v>
      </c>
      <c r="R734" s="615"/>
      <c r="S734" s="615"/>
      <c r="T734" s="615"/>
      <c r="U734" s="615"/>
      <c r="V734" s="615"/>
      <c r="W734" s="615"/>
      <c r="X734" s="615"/>
      <c r="Y734" s="615"/>
      <c r="Z734" s="615"/>
      <c r="AA734" s="615"/>
      <c r="AB734" s="615"/>
      <c r="AC734" s="615"/>
      <c r="AD734" s="615"/>
      <c r="AE734" s="615"/>
      <c r="AF734" s="615"/>
      <c r="AG734" s="615"/>
      <c r="AH734" s="615"/>
      <c r="AI734" s="615"/>
      <c r="AJ734" s="603"/>
      <c r="AK734" s="615"/>
      <c r="AL734" s="611"/>
      <c r="AM734" s="611"/>
      <c r="AN734" s="611"/>
      <c r="AO734" s="612"/>
    </row>
    <row r="735" spans="1:41" s="605" customFormat="1" ht="20.100000000000001" customHeight="1" thickBot="1" x14ac:dyDescent="0.35">
      <c r="A735" s="592">
        <v>707705</v>
      </c>
      <c r="B735" s="593" t="s">
        <v>3899</v>
      </c>
      <c r="C735" s="594" t="s">
        <v>125</v>
      </c>
      <c r="D735" s="615" t="s">
        <v>929</v>
      </c>
      <c r="E735" s="595" t="s">
        <v>172</v>
      </c>
      <c r="F735" s="596">
        <v>33680</v>
      </c>
      <c r="G735" s="595" t="s">
        <v>206</v>
      </c>
      <c r="H735" s="597" t="s">
        <v>907</v>
      </c>
      <c r="I735" s="592" t="s">
        <v>245</v>
      </c>
      <c r="J735" s="615" t="s">
        <v>1683</v>
      </c>
      <c r="K735" s="615">
        <v>2013</v>
      </c>
      <c r="L735" s="615" t="s">
        <v>213</v>
      </c>
      <c r="M735" s="615"/>
      <c r="N735" s="615"/>
      <c r="O735" s="615"/>
      <c r="P735" s="615"/>
      <c r="Q735" s="605">
        <v>0</v>
      </c>
      <c r="R735" s="615"/>
      <c r="S735" s="615"/>
      <c r="T735" s="615"/>
      <c r="U735" s="615"/>
      <c r="V735" s="615"/>
      <c r="W735" s="615"/>
      <c r="X735" s="615"/>
      <c r="Y735" s="615"/>
      <c r="Z735" s="615"/>
      <c r="AA735" s="615"/>
      <c r="AB735" s="615"/>
      <c r="AC735" s="615"/>
      <c r="AD735" s="615"/>
      <c r="AE735" s="615"/>
      <c r="AF735" s="615"/>
      <c r="AG735" s="615"/>
      <c r="AH735" s="615"/>
      <c r="AI735" s="615"/>
      <c r="AJ735" s="603"/>
      <c r="AK735" s="615"/>
      <c r="AL735" s="611"/>
      <c r="AM735" s="611"/>
      <c r="AN735" s="611"/>
      <c r="AO735" s="612"/>
    </row>
    <row r="736" spans="1:41" s="605" customFormat="1" ht="20.100000000000001" customHeight="1" thickBot="1" x14ac:dyDescent="0.35">
      <c r="A736" s="592">
        <v>707706</v>
      </c>
      <c r="B736" s="593" t="s">
        <v>3898</v>
      </c>
      <c r="C736" s="594" t="s">
        <v>77</v>
      </c>
      <c r="D736" s="615" t="s">
        <v>985</v>
      </c>
      <c r="E736" s="595" t="s">
        <v>172</v>
      </c>
      <c r="F736" s="596">
        <v>23940</v>
      </c>
      <c r="G736" s="595" t="s">
        <v>4008</v>
      </c>
      <c r="H736" s="597" t="s">
        <v>3966</v>
      </c>
      <c r="I736" s="592" t="s">
        <v>245</v>
      </c>
      <c r="J736" s="615" t="s">
        <v>199</v>
      </c>
      <c r="K736" s="615">
        <v>1984</v>
      </c>
      <c r="L736" s="615" t="s">
        <v>198</v>
      </c>
      <c r="M736" s="615"/>
      <c r="N736" s="615"/>
      <c r="O736" s="615"/>
      <c r="P736" s="615"/>
      <c r="Q736" s="605">
        <v>0</v>
      </c>
      <c r="R736" s="615"/>
      <c r="S736" s="615"/>
      <c r="T736" s="615"/>
      <c r="U736" s="615"/>
      <c r="V736" s="615"/>
      <c r="W736" s="615"/>
      <c r="X736" s="615"/>
      <c r="Y736" s="615"/>
      <c r="Z736" s="615"/>
      <c r="AA736" s="615"/>
      <c r="AB736" s="615"/>
      <c r="AC736" s="615"/>
      <c r="AD736" s="615"/>
      <c r="AE736" s="615"/>
      <c r="AF736" s="615"/>
      <c r="AG736" s="615"/>
      <c r="AH736" s="615"/>
      <c r="AI736" s="615"/>
      <c r="AJ736" s="603"/>
      <c r="AK736" s="615"/>
      <c r="AL736" s="611"/>
      <c r="AM736" s="611"/>
      <c r="AN736" s="611"/>
      <c r="AO736" s="612"/>
    </row>
    <row r="737" spans="1:41" s="605" customFormat="1" ht="20.100000000000001" customHeight="1" thickBot="1" x14ac:dyDescent="0.35">
      <c r="A737" s="592">
        <v>707707</v>
      </c>
      <c r="B737" s="593" t="s">
        <v>3897</v>
      </c>
      <c r="C737" s="594" t="s">
        <v>64</v>
      </c>
      <c r="D737" s="615" t="s">
        <v>4009</v>
      </c>
      <c r="E737" s="595" t="s">
        <v>172</v>
      </c>
      <c r="F737" s="596">
        <v>27039</v>
      </c>
      <c r="G737" s="595" t="s">
        <v>4010</v>
      </c>
      <c r="H737" s="597" t="s">
        <v>907</v>
      </c>
      <c r="I737" s="592" t="s">
        <v>245</v>
      </c>
      <c r="J737" s="615" t="s">
        <v>1683</v>
      </c>
      <c r="K737" s="615">
        <v>2013</v>
      </c>
      <c r="L737" s="615" t="s">
        <v>215</v>
      </c>
      <c r="M737" s="615"/>
      <c r="N737" s="615"/>
      <c r="O737" s="615"/>
      <c r="P737" s="615"/>
      <c r="Q737" s="605">
        <v>0</v>
      </c>
      <c r="R737" s="615"/>
      <c r="S737" s="615"/>
      <c r="T737" s="615"/>
      <c r="U737" s="615"/>
      <c r="V737" s="615"/>
      <c r="W737" s="615"/>
      <c r="X737" s="615"/>
      <c r="Y737" s="615"/>
      <c r="Z737" s="615"/>
      <c r="AA737" s="615"/>
      <c r="AB737" s="615"/>
      <c r="AC737" s="615"/>
      <c r="AD737" s="615"/>
      <c r="AE737" s="615"/>
      <c r="AF737" s="615"/>
      <c r="AG737" s="615"/>
      <c r="AH737" s="615"/>
      <c r="AI737" s="615"/>
      <c r="AJ737" s="603"/>
      <c r="AK737" s="615"/>
      <c r="AL737" s="611"/>
      <c r="AM737" s="611"/>
      <c r="AN737" s="611"/>
      <c r="AO737" s="612"/>
    </row>
    <row r="738" spans="1:41" s="605" customFormat="1" ht="20.100000000000001" customHeight="1" thickBot="1" x14ac:dyDescent="0.35">
      <c r="A738" s="592">
        <v>707708</v>
      </c>
      <c r="B738" s="593" t="s">
        <v>3896</v>
      </c>
      <c r="C738" s="594" t="s">
        <v>72</v>
      </c>
      <c r="D738" s="615" t="s">
        <v>1190</v>
      </c>
      <c r="E738" s="595" t="s">
        <v>173</v>
      </c>
      <c r="F738" s="596">
        <v>33555</v>
      </c>
      <c r="G738" s="595" t="s">
        <v>198</v>
      </c>
      <c r="H738" s="597" t="s">
        <v>907</v>
      </c>
      <c r="I738" s="592" t="s">
        <v>245</v>
      </c>
      <c r="J738" s="615" t="s">
        <v>199</v>
      </c>
      <c r="K738" s="615">
        <v>2009</v>
      </c>
      <c r="L738" s="615" t="s">
        <v>200</v>
      </c>
      <c r="M738" s="615"/>
      <c r="N738" s="615"/>
      <c r="O738" s="615"/>
      <c r="P738" s="615"/>
      <c r="Q738" s="605">
        <v>0</v>
      </c>
      <c r="R738" s="615"/>
      <c r="S738" s="615"/>
      <c r="T738" s="615"/>
      <c r="U738" s="615"/>
      <c r="V738" s="615"/>
      <c r="W738" s="615"/>
      <c r="X738" s="615"/>
      <c r="Y738" s="615"/>
      <c r="Z738" s="615"/>
      <c r="AA738" s="615"/>
      <c r="AB738" s="615"/>
      <c r="AC738" s="615"/>
      <c r="AD738" s="615"/>
      <c r="AE738" s="615"/>
      <c r="AF738" s="615"/>
      <c r="AG738" s="615"/>
      <c r="AH738" s="615"/>
      <c r="AI738" s="615"/>
      <c r="AJ738" s="603"/>
      <c r="AK738" s="615"/>
      <c r="AL738" s="611"/>
      <c r="AM738" s="611"/>
      <c r="AN738" s="611"/>
      <c r="AO738" s="612"/>
    </row>
    <row r="739" spans="1:41" s="605" customFormat="1" ht="20.100000000000001" customHeight="1" thickBot="1" x14ac:dyDescent="0.35">
      <c r="A739" s="592">
        <v>707709</v>
      </c>
      <c r="B739" s="593" t="s">
        <v>3895</v>
      </c>
      <c r="C739" s="594" t="s">
        <v>118</v>
      </c>
      <c r="D739" s="615" t="s">
        <v>4011</v>
      </c>
      <c r="E739" s="595" t="s">
        <v>173</v>
      </c>
      <c r="F739" s="596">
        <v>33268</v>
      </c>
      <c r="G739" s="595" t="s">
        <v>4012</v>
      </c>
      <c r="H739" s="597" t="s">
        <v>907</v>
      </c>
      <c r="I739" s="592" t="s">
        <v>245</v>
      </c>
      <c r="J739" s="615" t="s">
        <v>199</v>
      </c>
      <c r="K739" s="615">
        <v>2009</v>
      </c>
      <c r="L739" s="615" t="s">
        <v>212</v>
      </c>
      <c r="M739" s="615"/>
      <c r="N739" s="615"/>
      <c r="O739" s="615"/>
      <c r="P739" s="615"/>
      <c r="Q739" s="605">
        <v>0</v>
      </c>
      <c r="R739" s="615"/>
      <c r="S739" s="615"/>
      <c r="T739" s="615"/>
      <c r="U739" s="615"/>
      <c r="V739" s="615"/>
      <c r="W739" s="615"/>
      <c r="X739" s="615"/>
      <c r="Y739" s="615"/>
      <c r="Z739" s="615"/>
      <c r="AA739" s="615"/>
      <c r="AB739" s="615"/>
      <c r="AC739" s="615"/>
      <c r="AD739" s="615"/>
      <c r="AE739" s="615"/>
      <c r="AF739" s="615"/>
      <c r="AG739" s="615"/>
      <c r="AH739" s="615"/>
      <c r="AI739" s="615"/>
      <c r="AJ739" s="603"/>
      <c r="AK739" s="615"/>
      <c r="AL739" s="611"/>
      <c r="AM739" s="611"/>
      <c r="AN739" s="611"/>
      <c r="AO739" s="612"/>
    </row>
    <row r="740" spans="1:41" s="605" customFormat="1" ht="20.100000000000001" customHeight="1" thickBot="1" x14ac:dyDescent="0.35">
      <c r="A740" s="592">
        <v>707710</v>
      </c>
      <c r="B740" s="593" t="s">
        <v>3894</v>
      </c>
      <c r="C740" s="594" t="s">
        <v>68</v>
      </c>
      <c r="D740" s="615" t="s">
        <v>4013</v>
      </c>
      <c r="E740" s="595" t="s">
        <v>172</v>
      </c>
      <c r="F740" s="596">
        <v>31555</v>
      </c>
      <c r="G740" s="595" t="s">
        <v>198</v>
      </c>
      <c r="H740" s="597" t="s">
        <v>907</v>
      </c>
      <c r="I740" s="592" t="s">
        <v>245</v>
      </c>
      <c r="J740" s="615" t="s">
        <v>199</v>
      </c>
      <c r="K740" s="615">
        <v>2004</v>
      </c>
      <c r="L740" s="615" t="s">
        <v>213</v>
      </c>
      <c r="M740" s="615"/>
      <c r="N740" s="615"/>
      <c r="O740" s="615"/>
      <c r="P740" s="615"/>
      <c r="Q740" s="605">
        <v>0</v>
      </c>
      <c r="R740" s="615"/>
      <c r="S740" s="615"/>
      <c r="T740" s="615"/>
      <c r="U740" s="615"/>
      <c r="V740" s="615"/>
      <c r="W740" s="615"/>
      <c r="X740" s="615"/>
      <c r="Y740" s="615"/>
      <c r="Z740" s="615"/>
      <c r="AA740" s="615"/>
      <c r="AB740" s="615"/>
      <c r="AC740" s="615"/>
      <c r="AD740" s="615"/>
      <c r="AE740" s="615"/>
      <c r="AF740" s="615"/>
      <c r="AG740" s="615"/>
      <c r="AH740" s="615"/>
      <c r="AI740" s="615"/>
      <c r="AJ740" s="603"/>
      <c r="AK740" s="615"/>
      <c r="AL740" s="611"/>
      <c r="AM740" s="611"/>
      <c r="AN740" s="611"/>
      <c r="AO740" s="612"/>
    </row>
    <row r="741" spans="1:41" s="605" customFormat="1" ht="20.100000000000001" customHeight="1" thickBot="1" x14ac:dyDescent="0.35">
      <c r="A741" s="592">
        <v>707711</v>
      </c>
      <c r="B741" s="593" t="s">
        <v>3893</v>
      </c>
      <c r="C741" s="594" t="s">
        <v>70</v>
      </c>
      <c r="D741" s="615" t="s">
        <v>1261</v>
      </c>
      <c r="E741" s="595" t="s">
        <v>172</v>
      </c>
      <c r="F741" s="596">
        <v>35065</v>
      </c>
      <c r="G741" s="595" t="s">
        <v>198</v>
      </c>
      <c r="H741" s="597" t="s">
        <v>907</v>
      </c>
      <c r="I741" s="592" t="s">
        <v>245</v>
      </c>
      <c r="J741" s="615" t="s">
        <v>199</v>
      </c>
      <c r="K741" s="615">
        <v>2013</v>
      </c>
      <c r="L741" s="615" t="s">
        <v>198</v>
      </c>
      <c r="M741" s="615"/>
      <c r="N741" s="615"/>
      <c r="O741" s="615"/>
      <c r="P741" s="615"/>
      <c r="Q741" s="605">
        <v>0</v>
      </c>
      <c r="R741" s="615"/>
      <c r="S741" s="615"/>
      <c r="T741" s="615"/>
      <c r="U741" s="615"/>
      <c r="V741" s="615"/>
      <c r="W741" s="615"/>
      <c r="X741" s="615"/>
      <c r="Y741" s="615"/>
      <c r="Z741" s="615"/>
      <c r="AA741" s="615"/>
      <c r="AB741" s="615"/>
      <c r="AC741" s="615"/>
      <c r="AD741" s="615"/>
      <c r="AE741" s="615"/>
      <c r="AF741" s="615"/>
      <c r="AG741" s="615"/>
      <c r="AH741" s="615"/>
      <c r="AI741" s="615"/>
      <c r="AJ741" s="603"/>
      <c r="AK741" s="615"/>
      <c r="AL741" s="611"/>
      <c r="AM741" s="611"/>
      <c r="AN741" s="611"/>
      <c r="AO741" s="612"/>
    </row>
    <row r="742" spans="1:41" s="605" customFormat="1" ht="20.100000000000001" customHeight="1" thickBot="1" x14ac:dyDescent="0.35">
      <c r="A742" s="592">
        <v>707712</v>
      </c>
      <c r="B742" s="593" t="s">
        <v>3892</v>
      </c>
      <c r="C742" s="594" t="s">
        <v>3586</v>
      </c>
      <c r="D742" s="615" t="s">
        <v>4014</v>
      </c>
      <c r="E742" s="595" t="s">
        <v>172</v>
      </c>
      <c r="F742" s="596">
        <v>36315</v>
      </c>
      <c r="G742" s="595" t="s">
        <v>4015</v>
      </c>
      <c r="H742" s="597" t="s">
        <v>907</v>
      </c>
      <c r="I742" s="592" t="s">
        <v>245</v>
      </c>
      <c r="J742" s="615" t="s">
        <v>199</v>
      </c>
      <c r="K742" s="615">
        <v>2016</v>
      </c>
      <c r="L742" s="615" t="s">
        <v>923</v>
      </c>
      <c r="M742" s="615"/>
      <c r="N742" s="615"/>
      <c r="O742" s="615"/>
      <c r="P742" s="615"/>
      <c r="Q742" s="605">
        <v>0</v>
      </c>
      <c r="R742" s="615"/>
      <c r="S742" s="615"/>
      <c r="T742" s="615"/>
      <c r="U742" s="615"/>
      <c r="V742" s="615"/>
      <c r="W742" s="615"/>
      <c r="X742" s="615"/>
      <c r="Y742" s="615"/>
      <c r="Z742" s="615"/>
      <c r="AA742" s="615"/>
      <c r="AB742" s="615"/>
      <c r="AC742" s="615"/>
      <c r="AD742" s="615"/>
      <c r="AE742" s="615"/>
      <c r="AF742" s="615"/>
      <c r="AG742" s="615"/>
      <c r="AH742" s="615"/>
      <c r="AI742" s="615"/>
      <c r="AJ742" s="603"/>
      <c r="AK742" s="615"/>
      <c r="AL742" s="611"/>
      <c r="AM742" s="611"/>
      <c r="AN742" s="611"/>
      <c r="AO742" s="612"/>
    </row>
    <row r="743" spans="1:41" s="605" customFormat="1" ht="20.100000000000001" customHeight="1" thickBot="1" x14ac:dyDescent="0.35">
      <c r="A743" s="592">
        <v>707713</v>
      </c>
      <c r="B743" s="593" t="s">
        <v>3890</v>
      </c>
      <c r="C743" s="594" t="s">
        <v>3891</v>
      </c>
      <c r="D743" s="615" t="s">
        <v>925</v>
      </c>
      <c r="E743" s="595" t="s">
        <v>172</v>
      </c>
      <c r="F743" s="596">
        <v>36483</v>
      </c>
      <c r="G743" s="595" t="s">
        <v>4016</v>
      </c>
      <c r="H743" s="597" t="s">
        <v>907</v>
      </c>
      <c r="I743" s="592" t="s">
        <v>245</v>
      </c>
      <c r="J743" s="615" t="s">
        <v>1683</v>
      </c>
      <c r="K743" s="615">
        <v>2017</v>
      </c>
      <c r="L743" s="615" t="s">
        <v>209</v>
      </c>
      <c r="M743" s="615"/>
      <c r="N743" s="615"/>
      <c r="O743" s="615"/>
      <c r="P743" s="615"/>
      <c r="Q743" s="605">
        <v>0</v>
      </c>
      <c r="R743" s="615"/>
      <c r="S743" s="615"/>
      <c r="T743" s="615"/>
      <c r="U743" s="615"/>
      <c r="V743" s="615"/>
      <c r="W743" s="615"/>
      <c r="X743" s="615"/>
      <c r="Y743" s="615"/>
      <c r="Z743" s="615"/>
      <c r="AA743" s="615"/>
      <c r="AB743" s="615"/>
      <c r="AC743" s="615"/>
      <c r="AD743" s="615"/>
      <c r="AE743" s="615"/>
      <c r="AF743" s="615"/>
      <c r="AG743" s="615"/>
      <c r="AH743" s="615"/>
      <c r="AI743" s="615"/>
      <c r="AJ743" s="603"/>
      <c r="AK743" s="615"/>
      <c r="AL743" s="611"/>
      <c r="AM743" s="611"/>
      <c r="AN743" s="611"/>
      <c r="AO743" s="612"/>
    </row>
    <row r="744" spans="1:41" s="605" customFormat="1" ht="20.100000000000001" customHeight="1" thickBot="1" x14ac:dyDescent="0.35">
      <c r="A744" s="592">
        <v>707714</v>
      </c>
      <c r="B744" s="593" t="s">
        <v>3889</v>
      </c>
      <c r="C744" s="594" t="s">
        <v>64</v>
      </c>
      <c r="D744" s="615" t="s">
        <v>945</v>
      </c>
      <c r="E744" s="595" t="s">
        <v>172</v>
      </c>
      <c r="F744" s="596">
        <v>38528</v>
      </c>
      <c r="G744" s="595" t="s">
        <v>198</v>
      </c>
      <c r="H744" s="597" t="s">
        <v>907</v>
      </c>
      <c r="I744" s="592" t="s">
        <v>245</v>
      </c>
      <c r="J744" s="615" t="s">
        <v>199</v>
      </c>
      <c r="K744" s="615">
        <v>2023</v>
      </c>
      <c r="L744" s="615" t="s">
        <v>198</v>
      </c>
      <c r="M744" s="615"/>
      <c r="N744" s="615"/>
      <c r="O744" s="615"/>
      <c r="P744" s="615"/>
      <c r="Q744" s="605">
        <v>0</v>
      </c>
      <c r="R744" s="615"/>
      <c r="S744" s="615"/>
      <c r="T744" s="615"/>
      <c r="U744" s="615"/>
      <c r="V744" s="615"/>
      <c r="W744" s="615"/>
      <c r="X744" s="615"/>
      <c r="Y744" s="615"/>
      <c r="Z744" s="615"/>
      <c r="AA744" s="615"/>
      <c r="AB744" s="615"/>
      <c r="AC744" s="615"/>
      <c r="AD744" s="615"/>
      <c r="AE744" s="615"/>
      <c r="AF744" s="615"/>
      <c r="AG744" s="615"/>
      <c r="AH744" s="615"/>
      <c r="AI744" s="615"/>
      <c r="AJ744" s="603"/>
      <c r="AK744" s="615"/>
      <c r="AL744" s="611"/>
      <c r="AM744" s="611"/>
      <c r="AN744" s="611"/>
      <c r="AO744" s="612"/>
    </row>
    <row r="745" spans="1:41" s="605" customFormat="1" ht="20.100000000000001" customHeight="1" thickBot="1" x14ac:dyDescent="0.35">
      <c r="A745" s="592">
        <v>707715</v>
      </c>
      <c r="B745" s="593" t="s">
        <v>3888</v>
      </c>
      <c r="C745" s="594" t="s">
        <v>61</v>
      </c>
      <c r="D745" s="615" t="s">
        <v>1070</v>
      </c>
      <c r="E745" s="595" t="s">
        <v>173</v>
      </c>
      <c r="F745" s="596">
        <v>30878</v>
      </c>
      <c r="G745" s="595" t="s">
        <v>4017</v>
      </c>
      <c r="H745" s="597" t="s">
        <v>907</v>
      </c>
      <c r="I745" s="592" t="s">
        <v>245</v>
      </c>
      <c r="J745" s="615" t="s">
        <v>199</v>
      </c>
      <c r="K745" s="615">
        <v>2002</v>
      </c>
      <c r="L745" s="615" t="s">
        <v>198</v>
      </c>
      <c r="M745" s="615"/>
      <c r="N745" s="615"/>
      <c r="O745" s="615"/>
      <c r="P745" s="615"/>
      <c r="Q745" s="605">
        <v>0</v>
      </c>
      <c r="R745" s="615"/>
      <c r="S745" s="615"/>
      <c r="T745" s="615"/>
      <c r="U745" s="615"/>
      <c r="V745" s="615"/>
      <c r="W745" s="615"/>
      <c r="X745" s="615"/>
      <c r="Y745" s="615"/>
      <c r="Z745" s="615"/>
      <c r="AA745" s="615"/>
      <c r="AB745" s="615"/>
      <c r="AC745" s="615"/>
      <c r="AD745" s="615"/>
      <c r="AE745" s="615"/>
      <c r="AF745" s="615"/>
      <c r="AG745" s="615"/>
      <c r="AH745" s="615"/>
      <c r="AI745" s="615"/>
      <c r="AJ745" s="603"/>
      <c r="AK745" s="615"/>
      <c r="AL745" s="611"/>
      <c r="AM745" s="611"/>
      <c r="AN745" s="611"/>
      <c r="AO745" s="612"/>
    </row>
    <row r="746" spans="1:41" s="605" customFormat="1" ht="20.100000000000001" customHeight="1" thickBot="1" x14ac:dyDescent="0.35">
      <c r="A746" s="592">
        <v>707716</v>
      </c>
      <c r="B746" s="593" t="s">
        <v>3887</v>
      </c>
      <c r="C746" s="594" t="s">
        <v>103</v>
      </c>
      <c r="D746" s="615" t="s">
        <v>961</v>
      </c>
      <c r="E746" s="595" t="s">
        <v>173</v>
      </c>
      <c r="F746" s="596">
        <v>32341</v>
      </c>
      <c r="G746" s="595" t="s">
        <v>938</v>
      </c>
      <c r="H746" s="597" t="s">
        <v>907</v>
      </c>
      <c r="I746" s="592" t="s">
        <v>245</v>
      </c>
      <c r="J746" s="615" t="s">
        <v>199</v>
      </c>
      <c r="K746" s="615">
        <v>2006</v>
      </c>
      <c r="L746" s="615" t="s">
        <v>1231</v>
      </c>
      <c r="M746" s="615"/>
      <c r="N746" s="615"/>
      <c r="O746" s="615"/>
      <c r="P746" s="615"/>
      <c r="Q746" s="605">
        <v>0</v>
      </c>
      <c r="R746" s="615"/>
      <c r="S746" s="615"/>
      <c r="T746" s="615"/>
      <c r="U746" s="615"/>
      <c r="V746" s="615"/>
      <c r="W746" s="615"/>
      <c r="X746" s="615"/>
      <c r="Y746" s="615"/>
      <c r="Z746" s="615"/>
      <c r="AA746" s="615"/>
      <c r="AB746" s="615"/>
      <c r="AC746" s="615"/>
      <c r="AD746" s="615"/>
      <c r="AE746" s="615"/>
      <c r="AF746" s="615"/>
      <c r="AG746" s="615"/>
      <c r="AH746" s="615"/>
      <c r="AI746" s="615"/>
      <c r="AJ746" s="603"/>
      <c r="AK746" s="615"/>
      <c r="AL746" s="611"/>
      <c r="AM746" s="611"/>
      <c r="AN746" s="611"/>
      <c r="AO746" s="612"/>
    </row>
    <row r="747" spans="1:41" s="605" customFormat="1" ht="20.100000000000001" customHeight="1" thickBot="1" x14ac:dyDescent="0.35">
      <c r="A747" s="592">
        <v>707717</v>
      </c>
      <c r="B747" s="593" t="s">
        <v>3298</v>
      </c>
      <c r="C747" s="594" t="s">
        <v>242</v>
      </c>
      <c r="D747" s="615" t="s">
        <v>3299</v>
      </c>
      <c r="E747" s="595" t="s">
        <v>172</v>
      </c>
      <c r="F747" s="596">
        <v>30256</v>
      </c>
      <c r="G747" s="595" t="s">
        <v>207</v>
      </c>
      <c r="H747" s="597" t="s">
        <v>907</v>
      </c>
      <c r="I747" s="592" t="s">
        <v>245</v>
      </c>
      <c r="J747" s="615" t="s">
        <v>1683</v>
      </c>
      <c r="K747" s="615">
        <v>2005</v>
      </c>
      <c r="L747" s="615" t="s">
        <v>207</v>
      </c>
      <c r="M747" s="615"/>
      <c r="N747" s="615"/>
      <c r="O747" s="615"/>
      <c r="P747" s="615"/>
      <c r="Q747" s="605">
        <v>25000</v>
      </c>
      <c r="R747" s="615"/>
      <c r="S747" s="615"/>
      <c r="T747" s="615"/>
      <c r="U747" s="615"/>
      <c r="V747" s="615"/>
      <c r="W747" s="615"/>
      <c r="X747" s="615"/>
      <c r="Y747" s="615"/>
      <c r="Z747" s="615"/>
      <c r="AA747" s="615"/>
      <c r="AB747" s="615"/>
      <c r="AC747" s="615"/>
      <c r="AD747" s="615"/>
      <c r="AE747" s="615"/>
      <c r="AF747" s="615"/>
      <c r="AG747" s="615"/>
      <c r="AH747" s="615"/>
      <c r="AI747" s="615"/>
      <c r="AJ747" s="603"/>
      <c r="AK747" s="615"/>
      <c r="AL747" s="611"/>
      <c r="AM747" s="611"/>
      <c r="AN747" s="611"/>
      <c r="AO747" s="612"/>
    </row>
    <row r="748" spans="1:41" s="605" customFormat="1" ht="20.100000000000001" customHeight="1" thickBot="1" x14ac:dyDescent="0.35">
      <c r="A748" s="592">
        <v>707718</v>
      </c>
      <c r="B748" s="593" t="s">
        <v>3886</v>
      </c>
      <c r="C748" s="594" t="s">
        <v>62</v>
      </c>
      <c r="D748" s="615" t="s">
        <v>1746</v>
      </c>
      <c r="E748" s="595" t="s">
        <v>172</v>
      </c>
      <c r="F748" s="596">
        <v>33239</v>
      </c>
      <c r="G748" s="595" t="s">
        <v>4018</v>
      </c>
      <c r="H748" s="597" t="s">
        <v>907</v>
      </c>
      <c r="I748" s="592" t="s">
        <v>245</v>
      </c>
      <c r="J748" s="615" t="s">
        <v>1683</v>
      </c>
      <c r="K748" s="615">
        <v>2010</v>
      </c>
      <c r="L748" s="615" t="s">
        <v>217</v>
      </c>
      <c r="M748" s="615"/>
      <c r="N748" s="615"/>
      <c r="O748" s="615"/>
      <c r="P748" s="615"/>
      <c r="Q748" s="605">
        <v>0</v>
      </c>
      <c r="R748" s="615"/>
      <c r="S748" s="615"/>
      <c r="T748" s="615"/>
      <c r="U748" s="615"/>
      <c r="V748" s="615"/>
      <c r="W748" s="615"/>
      <c r="X748" s="615"/>
      <c r="Y748" s="615"/>
      <c r="Z748" s="615"/>
      <c r="AA748" s="615"/>
      <c r="AB748" s="615"/>
      <c r="AC748" s="615"/>
      <c r="AD748" s="615"/>
      <c r="AE748" s="615"/>
      <c r="AF748" s="615"/>
      <c r="AG748" s="615"/>
      <c r="AH748" s="615"/>
      <c r="AI748" s="615"/>
      <c r="AJ748" s="603"/>
      <c r="AK748" s="615"/>
      <c r="AL748" s="611"/>
      <c r="AM748" s="611"/>
      <c r="AN748" s="611"/>
      <c r="AO748" s="612"/>
    </row>
    <row r="749" spans="1:41" s="605" customFormat="1" ht="20.100000000000001" customHeight="1" thickBot="1" x14ac:dyDescent="0.35">
      <c r="A749" s="592">
        <v>707719</v>
      </c>
      <c r="B749" s="593" t="s">
        <v>3884</v>
      </c>
      <c r="C749" s="594" t="s">
        <v>3885</v>
      </c>
      <c r="D749" s="615" t="s">
        <v>961</v>
      </c>
      <c r="E749" s="595" t="s">
        <v>172</v>
      </c>
      <c r="F749" s="596">
        <v>33832</v>
      </c>
      <c r="G749" s="595" t="s">
        <v>4019</v>
      </c>
      <c r="H749" s="597" t="s">
        <v>907</v>
      </c>
      <c r="I749" s="592" t="s">
        <v>245</v>
      </c>
      <c r="J749" s="615" t="s">
        <v>199</v>
      </c>
      <c r="K749" s="615">
        <v>2010</v>
      </c>
      <c r="L749" s="615" t="s">
        <v>4020</v>
      </c>
      <c r="M749" s="615"/>
      <c r="N749" s="615"/>
      <c r="O749" s="615"/>
      <c r="P749" s="615"/>
      <c r="Q749" s="605">
        <v>0</v>
      </c>
      <c r="R749" s="615"/>
      <c r="S749" s="615"/>
      <c r="T749" s="615"/>
      <c r="U749" s="615"/>
      <c r="V749" s="615"/>
      <c r="W749" s="615"/>
      <c r="X749" s="615"/>
      <c r="Y749" s="615"/>
      <c r="Z749" s="615"/>
      <c r="AA749" s="615"/>
      <c r="AB749" s="615"/>
      <c r="AC749" s="615"/>
      <c r="AD749" s="615"/>
      <c r="AE749" s="615"/>
      <c r="AF749" s="615"/>
      <c r="AG749" s="615"/>
      <c r="AH749" s="615"/>
      <c r="AI749" s="615"/>
      <c r="AJ749" s="603"/>
      <c r="AK749" s="615"/>
      <c r="AL749" s="611"/>
      <c r="AM749" s="611"/>
      <c r="AN749" s="611"/>
      <c r="AO749" s="612"/>
    </row>
    <row r="750" spans="1:41" s="605" customFormat="1" ht="20.100000000000001" customHeight="1" thickBot="1" x14ac:dyDescent="0.35">
      <c r="A750" s="592">
        <v>707720</v>
      </c>
      <c r="B750" s="593" t="s">
        <v>3883</v>
      </c>
      <c r="C750" s="594" t="s">
        <v>367</v>
      </c>
      <c r="D750" s="615" t="s">
        <v>1722</v>
      </c>
      <c r="E750" s="595" t="s">
        <v>173</v>
      </c>
      <c r="F750" s="596">
        <v>38451</v>
      </c>
      <c r="G750" s="595" t="s">
        <v>212</v>
      </c>
      <c r="H750" s="597" t="s">
        <v>907</v>
      </c>
      <c r="I750" s="592" t="s">
        <v>245</v>
      </c>
      <c r="J750" s="615" t="s">
        <v>1683</v>
      </c>
      <c r="K750" s="615">
        <v>2023</v>
      </c>
      <c r="L750" s="615" t="s">
        <v>212</v>
      </c>
      <c r="M750" s="615"/>
      <c r="N750" s="615"/>
      <c r="O750" s="615"/>
      <c r="P750" s="615"/>
      <c r="Q750" s="605">
        <v>0</v>
      </c>
      <c r="R750" s="615"/>
      <c r="S750" s="615"/>
      <c r="T750" s="615"/>
      <c r="U750" s="615"/>
      <c r="V750" s="615"/>
      <c r="W750" s="615"/>
      <c r="X750" s="615"/>
      <c r="Y750" s="615"/>
      <c r="Z750" s="615"/>
      <c r="AA750" s="615"/>
      <c r="AB750" s="615"/>
      <c r="AC750" s="615"/>
      <c r="AD750" s="615"/>
      <c r="AE750" s="615"/>
      <c r="AF750" s="615"/>
      <c r="AG750" s="615"/>
      <c r="AH750" s="615"/>
      <c r="AI750" s="615"/>
      <c r="AJ750" s="603"/>
      <c r="AK750" s="615"/>
      <c r="AL750" s="611"/>
      <c r="AM750" s="611"/>
      <c r="AN750" s="611"/>
      <c r="AO750" s="612"/>
    </row>
    <row r="751" spans="1:41" s="605" customFormat="1" ht="20.100000000000001" customHeight="1" thickBot="1" x14ac:dyDescent="0.35">
      <c r="A751" s="592">
        <v>707721</v>
      </c>
      <c r="B751" s="593" t="s">
        <v>3882</v>
      </c>
      <c r="C751" s="594" t="s">
        <v>274</v>
      </c>
      <c r="D751" s="615" t="s">
        <v>1085</v>
      </c>
      <c r="E751" s="595" t="s">
        <v>172</v>
      </c>
      <c r="F751" s="596">
        <v>33853</v>
      </c>
      <c r="G751" s="595" t="s">
        <v>4021</v>
      </c>
      <c r="H751" s="597" t="s">
        <v>907</v>
      </c>
      <c r="I751" s="592" t="s">
        <v>245</v>
      </c>
      <c r="J751" s="615" t="s">
        <v>1683</v>
      </c>
      <c r="K751" s="615">
        <v>2010</v>
      </c>
      <c r="L751" s="615" t="s">
        <v>213</v>
      </c>
      <c r="M751" s="615"/>
      <c r="N751" s="615"/>
      <c r="O751" s="615"/>
      <c r="P751" s="615"/>
      <c r="Q751" s="605">
        <v>0</v>
      </c>
      <c r="R751" s="615"/>
      <c r="S751" s="615"/>
      <c r="T751" s="615"/>
      <c r="U751" s="615"/>
      <c r="V751" s="615"/>
      <c r="W751" s="615"/>
      <c r="X751" s="615"/>
      <c r="Y751" s="615"/>
      <c r="Z751" s="615"/>
      <c r="AA751" s="615"/>
      <c r="AB751" s="615"/>
      <c r="AC751" s="615"/>
      <c r="AD751" s="615"/>
      <c r="AE751" s="615"/>
      <c r="AF751" s="615"/>
      <c r="AG751" s="615"/>
      <c r="AH751" s="615"/>
      <c r="AI751" s="615"/>
      <c r="AJ751" s="603"/>
      <c r="AK751" s="615"/>
      <c r="AL751" s="611"/>
      <c r="AM751" s="611"/>
      <c r="AN751" s="611"/>
      <c r="AO751" s="612"/>
    </row>
    <row r="752" spans="1:41" s="605" customFormat="1" ht="20.100000000000001" customHeight="1" thickBot="1" x14ac:dyDescent="0.35">
      <c r="A752" s="592">
        <v>707722</v>
      </c>
      <c r="B752" s="593" t="s">
        <v>3881</v>
      </c>
      <c r="C752" s="594" t="s">
        <v>68</v>
      </c>
      <c r="D752" s="615" t="s">
        <v>1261</v>
      </c>
      <c r="E752" s="595" t="s">
        <v>173</v>
      </c>
      <c r="F752" s="596">
        <v>38416</v>
      </c>
      <c r="G752" s="595" t="s">
        <v>198</v>
      </c>
      <c r="H752" s="597" t="s">
        <v>907</v>
      </c>
      <c r="I752" s="592" t="s">
        <v>245</v>
      </c>
      <c r="J752" s="615" t="s">
        <v>1683</v>
      </c>
      <c r="K752" s="615">
        <v>2023</v>
      </c>
      <c r="L752" s="615" t="s">
        <v>198</v>
      </c>
      <c r="M752" s="615"/>
      <c r="N752" s="615"/>
      <c r="O752" s="615"/>
      <c r="P752" s="615"/>
      <c r="Q752" s="605">
        <v>0</v>
      </c>
      <c r="R752" s="615"/>
      <c r="S752" s="615"/>
      <c r="T752" s="615"/>
      <c r="U752" s="615"/>
      <c r="V752" s="615"/>
      <c r="W752" s="615"/>
      <c r="X752" s="615"/>
      <c r="Y752" s="615"/>
      <c r="Z752" s="615"/>
      <c r="AA752" s="615"/>
      <c r="AB752" s="615"/>
      <c r="AC752" s="615"/>
      <c r="AD752" s="615"/>
      <c r="AE752" s="615"/>
      <c r="AF752" s="615"/>
      <c r="AG752" s="615"/>
      <c r="AH752" s="615"/>
      <c r="AI752" s="615"/>
      <c r="AJ752" s="603"/>
      <c r="AK752" s="615"/>
      <c r="AL752" s="611"/>
      <c r="AM752" s="611"/>
      <c r="AN752" s="611"/>
      <c r="AO752" s="612"/>
    </row>
    <row r="753" spans="1:41" s="605" customFormat="1" ht="20.100000000000001" customHeight="1" thickBot="1" x14ac:dyDescent="0.35">
      <c r="A753" s="592">
        <v>707723</v>
      </c>
      <c r="B753" s="593" t="s">
        <v>3879</v>
      </c>
      <c r="C753" s="594" t="s">
        <v>3880</v>
      </c>
      <c r="D753" s="615" t="s">
        <v>927</v>
      </c>
      <c r="E753" s="595" t="s">
        <v>172</v>
      </c>
      <c r="F753" s="596">
        <v>28995</v>
      </c>
      <c r="G753" s="595" t="s">
        <v>198</v>
      </c>
      <c r="H753" s="597" t="s">
        <v>907</v>
      </c>
      <c r="I753" s="592" t="s">
        <v>245</v>
      </c>
      <c r="J753" s="615" t="s">
        <v>199</v>
      </c>
      <c r="K753" s="615">
        <v>1997</v>
      </c>
      <c r="L753" s="615" t="s">
        <v>198</v>
      </c>
      <c r="M753" s="615"/>
      <c r="N753" s="615"/>
      <c r="O753" s="615"/>
      <c r="P753" s="615"/>
      <c r="Q753" s="605">
        <v>0</v>
      </c>
      <c r="R753" s="615"/>
      <c r="S753" s="615"/>
      <c r="T753" s="615"/>
      <c r="U753" s="615"/>
      <c r="V753" s="615"/>
      <c r="W753" s="615"/>
      <c r="X753" s="615"/>
      <c r="Y753" s="615"/>
      <c r="Z753" s="615"/>
      <c r="AA753" s="615"/>
      <c r="AB753" s="615"/>
      <c r="AC753" s="615"/>
      <c r="AD753" s="615"/>
      <c r="AE753" s="615"/>
      <c r="AF753" s="615"/>
      <c r="AG753" s="615"/>
      <c r="AH753" s="615"/>
      <c r="AI753" s="615"/>
      <c r="AJ753" s="603"/>
      <c r="AK753" s="615"/>
      <c r="AL753" s="611"/>
      <c r="AM753" s="611"/>
      <c r="AN753" s="611"/>
      <c r="AO753" s="612"/>
    </row>
    <row r="754" spans="1:41" s="605" customFormat="1" ht="20.100000000000001" customHeight="1" thickBot="1" x14ac:dyDescent="0.35">
      <c r="A754" s="592">
        <v>707724</v>
      </c>
      <c r="B754" s="593" t="s">
        <v>3878</v>
      </c>
      <c r="C754" s="594" t="s">
        <v>258</v>
      </c>
      <c r="D754" s="615" t="s">
        <v>999</v>
      </c>
      <c r="E754" s="595" t="s">
        <v>172</v>
      </c>
      <c r="F754" s="596">
        <v>32893</v>
      </c>
      <c r="G754" s="595" t="s">
        <v>4022</v>
      </c>
      <c r="H754" s="597" t="s">
        <v>907</v>
      </c>
      <c r="I754" s="592" t="s">
        <v>245</v>
      </c>
      <c r="J754" s="615" t="s">
        <v>1683</v>
      </c>
      <c r="K754" s="615">
        <v>2008</v>
      </c>
      <c r="L754" s="615" t="s">
        <v>1019</v>
      </c>
      <c r="M754" s="615"/>
      <c r="N754" s="615"/>
      <c r="O754" s="615"/>
      <c r="P754" s="615"/>
      <c r="Q754" s="605">
        <v>0</v>
      </c>
      <c r="R754" s="615"/>
      <c r="S754" s="615"/>
      <c r="T754" s="615"/>
      <c r="U754" s="615"/>
      <c r="V754" s="615"/>
      <c r="W754" s="615"/>
      <c r="X754" s="615"/>
      <c r="Y754" s="615"/>
      <c r="Z754" s="615"/>
      <c r="AA754" s="615"/>
      <c r="AB754" s="615"/>
      <c r="AC754" s="615"/>
      <c r="AD754" s="615"/>
      <c r="AE754" s="615"/>
      <c r="AF754" s="615"/>
      <c r="AG754" s="615"/>
      <c r="AH754" s="615"/>
      <c r="AI754" s="615"/>
      <c r="AJ754" s="603"/>
      <c r="AK754" s="615"/>
      <c r="AL754" s="611"/>
      <c r="AM754" s="611"/>
      <c r="AN754" s="611"/>
      <c r="AO754" s="612"/>
    </row>
    <row r="755" spans="1:41" s="605" customFormat="1" ht="20.100000000000001" customHeight="1" thickBot="1" x14ac:dyDescent="0.35">
      <c r="A755" s="592">
        <v>707725</v>
      </c>
      <c r="B755" s="593" t="s">
        <v>3876</v>
      </c>
      <c r="C755" s="594" t="s">
        <v>3877</v>
      </c>
      <c r="D755" s="615" t="s">
        <v>4023</v>
      </c>
      <c r="E755" s="595" t="s">
        <v>172</v>
      </c>
      <c r="F755" s="596">
        <v>37257</v>
      </c>
      <c r="G755" s="595" t="s">
        <v>198</v>
      </c>
      <c r="H755" s="597" t="s">
        <v>907</v>
      </c>
      <c r="I755" s="592" t="s">
        <v>245</v>
      </c>
      <c r="J755" s="615" t="s">
        <v>199</v>
      </c>
      <c r="K755" s="615">
        <v>2019</v>
      </c>
      <c r="L755" s="615" t="s">
        <v>198</v>
      </c>
      <c r="M755" s="615"/>
      <c r="N755" s="615"/>
      <c r="O755" s="615"/>
      <c r="P755" s="615"/>
      <c r="Q755" s="605">
        <v>0</v>
      </c>
      <c r="R755" s="615"/>
      <c r="S755" s="615"/>
      <c r="T755" s="615"/>
      <c r="U755" s="615"/>
      <c r="V755" s="615"/>
      <c r="W755" s="615"/>
      <c r="X755" s="615"/>
      <c r="Y755" s="615"/>
      <c r="Z755" s="615"/>
      <c r="AA755" s="615"/>
      <c r="AB755" s="615"/>
      <c r="AC755" s="615"/>
      <c r="AD755" s="615"/>
      <c r="AE755" s="615"/>
      <c r="AF755" s="615"/>
      <c r="AG755" s="615"/>
      <c r="AH755" s="615"/>
      <c r="AI755" s="615"/>
      <c r="AJ755" s="603"/>
      <c r="AK755" s="615"/>
      <c r="AL755" s="611"/>
      <c r="AM755" s="611"/>
      <c r="AN755" s="611"/>
      <c r="AO755" s="612"/>
    </row>
    <row r="756" spans="1:41" s="605" customFormat="1" ht="20.100000000000001" customHeight="1" thickBot="1" x14ac:dyDescent="0.35">
      <c r="A756" s="592">
        <v>707726</v>
      </c>
      <c r="B756" s="593" t="s">
        <v>3875</v>
      </c>
      <c r="C756" s="594" t="s">
        <v>98</v>
      </c>
      <c r="D756" s="615" t="s">
        <v>1073</v>
      </c>
      <c r="E756" s="595" t="s">
        <v>172</v>
      </c>
      <c r="F756" s="596">
        <v>36266</v>
      </c>
      <c r="G756" s="595" t="s">
        <v>198</v>
      </c>
      <c r="H756" s="597" t="s">
        <v>907</v>
      </c>
      <c r="I756" s="592" t="s">
        <v>245</v>
      </c>
      <c r="J756" s="615" t="s">
        <v>199</v>
      </c>
      <c r="K756" s="615">
        <v>2017</v>
      </c>
      <c r="L756" s="615" t="s">
        <v>198</v>
      </c>
      <c r="M756" s="615"/>
      <c r="N756" s="615"/>
      <c r="O756" s="615"/>
      <c r="P756" s="615"/>
      <c r="Q756" s="605">
        <v>0</v>
      </c>
      <c r="R756" s="615"/>
      <c r="S756" s="615"/>
      <c r="T756" s="615"/>
      <c r="U756" s="615"/>
      <c r="V756" s="615"/>
      <c r="W756" s="615"/>
      <c r="X756" s="615"/>
      <c r="Y756" s="615"/>
      <c r="Z756" s="615"/>
      <c r="AA756" s="615"/>
      <c r="AB756" s="615"/>
      <c r="AC756" s="615"/>
      <c r="AD756" s="615"/>
      <c r="AE756" s="615"/>
      <c r="AF756" s="615"/>
      <c r="AG756" s="615"/>
      <c r="AH756" s="615"/>
      <c r="AI756" s="615"/>
      <c r="AJ756" s="603"/>
      <c r="AK756" s="615"/>
      <c r="AL756" s="611"/>
      <c r="AM756" s="611"/>
      <c r="AN756" s="611"/>
      <c r="AO756" s="612"/>
    </row>
    <row r="757" spans="1:41" s="605" customFormat="1" ht="20.100000000000001" customHeight="1" thickBot="1" x14ac:dyDescent="0.35">
      <c r="A757" s="592">
        <v>707727</v>
      </c>
      <c r="B757" s="593" t="s">
        <v>1598</v>
      </c>
      <c r="C757" s="594" t="s">
        <v>61</v>
      </c>
      <c r="D757" s="615" t="s">
        <v>1259</v>
      </c>
      <c r="E757" s="595" t="s">
        <v>172</v>
      </c>
      <c r="F757" s="596">
        <v>33604</v>
      </c>
      <c r="G757" s="595" t="s">
        <v>4024</v>
      </c>
      <c r="H757" s="597" t="s">
        <v>907</v>
      </c>
      <c r="I757" s="592" t="s">
        <v>245</v>
      </c>
      <c r="J757" s="615" t="s">
        <v>4025</v>
      </c>
      <c r="K757" s="615">
        <v>2010</v>
      </c>
      <c r="L757" s="615" t="s">
        <v>206</v>
      </c>
      <c r="M757" s="615"/>
      <c r="N757" s="615"/>
      <c r="O757" s="615"/>
      <c r="P757" s="615"/>
      <c r="Q757" s="605">
        <v>0</v>
      </c>
      <c r="R757" s="615"/>
      <c r="S757" s="615"/>
      <c r="T757" s="615"/>
      <c r="U757" s="615"/>
      <c r="V757" s="615"/>
      <c r="W757" s="615"/>
      <c r="X757" s="615"/>
      <c r="Y757" s="615"/>
      <c r="Z757" s="615"/>
      <c r="AA757" s="615"/>
      <c r="AB757" s="615"/>
      <c r="AC757" s="615"/>
      <c r="AD757" s="615"/>
      <c r="AE757" s="615"/>
      <c r="AF757" s="615"/>
      <c r="AG757" s="615"/>
      <c r="AH757" s="615"/>
      <c r="AI757" s="615"/>
      <c r="AJ757" s="603"/>
      <c r="AK757" s="615"/>
      <c r="AL757" s="611"/>
      <c r="AM757" s="611"/>
      <c r="AN757" s="611"/>
      <c r="AO757" s="612"/>
    </row>
    <row r="758" spans="1:41" s="605" customFormat="1" ht="20.100000000000001" customHeight="1" thickBot="1" x14ac:dyDescent="0.35">
      <c r="A758" s="592">
        <v>707728</v>
      </c>
      <c r="B758" s="593" t="s">
        <v>3873</v>
      </c>
      <c r="C758" s="594" t="s">
        <v>3874</v>
      </c>
      <c r="D758" s="615" t="s">
        <v>1257</v>
      </c>
      <c r="E758" s="595" t="s">
        <v>172</v>
      </c>
      <c r="F758" s="596">
        <v>38596</v>
      </c>
      <c r="G758" s="595" t="s">
        <v>198</v>
      </c>
      <c r="H758" s="597" t="s">
        <v>907</v>
      </c>
      <c r="I758" s="592" t="s">
        <v>245</v>
      </c>
      <c r="J758" s="615" t="s">
        <v>201</v>
      </c>
      <c r="K758" s="615">
        <v>2023</v>
      </c>
      <c r="L758" s="615" t="s">
        <v>198</v>
      </c>
      <c r="M758" s="615"/>
      <c r="N758" s="615"/>
      <c r="O758" s="615"/>
      <c r="P758" s="615"/>
      <c r="Q758" s="605">
        <v>0</v>
      </c>
      <c r="R758" s="615"/>
      <c r="S758" s="615"/>
      <c r="T758" s="615"/>
      <c r="U758" s="615"/>
      <c r="V758" s="615"/>
      <c r="W758" s="615"/>
      <c r="X758" s="615"/>
      <c r="Y758" s="615"/>
      <c r="Z758" s="615"/>
      <c r="AA758" s="615"/>
      <c r="AB758" s="615"/>
      <c r="AC758" s="615"/>
      <c r="AD758" s="615"/>
      <c r="AE758" s="615"/>
      <c r="AF758" s="615"/>
      <c r="AG758" s="615"/>
      <c r="AH758" s="615"/>
      <c r="AI758" s="615"/>
      <c r="AJ758" s="603"/>
      <c r="AK758" s="615"/>
      <c r="AL758" s="611"/>
      <c r="AM758" s="611"/>
      <c r="AN758" s="611"/>
      <c r="AO758" s="612"/>
    </row>
    <row r="759" spans="1:41" s="605" customFormat="1" ht="20.100000000000001" customHeight="1" thickBot="1" x14ac:dyDescent="0.35">
      <c r="A759" s="592">
        <v>707729</v>
      </c>
      <c r="B759" s="593" t="s">
        <v>3872</v>
      </c>
      <c r="C759" s="594" t="s">
        <v>99</v>
      </c>
      <c r="D759" s="615" t="s">
        <v>1131</v>
      </c>
      <c r="E759" s="595" t="s">
        <v>172</v>
      </c>
      <c r="F759" s="596">
        <v>34342</v>
      </c>
      <c r="G759" s="595" t="s">
        <v>198</v>
      </c>
      <c r="H759" s="597" t="s">
        <v>907</v>
      </c>
      <c r="I759" s="592" t="s">
        <v>245</v>
      </c>
      <c r="J759" s="615" t="s">
        <v>1683</v>
      </c>
      <c r="K759" s="615">
        <v>2014</v>
      </c>
      <c r="L759" s="615" t="s">
        <v>198</v>
      </c>
      <c r="M759" s="615"/>
      <c r="N759" s="615"/>
      <c r="O759" s="615"/>
      <c r="P759" s="615"/>
      <c r="Q759" s="605">
        <v>0</v>
      </c>
      <c r="R759" s="615"/>
      <c r="S759" s="615"/>
      <c r="T759" s="615"/>
      <c r="U759" s="615"/>
      <c r="V759" s="615"/>
      <c r="W759" s="615"/>
      <c r="X759" s="615"/>
      <c r="Y759" s="615"/>
      <c r="Z759" s="615"/>
      <c r="AA759" s="615"/>
      <c r="AB759" s="615"/>
      <c r="AC759" s="615"/>
      <c r="AD759" s="615"/>
      <c r="AE759" s="615"/>
      <c r="AF759" s="615"/>
      <c r="AG759" s="615"/>
      <c r="AH759" s="615"/>
      <c r="AI759" s="615"/>
      <c r="AJ759" s="603"/>
      <c r="AK759" s="615"/>
      <c r="AL759" s="611"/>
      <c r="AM759" s="611"/>
      <c r="AN759" s="611"/>
      <c r="AO759" s="612"/>
    </row>
    <row r="760" spans="1:41" s="605" customFormat="1" ht="20.100000000000001" customHeight="1" thickBot="1" x14ac:dyDescent="0.35">
      <c r="A760" s="592">
        <v>707730</v>
      </c>
      <c r="B760" s="593" t="s">
        <v>3871</v>
      </c>
      <c r="C760" s="594" t="s">
        <v>66</v>
      </c>
      <c r="D760" s="615" t="s">
        <v>4026</v>
      </c>
      <c r="E760" s="595" t="s">
        <v>172</v>
      </c>
      <c r="F760" s="596">
        <v>38302</v>
      </c>
      <c r="G760" s="595" t="s">
        <v>198</v>
      </c>
      <c r="H760" s="597" t="s">
        <v>907</v>
      </c>
      <c r="I760" s="592" t="s">
        <v>245</v>
      </c>
      <c r="J760" s="615" t="s">
        <v>4027</v>
      </c>
      <c r="K760" s="615">
        <v>2023</v>
      </c>
      <c r="L760" s="615" t="s">
        <v>198</v>
      </c>
      <c r="M760" s="615"/>
      <c r="N760" s="615"/>
      <c r="O760" s="615"/>
      <c r="P760" s="615"/>
      <c r="Q760" s="605">
        <v>0</v>
      </c>
      <c r="R760" s="615"/>
      <c r="S760" s="615"/>
      <c r="T760" s="615"/>
      <c r="U760" s="615"/>
      <c r="V760" s="615"/>
      <c r="W760" s="615"/>
      <c r="X760" s="615"/>
      <c r="Y760" s="615"/>
      <c r="Z760" s="615"/>
      <c r="AA760" s="615"/>
      <c r="AB760" s="615"/>
      <c r="AC760" s="615"/>
      <c r="AD760" s="615"/>
      <c r="AE760" s="615"/>
      <c r="AF760" s="615"/>
      <c r="AG760" s="615"/>
      <c r="AH760" s="615"/>
      <c r="AI760" s="615"/>
      <c r="AJ760" s="603"/>
      <c r="AK760" s="615"/>
      <c r="AL760" s="611"/>
      <c r="AM760" s="611"/>
      <c r="AN760" s="611"/>
      <c r="AO760" s="612"/>
    </row>
    <row r="761" spans="1:41" s="605" customFormat="1" ht="20.100000000000001" customHeight="1" thickBot="1" x14ac:dyDescent="0.35">
      <c r="A761" s="592">
        <v>707731</v>
      </c>
      <c r="B761" s="593" t="s">
        <v>3869</v>
      </c>
      <c r="C761" s="594" t="s">
        <v>3870</v>
      </c>
      <c r="D761" s="615" t="s">
        <v>1243</v>
      </c>
      <c r="E761" s="595" t="s">
        <v>172</v>
      </c>
      <c r="F761" s="596">
        <v>30967</v>
      </c>
      <c r="G761" s="595" t="s">
        <v>198</v>
      </c>
      <c r="H761" s="597" t="s">
        <v>907</v>
      </c>
      <c r="I761" s="592" t="s">
        <v>245</v>
      </c>
      <c r="J761" s="615" t="s">
        <v>1201</v>
      </c>
      <c r="K761" s="615">
        <v>2001</v>
      </c>
      <c r="L761" s="615" t="s">
        <v>198</v>
      </c>
      <c r="M761" s="615"/>
      <c r="N761" s="615"/>
      <c r="O761" s="615"/>
      <c r="P761" s="615"/>
      <c r="Q761" s="605">
        <v>0</v>
      </c>
      <c r="R761" s="615"/>
      <c r="S761" s="615"/>
      <c r="T761" s="615"/>
      <c r="U761" s="615"/>
      <c r="V761" s="615"/>
      <c r="W761" s="615"/>
      <c r="X761" s="615"/>
      <c r="Y761" s="615"/>
      <c r="Z761" s="615"/>
      <c r="AA761" s="615"/>
      <c r="AB761" s="615"/>
      <c r="AC761" s="615"/>
      <c r="AD761" s="615"/>
      <c r="AE761" s="615"/>
      <c r="AF761" s="615"/>
      <c r="AG761" s="615"/>
      <c r="AH761" s="615"/>
      <c r="AI761" s="615"/>
      <c r="AJ761" s="603"/>
      <c r="AK761" s="615"/>
      <c r="AL761" s="611"/>
      <c r="AM761" s="611"/>
      <c r="AN761" s="611"/>
      <c r="AO761" s="612"/>
    </row>
    <row r="762" spans="1:41" s="605" customFormat="1" ht="20.100000000000001" customHeight="1" thickBot="1" x14ac:dyDescent="0.35">
      <c r="A762" s="592">
        <v>707732</v>
      </c>
      <c r="B762" s="593" t="s">
        <v>3868</v>
      </c>
      <c r="C762" s="594" t="s">
        <v>94</v>
      </c>
      <c r="D762" s="615" t="s">
        <v>4028</v>
      </c>
      <c r="E762" s="595" t="s">
        <v>172</v>
      </c>
      <c r="F762" s="596">
        <v>36442</v>
      </c>
      <c r="G762" s="595" t="s">
        <v>198</v>
      </c>
      <c r="H762" s="597" t="s">
        <v>907</v>
      </c>
      <c r="I762" s="592" t="s">
        <v>245</v>
      </c>
      <c r="J762" s="615" t="s">
        <v>199</v>
      </c>
      <c r="K762" s="615">
        <v>2017</v>
      </c>
      <c r="L762" s="615" t="s">
        <v>210</v>
      </c>
      <c r="M762" s="615"/>
      <c r="N762" s="615"/>
      <c r="O762" s="615"/>
      <c r="P762" s="615"/>
      <c r="Q762" s="605">
        <v>0</v>
      </c>
      <c r="R762" s="615"/>
      <c r="S762" s="615"/>
      <c r="T762" s="615"/>
      <c r="U762" s="615"/>
      <c r="V762" s="615"/>
      <c r="W762" s="615"/>
      <c r="X762" s="615"/>
      <c r="Y762" s="615"/>
      <c r="Z762" s="615"/>
      <c r="AA762" s="615"/>
      <c r="AB762" s="615"/>
      <c r="AC762" s="615"/>
      <c r="AD762" s="615"/>
      <c r="AE762" s="615"/>
      <c r="AF762" s="615"/>
      <c r="AG762" s="615"/>
      <c r="AH762" s="615"/>
      <c r="AI762" s="615"/>
      <c r="AJ762" s="603"/>
      <c r="AK762" s="615"/>
      <c r="AL762" s="611"/>
      <c r="AM762" s="611"/>
      <c r="AN762" s="611"/>
      <c r="AO762" s="612"/>
    </row>
    <row r="763" spans="1:41" s="605" customFormat="1" ht="20.100000000000001" customHeight="1" thickBot="1" x14ac:dyDescent="0.35">
      <c r="A763" s="592">
        <v>707733</v>
      </c>
      <c r="B763" s="593" t="s">
        <v>3867</v>
      </c>
      <c r="C763" s="594" t="s">
        <v>89</v>
      </c>
      <c r="D763" s="615" t="s">
        <v>929</v>
      </c>
      <c r="E763" s="595" t="s">
        <v>173</v>
      </c>
      <c r="F763" s="596">
        <v>37987</v>
      </c>
      <c r="G763" s="595" t="s">
        <v>969</v>
      </c>
      <c r="H763" s="597" t="s">
        <v>907</v>
      </c>
      <c r="I763" s="592" t="s">
        <v>245</v>
      </c>
      <c r="J763" s="615" t="s">
        <v>1683</v>
      </c>
      <c r="K763" s="615">
        <v>2021</v>
      </c>
      <c r="L763" s="615" t="s">
        <v>200</v>
      </c>
      <c r="M763" s="615"/>
      <c r="N763" s="615"/>
      <c r="O763" s="615"/>
      <c r="P763" s="615"/>
      <c r="Q763" s="605">
        <v>0</v>
      </c>
      <c r="R763" s="615"/>
      <c r="S763" s="615"/>
      <c r="T763" s="615"/>
      <c r="U763" s="615"/>
      <c r="V763" s="615"/>
      <c r="W763" s="615"/>
      <c r="X763" s="615"/>
      <c r="Y763" s="615"/>
      <c r="Z763" s="615"/>
      <c r="AA763" s="615"/>
      <c r="AB763" s="615"/>
      <c r="AC763" s="615"/>
      <c r="AD763" s="615"/>
      <c r="AE763" s="615"/>
      <c r="AF763" s="615"/>
      <c r="AG763" s="615"/>
      <c r="AH763" s="615"/>
      <c r="AI763" s="615"/>
      <c r="AJ763" s="603"/>
      <c r="AK763" s="615"/>
      <c r="AL763" s="611"/>
      <c r="AM763" s="611"/>
      <c r="AN763" s="611"/>
      <c r="AO763" s="612"/>
    </row>
    <row r="764" spans="1:41" s="605" customFormat="1" ht="20.100000000000001" customHeight="1" thickBot="1" x14ac:dyDescent="0.35">
      <c r="A764" s="592">
        <v>707734</v>
      </c>
      <c r="B764" s="593" t="s">
        <v>3866</v>
      </c>
      <c r="C764" s="594" t="s">
        <v>352</v>
      </c>
      <c r="D764" s="615" t="s">
        <v>3959</v>
      </c>
      <c r="E764" s="595" t="s">
        <v>173</v>
      </c>
      <c r="F764" s="596">
        <v>31413</v>
      </c>
      <c r="G764" s="595" t="s">
        <v>4029</v>
      </c>
      <c r="H764" s="597" t="s">
        <v>907</v>
      </c>
      <c r="I764" s="592" t="s">
        <v>245</v>
      </c>
      <c r="J764" s="615" t="s">
        <v>1683</v>
      </c>
      <c r="K764" s="615">
        <v>2003</v>
      </c>
      <c r="L764" s="615" t="s">
        <v>210</v>
      </c>
      <c r="M764" s="615"/>
      <c r="N764" s="615"/>
      <c r="O764" s="615"/>
      <c r="P764" s="615"/>
      <c r="Q764" s="605">
        <v>0</v>
      </c>
      <c r="R764" s="615"/>
      <c r="S764" s="615"/>
      <c r="T764" s="615"/>
      <c r="U764" s="615"/>
      <c r="V764" s="615"/>
      <c r="W764" s="615"/>
      <c r="X764" s="615"/>
      <c r="Y764" s="615"/>
      <c r="Z764" s="615"/>
      <c r="AA764" s="615"/>
      <c r="AB764" s="615"/>
      <c r="AC764" s="615"/>
      <c r="AD764" s="615"/>
      <c r="AE764" s="615"/>
      <c r="AF764" s="615"/>
      <c r="AG764" s="615"/>
      <c r="AH764" s="615"/>
      <c r="AI764" s="615"/>
      <c r="AJ764" s="603"/>
      <c r="AK764" s="615"/>
      <c r="AL764" s="611"/>
      <c r="AM764" s="611"/>
      <c r="AN764" s="611"/>
      <c r="AO764" s="612"/>
    </row>
    <row r="765" spans="1:41" s="605" customFormat="1" ht="20.100000000000001" customHeight="1" thickBot="1" x14ac:dyDescent="0.35">
      <c r="A765" s="592">
        <v>707735</v>
      </c>
      <c r="B765" s="593" t="s">
        <v>3864</v>
      </c>
      <c r="C765" s="594" t="s">
        <v>3865</v>
      </c>
      <c r="D765" s="615" t="s">
        <v>4030</v>
      </c>
      <c r="E765" s="595" t="s">
        <v>173</v>
      </c>
      <c r="F765" s="596">
        <v>38477</v>
      </c>
      <c r="G765" s="595" t="s">
        <v>198</v>
      </c>
      <c r="H765" s="597" t="s">
        <v>907</v>
      </c>
      <c r="I765" s="592" t="s">
        <v>245</v>
      </c>
      <c r="J765" s="615" t="s">
        <v>199</v>
      </c>
      <c r="K765" s="615">
        <v>2023</v>
      </c>
      <c r="L765" s="615" t="s">
        <v>198</v>
      </c>
      <c r="M765" s="615"/>
      <c r="N765" s="615"/>
      <c r="O765" s="615"/>
      <c r="P765" s="615"/>
      <c r="Q765" s="605">
        <v>0</v>
      </c>
      <c r="R765" s="615"/>
      <c r="S765" s="615"/>
      <c r="T765" s="615"/>
      <c r="U765" s="615"/>
      <c r="V765" s="615"/>
      <c r="W765" s="615"/>
      <c r="X765" s="615"/>
      <c r="Y765" s="615"/>
      <c r="Z765" s="615"/>
      <c r="AA765" s="615"/>
      <c r="AB765" s="615"/>
      <c r="AC765" s="615"/>
      <c r="AD765" s="615"/>
      <c r="AE765" s="615"/>
      <c r="AF765" s="615"/>
      <c r="AG765" s="615"/>
      <c r="AH765" s="615"/>
      <c r="AI765" s="615"/>
      <c r="AJ765" s="603"/>
      <c r="AK765" s="615"/>
      <c r="AL765" s="611"/>
      <c r="AM765" s="611"/>
      <c r="AN765" s="611"/>
      <c r="AO765" s="612"/>
    </row>
    <row r="766" spans="1:41" s="605" customFormat="1" ht="20.100000000000001" customHeight="1" thickBot="1" x14ac:dyDescent="0.35">
      <c r="A766" s="592">
        <v>707736</v>
      </c>
      <c r="B766" s="593" t="s">
        <v>3863</v>
      </c>
      <c r="C766" s="594" t="s">
        <v>99</v>
      </c>
      <c r="D766" s="615" t="s">
        <v>4031</v>
      </c>
      <c r="E766" s="595" t="s">
        <v>173</v>
      </c>
      <c r="F766" s="596">
        <v>31800</v>
      </c>
      <c r="G766" s="595" t="s">
        <v>1104</v>
      </c>
      <c r="H766" s="597" t="s">
        <v>907</v>
      </c>
      <c r="I766" s="592" t="s">
        <v>245</v>
      </c>
      <c r="J766" s="615" t="s">
        <v>1683</v>
      </c>
      <c r="K766" s="615">
        <v>2007</v>
      </c>
      <c r="L766" s="615" t="s">
        <v>216</v>
      </c>
      <c r="M766" s="615"/>
      <c r="N766" s="615"/>
      <c r="O766" s="615"/>
      <c r="P766" s="615"/>
      <c r="Q766" s="605">
        <v>150000</v>
      </c>
      <c r="R766" s="615"/>
      <c r="S766" s="615"/>
      <c r="T766" s="615"/>
      <c r="U766" s="615"/>
      <c r="V766" s="615"/>
      <c r="W766" s="615"/>
      <c r="X766" s="615"/>
      <c r="Y766" s="615"/>
      <c r="Z766" s="615"/>
      <c r="AA766" s="615"/>
      <c r="AB766" s="615"/>
      <c r="AC766" s="615"/>
      <c r="AD766" s="615"/>
      <c r="AE766" s="615"/>
      <c r="AF766" s="615"/>
      <c r="AG766" s="615"/>
      <c r="AH766" s="615"/>
      <c r="AI766" s="615"/>
      <c r="AJ766" s="603"/>
      <c r="AK766" s="615"/>
      <c r="AL766" s="611"/>
      <c r="AM766" s="611"/>
      <c r="AN766" s="611"/>
      <c r="AO766" s="612"/>
    </row>
    <row r="767" spans="1:41" s="605" customFormat="1" ht="20.100000000000001" customHeight="1" thickBot="1" x14ac:dyDescent="0.35">
      <c r="A767" s="592">
        <v>707737</v>
      </c>
      <c r="B767" s="593" t="s">
        <v>3862</v>
      </c>
      <c r="C767" s="594" t="s">
        <v>298</v>
      </c>
      <c r="D767" s="615" t="s">
        <v>908</v>
      </c>
      <c r="E767" s="595" t="s">
        <v>173</v>
      </c>
      <c r="F767" s="596">
        <v>34354</v>
      </c>
      <c r="G767" s="595" t="s">
        <v>3523</v>
      </c>
      <c r="H767" s="597" t="s">
        <v>907</v>
      </c>
      <c r="I767" s="592" t="s">
        <v>245</v>
      </c>
      <c r="J767" s="615" t="s">
        <v>1683</v>
      </c>
      <c r="K767" s="615">
        <v>2011</v>
      </c>
      <c r="L767" s="615" t="s">
        <v>923</v>
      </c>
      <c r="M767" s="615"/>
      <c r="N767" s="615"/>
      <c r="O767" s="615"/>
      <c r="P767" s="615"/>
      <c r="Q767" s="605">
        <v>0</v>
      </c>
      <c r="R767" s="615"/>
      <c r="S767" s="615"/>
      <c r="T767" s="615"/>
      <c r="U767" s="615"/>
      <c r="V767" s="615"/>
      <c r="W767" s="615"/>
      <c r="X767" s="615"/>
      <c r="Y767" s="615"/>
      <c r="Z767" s="615"/>
      <c r="AA767" s="615"/>
      <c r="AB767" s="615"/>
      <c r="AC767" s="615"/>
      <c r="AD767" s="615"/>
      <c r="AE767" s="615"/>
      <c r="AF767" s="615"/>
      <c r="AG767" s="615"/>
      <c r="AH767" s="615"/>
      <c r="AI767" s="615"/>
      <c r="AJ767" s="603"/>
      <c r="AK767" s="615"/>
      <c r="AO767" s="612"/>
    </row>
    <row r="768" spans="1:41" s="605" customFormat="1" ht="20.100000000000001" customHeight="1" thickBot="1" x14ac:dyDescent="0.35">
      <c r="A768" s="592">
        <v>707738</v>
      </c>
      <c r="B768" s="593" t="s">
        <v>3861</v>
      </c>
      <c r="C768" s="594" t="s">
        <v>105</v>
      </c>
      <c r="D768" s="615" t="s">
        <v>4032</v>
      </c>
      <c r="E768" s="595" t="s">
        <v>173</v>
      </c>
      <c r="F768" s="596">
        <v>33491</v>
      </c>
      <c r="G768" s="595" t="s">
        <v>4033</v>
      </c>
      <c r="H768" s="597" t="s">
        <v>907</v>
      </c>
      <c r="I768" s="592" t="s">
        <v>245</v>
      </c>
      <c r="J768" s="615" t="s">
        <v>199</v>
      </c>
      <c r="K768" s="615">
        <v>2010</v>
      </c>
      <c r="L768" s="615" t="s">
        <v>200</v>
      </c>
      <c r="M768" s="615"/>
      <c r="N768" s="615"/>
      <c r="O768" s="615"/>
      <c r="P768" s="615"/>
      <c r="Q768" s="605">
        <v>0</v>
      </c>
      <c r="R768" s="615"/>
      <c r="S768" s="615"/>
      <c r="T768" s="615"/>
      <c r="U768" s="615"/>
      <c r="V768" s="615"/>
      <c r="W768" s="615"/>
      <c r="X768" s="615"/>
      <c r="Y768" s="615"/>
      <c r="Z768" s="615"/>
      <c r="AA768" s="615"/>
      <c r="AB768" s="615"/>
      <c r="AC768" s="615"/>
      <c r="AD768" s="615"/>
      <c r="AE768" s="615"/>
      <c r="AF768" s="615"/>
      <c r="AG768" s="615"/>
      <c r="AH768" s="615"/>
      <c r="AI768" s="615"/>
      <c r="AJ768" s="603"/>
      <c r="AK768" s="615"/>
      <c r="AL768" s="611"/>
      <c r="AM768" s="611"/>
      <c r="AN768" s="611"/>
      <c r="AO768" s="612"/>
    </row>
    <row r="769" spans="1:41" s="605" customFormat="1" ht="20.100000000000001" customHeight="1" thickBot="1" x14ac:dyDescent="0.35">
      <c r="A769" s="592">
        <v>707739</v>
      </c>
      <c r="B769" s="593" t="s">
        <v>3859</v>
      </c>
      <c r="C769" s="594" t="s">
        <v>3860</v>
      </c>
      <c r="D769" s="615" t="s">
        <v>1014</v>
      </c>
      <c r="E769" s="595" t="s">
        <v>173</v>
      </c>
      <c r="F769" s="596">
        <v>29910</v>
      </c>
      <c r="G769" s="595" t="s">
        <v>4034</v>
      </c>
      <c r="H769" s="597" t="s">
        <v>907</v>
      </c>
      <c r="I769" s="592" t="s">
        <v>245</v>
      </c>
      <c r="J769" s="615" t="s">
        <v>1683</v>
      </c>
      <c r="K769" s="615">
        <v>2002</v>
      </c>
      <c r="L769" s="615" t="s">
        <v>212</v>
      </c>
      <c r="M769" s="615"/>
      <c r="N769" s="615"/>
      <c r="O769" s="615"/>
      <c r="P769" s="615"/>
      <c r="Q769" s="605">
        <v>100000</v>
      </c>
      <c r="R769" s="615"/>
      <c r="S769" s="615"/>
      <c r="T769" s="615"/>
      <c r="U769" s="615"/>
      <c r="V769" s="615"/>
      <c r="W769" s="615"/>
      <c r="X769" s="615"/>
      <c r="Y769" s="615"/>
      <c r="Z769" s="615"/>
      <c r="AA769" s="615"/>
      <c r="AB769" s="615"/>
      <c r="AC769" s="615"/>
      <c r="AD769" s="615"/>
      <c r="AE769" s="615"/>
      <c r="AF769" s="615"/>
      <c r="AG769" s="615"/>
      <c r="AH769" s="615"/>
      <c r="AI769" s="615"/>
      <c r="AJ769" s="603"/>
      <c r="AK769" s="615"/>
      <c r="AL769" s="611"/>
      <c r="AM769" s="611"/>
      <c r="AN769" s="611"/>
      <c r="AO769" s="612"/>
    </row>
    <row r="770" spans="1:41" s="605" customFormat="1" ht="20.100000000000001" customHeight="1" thickBot="1" x14ac:dyDescent="0.35">
      <c r="A770" s="592">
        <v>707740</v>
      </c>
      <c r="B770" s="593" t="s">
        <v>3858</v>
      </c>
      <c r="C770" s="594" t="s">
        <v>64</v>
      </c>
      <c r="D770" s="615" t="s">
        <v>961</v>
      </c>
      <c r="E770" s="595" t="s">
        <v>172</v>
      </c>
      <c r="F770" s="596">
        <v>29056</v>
      </c>
      <c r="G770" s="595" t="s">
        <v>198</v>
      </c>
      <c r="H770" s="597" t="s">
        <v>3966</v>
      </c>
      <c r="I770" s="592" t="s">
        <v>245</v>
      </c>
      <c r="J770" s="615" t="s">
        <v>1683</v>
      </c>
      <c r="K770" s="615">
        <v>1998</v>
      </c>
      <c r="L770" s="615" t="s">
        <v>198</v>
      </c>
      <c r="M770" s="615"/>
      <c r="N770" s="615"/>
      <c r="O770" s="615"/>
      <c r="P770" s="615"/>
      <c r="Q770" s="605">
        <v>0</v>
      </c>
      <c r="R770" s="615"/>
      <c r="S770" s="615"/>
      <c r="T770" s="615"/>
      <c r="U770" s="615"/>
      <c r="V770" s="615"/>
      <c r="W770" s="615"/>
      <c r="X770" s="615"/>
      <c r="Y770" s="615"/>
      <c r="Z770" s="615"/>
      <c r="AA770" s="615"/>
      <c r="AB770" s="615"/>
      <c r="AC770" s="615"/>
      <c r="AD770" s="615"/>
      <c r="AE770" s="615"/>
      <c r="AF770" s="615"/>
      <c r="AG770" s="615"/>
      <c r="AH770" s="615"/>
      <c r="AI770" s="615"/>
      <c r="AJ770" s="603"/>
      <c r="AK770" s="615"/>
      <c r="AL770" s="611"/>
      <c r="AM770" s="611"/>
      <c r="AN770" s="611"/>
      <c r="AO770" s="612"/>
    </row>
    <row r="771" spans="1:41" s="605" customFormat="1" ht="20.100000000000001" customHeight="1" thickBot="1" x14ac:dyDescent="0.35">
      <c r="A771" s="592">
        <v>707741</v>
      </c>
      <c r="B771" s="593" t="s">
        <v>3856</v>
      </c>
      <c r="C771" s="594" t="s">
        <v>3857</v>
      </c>
      <c r="D771" s="615" t="s">
        <v>4035</v>
      </c>
      <c r="E771" s="595" t="s">
        <v>172</v>
      </c>
      <c r="F771" s="596">
        <v>35439</v>
      </c>
      <c r="G771" s="595" t="s">
        <v>198</v>
      </c>
      <c r="H771" s="597" t="s">
        <v>907</v>
      </c>
      <c r="I771" s="592" t="s">
        <v>245</v>
      </c>
      <c r="J771" s="615" t="s">
        <v>1683</v>
      </c>
      <c r="K771" s="615">
        <v>2020</v>
      </c>
      <c r="L771" s="615" t="s">
        <v>198</v>
      </c>
      <c r="M771" s="615"/>
      <c r="N771" s="615"/>
      <c r="O771" s="615"/>
      <c r="P771" s="615"/>
      <c r="Q771" s="605">
        <v>0</v>
      </c>
      <c r="R771" s="615"/>
      <c r="S771" s="615"/>
      <c r="T771" s="615"/>
      <c r="U771" s="615"/>
      <c r="V771" s="615"/>
      <c r="W771" s="615"/>
      <c r="X771" s="615"/>
      <c r="Y771" s="615"/>
      <c r="Z771" s="615"/>
      <c r="AA771" s="615"/>
      <c r="AB771" s="615"/>
      <c r="AC771" s="615"/>
      <c r="AD771" s="615"/>
      <c r="AE771" s="615"/>
      <c r="AF771" s="615"/>
      <c r="AG771" s="615"/>
      <c r="AH771" s="615"/>
      <c r="AI771" s="615"/>
      <c r="AJ771" s="603"/>
      <c r="AK771" s="615"/>
      <c r="AL771" s="611"/>
      <c r="AM771" s="611"/>
      <c r="AN771" s="611"/>
      <c r="AO771" s="612"/>
    </row>
    <row r="772" spans="1:41" s="605" customFormat="1" ht="20.100000000000001" customHeight="1" thickBot="1" x14ac:dyDescent="0.35">
      <c r="A772" s="592">
        <v>707742</v>
      </c>
      <c r="B772" s="593" t="s">
        <v>3855</v>
      </c>
      <c r="C772" s="594" t="s">
        <v>74</v>
      </c>
      <c r="D772" s="615" t="s">
        <v>4036</v>
      </c>
      <c r="E772" s="595" t="s">
        <v>173</v>
      </c>
      <c r="F772" s="596">
        <v>30557</v>
      </c>
      <c r="G772" s="595" t="s">
        <v>1101</v>
      </c>
      <c r="H772" s="597" t="s">
        <v>907</v>
      </c>
      <c r="I772" s="592" t="s">
        <v>245</v>
      </c>
      <c r="J772" s="615" t="s">
        <v>1683</v>
      </c>
      <c r="K772" s="615">
        <v>2007</v>
      </c>
      <c r="L772" s="615" t="s">
        <v>200</v>
      </c>
      <c r="M772" s="615"/>
      <c r="N772" s="615"/>
      <c r="O772" s="615"/>
      <c r="P772" s="615"/>
      <c r="Q772" s="605">
        <v>0</v>
      </c>
      <c r="R772" s="615"/>
      <c r="S772" s="615"/>
      <c r="T772" s="615"/>
      <c r="U772" s="615"/>
      <c r="V772" s="615"/>
      <c r="W772" s="615"/>
      <c r="X772" s="615"/>
      <c r="Y772" s="615"/>
      <c r="Z772" s="615"/>
      <c r="AA772" s="615"/>
      <c r="AB772" s="615"/>
      <c r="AC772" s="615"/>
      <c r="AD772" s="615"/>
      <c r="AE772" s="615"/>
      <c r="AF772" s="615"/>
      <c r="AG772" s="615"/>
      <c r="AH772" s="615"/>
      <c r="AI772" s="615"/>
      <c r="AJ772" s="603"/>
      <c r="AK772" s="615"/>
      <c r="AL772" s="611"/>
      <c r="AM772" s="611"/>
      <c r="AN772" s="611"/>
      <c r="AO772" s="612"/>
    </row>
    <row r="773" spans="1:41" s="605" customFormat="1" ht="20.100000000000001" customHeight="1" thickBot="1" x14ac:dyDescent="0.35">
      <c r="A773" s="598">
        <v>707743</v>
      </c>
      <c r="B773" s="599" t="s">
        <v>3853</v>
      </c>
      <c r="C773" s="600" t="s">
        <v>117</v>
      </c>
      <c r="D773" s="615"/>
      <c r="E773" s="595" t="s">
        <v>1687</v>
      </c>
      <c r="F773" s="601"/>
      <c r="G773" s="595"/>
      <c r="H773" s="597"/>
      <c r="I773" s="598" t="s">
        <v>247</v>
      </c>
      <c r="J773" s="615"/>
      <c r="K773" s="615"/>
      <c r="L773" s="615"/>
      <c r="M773" s="615"/>
      <c r="N773" s="615"/>
      <c r="O773" s="615"/>
      <c r="P773" s="615"/>
      <c r="Q773" s="605">
        <v>0</v>
      </c>
      <c r="R773" s="615"/>
      <c r="S773" s="615"/>
      <c r="T773" s="615"/>
      <c r="U773" s="615"/>
      <c r="V773" s="615"/>
      <c r="W773" s="615"/>
      <c r="X773" s="615"/>
      <c r="Y773" s="615"/>
      <c r="Z773" s="615"/>
      <c r="AA773" s="615"/>
      <c r="AB773" s="615"/>
      <c r="AC773" s="615"/>
      <c r="AD773" s="615"/>
      <c r="AE773" s="615"/>
      <c r="AF773" s="615"/>
      <c r="AG773" s="615"/>
      <c r="AH773" s="615"/>
      <c r="AI773" s="615"/>
      <c r="AJ773" s="603" t="s">
        <v>1370</v>
      </c>
      <c r="AK773" s="615"/>
      <c r="AL773" s="611"/>
      <c r="AM773" s="611"/>
      <c r="AN773" s="611"/>
      <c r="AO773" s="612"/>
    </row>
    <row r="774" spans="1:41" s="605" customFormat="1" ht="20.100000000000001" customHeight="1" x14ac:dyDescent="0.3">
      <c r="A774" s="660">
        <v>707744</v>
      </c>
      <c r="B774" s="661" t="s">
        <v>3854</v>
      </c>
      <c r="C774" s="662" t="s">
        <v>3326</v>
      </c>
      <c r="D774" s="615" t="s">
        <v>4037</v>
      </c>
      <c r="E774" s="663" t="s">
        <v>173</v>
      </c>
      <c r="F774" s="664">
        <v>29381</v>
      </c>
      <c r="G774" s="663" t="s">
        <v>4038</v>
      </c>
      <c r="H774" s="665" t="s">
        <v>907</v>
      </c>
      <c r="I774" s="660" t="s">
        <v>245</v>
      </c>
      <c r="J774" s="615" t="s">
        <v>1683</v>
      </c>
      <c r="K774" s="615">
        <v>2000</v>
      </c>
      <c r="L774" s="615" t="s">
        <v>212</v>
      </c>
      <c r="M774" s="615"/>
      <c r="N774" s="615"/>
      <c r="O774" s="615"/>
      <c r="P774" s="615"/>
      <c r="Q774" s="605">
        <v>0</v>
      </c>
      <c r="R774" s="615"/>
      <c r="S774" s="615"/>
      <c r="T774" s="615"/>
      <c r="U774" s="615"/>
      <c r="V774" s="615"/>
      <c r="W774" s="615"/>
      <c r="X774" s="615"/>
      <c r="Y774" s="615"/>
      <c r="Z774" s="615"/>
      <c r="AA774" s="615"/>
      <c r="AB774" s="615"/>
      <c r="AC774" s="615"/>
      <c r="AD774" s="615"/>
      <c r="AE774" s="615"/>
      <c r="AF774" s="615"/>
      <c r="AG774" s="615"/>
      <c r="AH774" s="615"/>
      <c r="AI774" s="615"/>
      <c r="AJ774" s="666"/>
      <c r="AK774" s="615"/>
      <c r="AL774" s="611"/>
      <c r="AM774" s="611"/>
      <c r="AN774" s="611"/>
      <c r="AO774" s="667"/>
    </row>
    <row r="775" spans="1:41" s="605" customFormat="1" ht="20.100000000000001" customHeight="1" x14ac:dyDescent="0.3">
      <c r="A775" s="611"/>
      <c r="B775" s="624"/>
      <c r="C775" s="611"/>
      <c r="D775" s="611"/>
      <c r="E775" s="611"/>
      <c r="F775" s="613"/>
      <c r="G775" s="611"/>
      <c r="H775" s="611"/>
      <c r="J775" s="611"/>
      <c r="K775" s="611"/>
      <c r="L775" s="611"/>
      <c r="M775" s="615"/>
      <c r="N775" s="611"/>
      <c r="P775" s="611"/>
      <c r="R775" s="611"/>
      <c r="S775" s="611"/>
      <c r="T775" s="611"/>
      <c r="U775" s="611"/>
      <c r="V775" s="611"/>
      <c r="W775" s="611"/>
      <c r="X775" s="611"/>
      <c r="Y775" s="611"/>
      <c r="Z775" s="611"/>
      <c r="AA775" s="611"/>
      <c r="AB775" s="618"/>
      <c r="AC775" s="611"/>
      <c r="AD775" s="611"/>
      <c r="AF775" s="611"/>
      <c r="AG775" s="615"/>
      <c r="AJ775" s="611"/>
      <c r="AK775" s="611"/>
      <c r="AL775" s="611"/>
      <c r="AM775" s="611"/>
      <c r="AN775" s="611"/>
    </row>
    <row r="776" spans="1:41" s="605" customFormat="1" ht="20.100000000000001" customHeight="1" x14ac:dyDescent="0.3">
      <c r="A776" s="611"/>
      <c r="B776" s="624"/>
      <c r="C776" s="611"/>
      <c r="D776" s="611"/>
      <c r="E776" s="611"/>
      <c r="F776" s="613"/>
      <c r="G776" s="611"/>
      <c r="H776" s="611"/>
      <c r="J776" s="611"/>
      <c r="K776" s="611"/>
      <c r="L776" s="611"/>
      <c r="M776" s="615"/>
      <c r="N776" s="611"/>
      <c r="P776" s="611"/>
      <c r="R776" s="611"/>
      <c r="S776" s="611"/>
      <c r="T776" s="611"/>
      <c r="U776" s="611"/>
      <c r="V776" s="611"/>
      <c r="W776" s="611"/>
      <c r="X776" s="611"/>
      <c r="Y776" s="611"/>
      <c r="Z776" s="611"/>
      <c r="AA776" s="611"/>
      <c r="AB776" s="618"/>
      <c r="AC776" s="611"/>
      <c r="AD776" s="611"/>
      <c r="AF776" s="611"/>
      <c r="AG776" s="615"/>
      <c r="AJ776" s="611"/>
      <c r="AK776" s="611"/>
      <c r="AL776" s="611"/>
      <c r="AM776" s="611"/>
      <c r="AN776" s="611"/>
    </row>
    <row r="777" spans="1:41" s="605" customFormat="1" ht="20.100000000000001" customHeight="1" x14ac:dyDescent="0.3">
      <c r="A777" s="611"/>
      <c r="B777" s="624"/>
      <c r="C777" s="611"/>
      <c r="D777" s="611"/>
      <c r="E777" s="611"/>
      <c r="F777" s="613"/>
      <c r="G777" s="611"/>
      <c r="H777" s="611"/>
      <c r="J777" s="611"/>
      <c r="K777" s="611"/>
      <c r="L777" s="611"/>
      <c r="M777" s="615"/>
      <c r="N777" s="611"/>
      <c r="P777" s="611"/>
      <c r="R777" s="611"/>
      <c r="S777" s="611"/>
      <c r="T777" s="611"/>
      <c r="U777" s="611"/>
      <c r="V777" s="611"/>
      <c r="W777" s="611"/>
      <c r="X777" s="611"/>
      <c r="Y777" s="611"/>
      <c r="Z777" s="611"/>
      <c r="AA777" s="611"/>
      <c r="AB777" s="618"/>
      <c r="AC777" s="611"/>
      <c r="AD777" s="611"/>
      <c r="AF777" s="611"/>
      <c r="AG777" s="615"/>
      <c r="AJ777" s="611"/>
      <c r="AK777" s="611"/>
      <c r="AL777" s="611"/>
      <c r="AM777" s="611"/>
      <c r="AN777" s="611"/>
    </row>
    <row r="778" spans="1:41" s="605" customFormat="1" ht="20.100000000000001" customHeight="1" x14ac:dyDescent="0.3">
      <c r="A778" s="611"/>
      <c r="B778" s="624"/>
      <c r="C778" s="611"/>
      <c r="D778" s="611"/>
      <c r="E778" s="611"/>
      <c r="F778" s="613"/>
      <c r="G778" s="611"/>
      <c r="H778" s="611"/>
      <c r="J778" s="611"/>
      <c r="K778" s="611"/>
      <c r="L778" s="611"/>
      <c r="M778" s="615"/>
      <c r="N778" s="611"/>
      <c r="P778" s="611"/>
      <c r="R778" s="611"/>
      <c r="S778" s="611"/>
      <c r="T778" s="611"/>
      <c r="U778" s="611"/>
      <c r="V778" s="611"/>
      <c r="W778" s="611"/>
      <c r="X778" s="611"/>
      <c r="Y778" s="611"/>
      <c r="Z778" s="611"/>
      <c r="AA778" s="611"/>
      <c r="AB778" s="618"/>
      <c r="AC778" s="611"/>
      <c r="AD778" s="611"/>
      <c r="AF778" s="611"/>
      <c r="AG778" s="615"/>
      <c r="AJ778" s="611"/>
      <c r="AK778" s="611"/>
      <c r="AL778" s="611"/>
      <c r="AM778" s="611"/>
      <c r="AN778" s="611"/>
    </row>
    <row r="779" spans="1:41" s="605" customFormat="1" ht="20.100000000000001" customHeight="1" x14ac:dyDescent="0.3">
      <c r="A779" s="611"/>
      <c r="B779" s="624"/>
      <c r="C779" s="611"/>
      <c r="D779" s="611"/>
      <c r="E779" s="611"/>
      <c r="F779" s="613"/>
      <c r="G779" s="611"/>
      <c r="H779" s="611"/>
      <c r="J779" s="611"/>
      <c r="K779" s="611"/>
      <c r="L779" s="611"/>
      <c r="M779" s="615"/>
      <c r="N779" s="611"/>
      <c r="P779" s="611"/>
      <c r="R779" s="611"/>
      <c r="S779" s="611"/>
      <c r="T779" s="611"/>
      <c r="U779" s="611"/>
      <c r="V779" s="611"/>
      <c r="W779" s="611"/>
      <c r="X779" s="611"/>
      <c r="Y779" s="611"/>
      <c r="Z779" s="611"/>
      <c r="AA779" s="611"/>
      <c r="AB779" s="618"/>
      <c r="AC779" s="611"/>
      <c r="AD779" s="611"/>
      <c r="AF779" s="611"/>
      <c r="AG779" s="615"/>
      <c r="AJ779" s="611"/>
      <c r="AK779" s="611"/>
      <c r="AL779" s="611"/>
      <c r="AM779" s="611"/>
      <c r="AN779" s="611"/>
    </row>
    <row r="780" spans="1:41" s="605" customFormat="1" ht="20.100000000000001" customHeight="1" x14ac:dyDescent="0.3">
      <c r="A780" s="611"/>
      <c r="B780" s="624"/>
      <c r="C780" s="611"/>
      <c r="D780" s="611"/>
      <c r="E780" s="611"/>
      <c r="F780" s="613"/>
      <c r="G780" s="611"/>
      <c r="H780" s="611"/>
      <c r="J780" s="611"/>
      <c r="K780" s="611"/>
      <c r="L780" s="611"/>
      <c r="M780" s="615"/>
      <c r="N780" s="611"/>
      <c r="P780" s="611"/>
      <c r="R780" s="611"/>
      <c r="S780" s="611"/>
      <c r="T780" s="611"/>
      <c r="U780" s="611"/>
      <c r="V780" s="611"/>
      <c r="W780" s="611"/>
      <c r="X780" s="611"/>
      <c r="Y780" s="611"/>
      <c r="Z780" s="611"/>
      <c r="AA780" s="611"/>
      <c r="AB780" s="618"/>
      <c r="AC780" s="611"/>
      <c r="AD780" s="611"/>
      <c r="AF780" s="611"/>
      <c r="AG780" s="615"/>
      <c r="AJ780" s="611"/>
      <c r="AK780" s="611"/>
      <c r="AL780" s="611"/>
      <c r="AM780" s="611"/>
      <c r="AN780" s="611"/>
    </row>
    <row r="781" spans="1:41" s="605" customFormat="1" ht="20.100000000000001" customHeight="1" x14ac:dyDescent="0.3">
      <c r="A781" s="611"/>
      <c r="B781" s="624"/>
      <c r="C781" s="611"/>
      <c r="D781" s="611"/>
      <c r="E781" s="611"/>
      <c r="F781" s="613"/>
      <c r="G781" s="611"/>
      <c r="H781" s="611"/>
      <c r="J781" s="611"/>
      <c r="K781" s="611"/>
      <c r="L781" s="611"/>
      <c r="M781" s="615"/>
      <c r="N781" s="611"/>
      <c r="P781" s="611"/>
      <c r="R781" s="611"/>
      <c r="S781" s="611"/>
      <c r="T781" s="611"/>
      <c r="U781" s="611"/>
      <c r="V781" s="611"/>
      <c r="W781" s="611"/>
      <c r="X781" s="611"/>
      <c r="Y781" s="611"/>
      <c r="Z781" s="611"/>
      <c r="AA781" s="611"/>
      <c r="AB781" s="618"/>
      <c r="AC781" s="611"/>
      <c r="AD781" s="611"/>
      <c r="AF781" s="611"/>
      <c r="AG781" s="615"/>
      <c r="AJ781" s="611"/>
      <c r="AK781" s="611"/>
      <c r="AL781" s="611"/>
      <c r="AM781" s="611"/>
      <c r="AN781" s="611"/>
    </row>
    <row r="782" spans="1:41" s="605" customFormat="1" ht="20.100000000000001" customHeight="1" x14ac:dyDescent="0.3">
      <c r="A782" s="611"/>
      <c r="B782" s="624"/>
      <c r="C782" s="611"/>
      <c r="D782" s="611"/>
      <c r="E782" s="611"/>
      <c r="F782" s="613"/>
      <c r="G782" s="611"/>
      <c r="H782" s="611"/>
      <c r="J782" s="611"/>
      <c r="K782" s="611"/>
      <c r="L782" s="611"/>
      <c r="M782" s="615"/>
      <c r="N782" s="611"/>
      <c r="P782" s="611"/>
      <c r="R782" s="611"/>
      <c r="S782" s="611"/>
      <c r="T782" s="611"/>
      <c r="U782" s="611"/>
      <c r="V782" s="611"/>
      <c r="W782" s="611"/>
      <c r="X782" s="611"/>
      <c r="Y782" s="611"/>
      <c r="Z782" s="611"/>
      <c r="AA782" s="611"/>
      <c r="AB782" s="618"/>
      <c r="AC782" s="611"/>
      <c r="AD782" s="611"/>
      <c r="AF782" s="611"/>
      <c r="AG782" s="615"/>
      <c r="AJ782" s="611"/>
      <c r="AK782" s="611"/>
      <c r="AL782" s="611"/>
      <c r="AM782" s="611"/>
      <c r="AN782" s="611"/>
    </row>
    <row r="783" spans="1:41" s="605" customFormat="1" ht="20.100000000000001" customHeight="1" x14ac:dyDescent="0.3">
      <c r="A783" s="611"/>
      <c r="B783" s="624"/>
      <c r="C783" s="611"/>
      <c r="D783" s="611"/>
      <c r="E783" s="611"/>
      <c r="F783" s="613"/>
      <c r="G783" s="611"/>
      <c r="H783" s="611"/>
      <c r="J783" s="611"/>
      <c r="K783" s="611"/>
      <c r="L783" s="611"/>
      <c r="M783" s="615"/>
      <c r="N783" s="611"/>
      <c r="P783" s="611"/>
      <c r="R783" s="611"/>
      <c r="S783" s="611"/>
      <c r="T783" s="611"/>
      <c r="U783" s="611"/>
      <c r="V783" s="611"/>
      <c r="W783" s="611"/>
      <c r="X783" s="611"/>
      <c r="Y783" s="611"/>
      <c r="Z783" s="611"/>
      <c r="AA783" s="611"/>
      <c r="AB783" s="618"/>
      <c r="AC783" s="611"/>
      <c r="AD783" s="611"/>
      <c r="AF783" s="611"/>
      <c r="AG783" s="615"/>
      <c r="AJ783" s="611"/>
      <c r="AK783" s="611"/>
      <c r="AL783" s="611"/>
      <c r="AM783" s="611"/>
      <c r="AN783" s="611"/>
    </row>
    <row r="784" spans="1:41" s="605" customFormat="1" ht="20.100000000000001" customHeight="1" x14ac:dyDescent="0.3">
      <c r="A784" s="611"/>
      <c r="B784" s="624"/>
      <c r="C784" s="611"/>
      <c r="D784" s="611"/>
      <c r="E784" s="611"/>
      <c r="F784" s="613"/>
      <c r="G784" s="611"/>
      <c r="H784" s="611"/>
      <c r="J784" s="611"/>
      <c r="K784" s="611"/>
      <c r="L784" s="611"/>
      <c r="M784" s="615"/>
      <c r="N784" s="611"/>
      <c r="P784" s="611"/>
      <c r="R784" s="611"/>
      <c r="S784" s="611"/>
      <c r="T784" s="611"/>
      <c r="U784" s="611"/>
      <c r="V784" s="611"/>
      <c r="W784" s="611"/>
      <c r="X784" s="611"/>
      <c r="Y784" s="611"/>
      <c r="Z784" s="611"/>
      <c r="AA784" s="611"/>
      <c r="AB784" s="618"/>
      <c r="AC784" s="611"/>
      <c r="AD784" s="611"/>
      <c r="AF784" s="611"/>
      <c r="AG784" s="615"/>
      <c r="AJ784" s="611"/>
      <c r="AK784" s="611"/>
      <c r="AL784" s="611"/>
      <c r="AM784" s="611"/>
      <c r="AN784" s="611"/>
    </row>
    <row r="785" spans="1:40" s="605" customFormat="1" ht="20.100000000000001" customHeight="1" x14ac:dyDescent="0.3">
      <c r="A785" s="611"/>
      <c r="B785" s="624"/>
      <c r="C785" s="611"/>
      <c r="D785" s="611"/>
      <c r="E785" s="611"/>
      <c r="F785" s="613"/>
      <c r="G785" s="611"/>
      <c r="H785" s="611"/>
      <c r="J785" s="611"/>
      <c r="K785" s="611"/>
      <c r="L785" s="611"/>
      <c r="M785" s="615"/>
      <c r="N785" s="611"/>
      <c r="P785" s="611"/>
      <c r="R785" s="611"/>
      <c r="S785" s="611"/>
      <c r="T785" s="611"/>
      <c r="U785" s="611"/>
      <c r="V785" s="611"/>
      <c r="W785" s="611"/>
      <c r="X785" s="611"/>
      <c r="Y785" s="611"/>
      <c r="Z785" s="611"/>
      <c r="AA785" s="611"/>
      <c r="AB785" s="618"/>
      <c r="AC785" s="611"/>
      <c r="AD785" s="611"/>
      <c r="AF785" s="611"/>
      <c r="AG785" s="615"/>
      <c r="AJ785" s="611"/>
      <c r="AK785" s="611"/>
      <c r="AL785" s="611"/>
      <c r="AM785" s="611"/>
      <c r="AN785" s="611"/>
    </row>
    <row r="786" spans="1:40" s="605" customFormat="1" ht="20.100000000000001" customHeight="1" x14ac:dyDescent="0.3">
      <c r="A786" s="611"/>
      <c r="B786" s="624"/>
      <c r="C786" s="611"/>
      <c r="D786" s="611"/>
      <c r="E786" s="611"/>
      <c r="F786" s="613"/>
      <c r="G786" s="611"/>
      <c r="H786" s="611"/>
      <c r="J786" s="611"/>
      <c r="K786" s="611"/>
      <c r="L786" s="611"/>
      <c r="M786" s="615"/>
      <c r="N786" s="611"/>
      <c r="P786" s="611"/>
      <c r="R786" s="611"/>
      <c r="S786" s="611"/>
      <c r="T786" s="611"/>
      <c r="U786" s="611"/>
      <c r="V786" s="611"/>
      <c r="W786" s="611"/>
      <c r="X786" s="611"/>
      <c r="Y786" s="611"/>
      <c r="Z786" s="611"/>
      <c r="AA786" s="611"/>
      <c r="AB786" s="618"/>
      <c r="AC786" s="611"/>
      <c r="AD786" s="611"/>
      <c r="AF786" s="611"/>
      <c r="AG786" s="615"/>
      <c r="AJ786" s="611"/>
      <c r="AK786" s="611"/>
      <c r="AL786" s="611"/>
      <c r="AM786" s="611"/>
      <c r="AN786" s="611"/>
    </row>
    <row r="787" spans="1:40" s="605" customFormat="1" ht="20.100000000000001" customHeight="1" x14ac:dyDescent="0.3">
      <c r="A787" s="611"/>
      <c r="B787" s="624"/>
      <c r="C787" s="611"/>
      <c r="D787" s="611"/>
      <c r="E787" s="611"/>
      <c r="F787" s="613"/>
      <c r="G787" s="611"/>
      <c r="H787" s="611"/>
      <c r="J787" s="611"/>
      <c r="K787" s="611"/>
      <c r="L787" s="611"/>
      <c r="M787" s="615"/>
      <c r="N787" s="611"/>
      <c r="P787" s="611"/>
      <c r="R787" s="611"/>
      <c r="S787" s="611"/>
      <c r="T787" s="611"/>
      <c r="U787" s="611"/>
      <c r="V787" s="611"/>
      <c r="W787" s="611"/>
      <c r="X787" s="611"/>
      <c r="Y787" s="611"/>
      <c r="Z787" s="611"/>
      <c r="AA787" s="611"/>
      <c r="AB787" s="618"/>
      <c r="AC787" s="611"/>
      <c r="AD787" s="611"/>
      <c r="AF787" s="611"/>
      <c r="AG787" s="615"/>
      <c r="AJ787" s="611"/>
      <c r="AK787" s="611"/>
      <c r="AL787" s="611"/>
      <c r="AM787" s="611"/>
      <c r="AN787" s="611"/>
    </row>
    <row r="788" spans="1:40" s="605" customFormat="1" ht="20.100000000000001" customHeight="1" x14ac:dyDescent="0.3">
      <c r="A788" s="611"/>
      <c r="B788" s="624"/>
      <c r="C788" s="611"/>
      <c r="D788" s="611"/>
      <c r="E788" s="611"/>
      <c r="F788" s="613"/>
      <c r="G788" s="611"/>
      <c r="H788" s="611"/>
      <c r="J788" s="611"/>
      <c r="K788" s="611"/>
      <c r="L788" s="611"/>
      <c r="M788" s="615"/>
      <c r="N788" s="611"/>
      <c r="P788" s="611"/>
      <c r="R788" s="611"/>
      <c r="S788" s="611"/>
      <c r="T788" s="611"/>
      <c r="U788" s="611"/>
      <c r="V788" s="611"/>
      <c r="W788" s="611"/>
      <c r="X788" s="611"/>
      <c r="Y788" s="611"/>
      <c r="Z788" s="611"/>
      <c r="AA788" s="611"/>
      <c r="AB788" s="618"/>
      <c r="AC788" s="611"/>
      <c r="AD788" s="611"/>
      <c r="AF788" s="611"/>
      <c r="AG788" s="615"/>
      <c r="AJ788" s="611"/>
      <c r="AK788" s="611"/>
      <c r="AL788" s="611"/>
      <c r="AM788" s="611"/>
      <c r="AN788" s="611"/>
    </row>
    <row r="789" spans="1:40" s="605" customFormat="1" ht="20.100000000000001" customHeight="1" x14ac:dyDescent="0.3">
      <c r="A789" s="611"/>
      <c r="B789" s="624"/>
      <c r="C789" s="611"/>
      <c r="D789" s="611"/>
      <c r="E789" s="611"/>
      <c r="F789" s="613"/>
      <c r="G789" s="611"/>
      <c r="H789" s="611"/>
      <c r="J789" s="611"/>
      <c r="K789" s="611"/>
      <c r="L789" s="611"/>
      <c r="M789" s="615"/>
      <c r="N789" s="611"/>
      <c r="P789" s="611"/>
      <c r="R789" s="611"/>
      <c r="S789" s="611"/>
      <c r="T789" s="611"/>
      <c r="U789" s="611"/>
      <c r="V789" s="611"/>
      <c r="W789" s="611"/>
      <c r="X789" s="611"/>
      <c r="Y789" s="611"/>
      <c r="Z789" s="611"/>
      <c r="AA789" s="611"/>
      <c r="AB789" s="618"/>
      <c r="AC789" s="611"/>
      <c r="AD789" s="611"/>
      <c r="AF789" s="611"/>
      <c r="AG789" s="615"/>
      <c r="AJ789" s="611"/>
      <c r="AK789" s="611"/>
      <c r="AL789" s="611"/>
      <c r="AM789" s="611"/>
      <c r="AN789" s="611"/>
    </row>
    <row r="790" spans="1:40" ht="20.100000000000001" customHeight="1" x14ac:dyDescent="0.3">
      <c r="A790" s="644"/>
      <c r="B790" s="645"/>
      <c r="C790" s="584"/>
      <c r="D790" s="584"/>
      <c r="E790" s="584"/>
      <c r="F790" s="646"/>
      <c r="G790" s="584"/>
      <c r="H790" s="584"/>
      <c r="J790" s="584"/>
      <c r="K790" s="644"/>
      <c r="L790" s="584"/>
      <c r="M790"/>
      <c r="N790" s="584"/>
      <c r="P790" s="584"/>
      <c r="R790" s="644"/>
      <c r="S790" s="584"/>
      <c r="T790" s="584"/>
      <c r="U790" s="584"/>
      <c r="V790" s="584"/>
      <c r="W790" s="644"/>
      <c r="X790" s="584"/>
      <c r="Y790" s="644"/>
      <c r="Z790" s="644"/>
      <c r="AA790" s="644"/>
      <c r="AB790" s="647"/>
      <c r="AC790" s="644"/>
      <c r="AD790" s="648"/>
      <c r="AF790" s="584"/>
      <c r="AG790"/>
      <c r="AJ790" s="584"/>
      <c r="AK790" s="584"/>
      <c r="AL790" s="584"/>
      <c r="AM790" s="584"/>
      <c r="AN790" s="584"/>
    </row>
    <row r="791" spans="1:40" ht="20.100000000000001" customHeight="1" x14ac:dyDescent="0.3">
      <c r="A791" s="644"/>
      <c r="B791" s="645"/>
      <c r="C791" s="584"/>
      <c r="D791" s="584"/>
      <c r="E791" s="584"/>
      <c r="F791" s="646"/>
      <c r="G791" s="584"/>
      <c r="H791" s="584"/>
      <c r="J791" s="584"/>
      <c r="K791" s="644"/>
      <c r="L791" s="584"/>
      <c r="M791"/>
      <c r="N791" s="584"/>
      <c r="P791" s="584"/>
      <c r="R791" s="644"/>
      <c r="S791" s="584"/>
      <c r="T791" s="584"/>
      <c r="U791" s="584"/>
      <c r="V791" s="584"/>
      <c r="W791" s="644"/>
      <c r="X791" s="584"/>
      <c r="Y791" s="644"/>
      <c r="Z791" s="644"/>
      <c r="AA791" s="644"/>
      <c r="AB791" s="647"/>
      <c r="AC791" s="644"/>
      <c r="AD791" s="648"/>
      <c r="AF791" s="584"/>
      <c r="AG791"/>
      <c r="AJ791" s="584"/>
      <c r="AK791" s="584"/>
      <c r="AL791" s="584"/>
      <c r="AM791" s="584"/>
      <c r="AN791" s="584"/>
    </row>
    <row r="792" spans="1:40" ht="20.100000000000001" customHeight="1" x14ac:dyDescent="0.3">
      <c r="A792" s="644"/>
      <c r="B792" s="645"/>
      <c r="C792" s="584"/>
      <c r="D792" s="584"/>
      <c r="E792" s="584"/>
      <c r="F792" s="646"/>
      <c r="G792" s="584"/>
      <c r="H792" s="584"/>
      <c r="J792" s="584"/>
      <c r="K792" s="644"/>
      <c r="L792" s="584"/>
      <c r="M792"/>
      <c r="N792" s="584"/>
      <c r="P792" s="584"/>
      <c r="R792" s="644"/>
      <c r="S792" s="584"/>
      <c r="T792" s="584"/>
      <c r="U792" s="584"/>
      <c r="V792" s="584"/>
      <c r="W792" s="644"/>
      <c r="X792" s="584"/>
      <c r="Y792" s="644"/>
      <c r="Z792" s="644"/>
      <c r="AA792" s="644"/>
      <c r="AB792" s="647"/>
      <c r="AC792" s="644"/>
      <c r="AD792" s="648"/>
      <c r="AF792" s="584"/>
      <c r="AG792"/>
      <c r="AJ792" s="584"/>
      <c r="AK792" s="584"/>
      <c r="AL792" s="584"/>
      <c r="AM792" s="584"/>
      <c r="AN792" s="584"/>
    </row>
    <row r="793" spans="1:40" ht="20.100000000000001" customHeight="1" x14ac:dyDescent="0.3">
      <c r="A793" s="644"/>
      <c r="B793" s="645"/>
      <c r="C793" s="584"/>
      <c r="D793" s="584"/>
      <c r="E793" s="584"/>
      <c r="F793" s="646"/>
      <c r="G793" s="584"/>
      <c r="H793" s="584"/>
      <c r="J793" s="584"/>
      <c r="K793" s="644"/>
      <c r="L793" s="584"/>
      <c r="M793"/>
      <c r="N793" s="584"/>
      <c r="P793" s="584"/>
      <c r="R793" s="644"/>
      <c r="S793" s="584"/>
      <c r="T793" s="584"/>
      <c r="U793" s="584"/>
      <c r="V793" s="584"/>
      <c r="W793" s="644"/>
      <c r="X793" s="584"/>
      <c r="Y793" s="644"/>
      <c r="Z793" s="644"/>
      <c r="AA793" s="644"/>
      <c r="AB793" s="647"/>
      <c r="AC793" s="644"/>
      <c r="AD793" s="648"/>
      <c r="AF793" s="584"/>
      <c r="AG793"/>
      <c r="AJ793" s="584"/>
      <c r="AK793" s="584"/>
      <c r="AL793" s="584"/>
      <c r="AM793" s="584"/>
      <c r="AN793" s="584"/>
    </row>
    <row r="794" spans="1:40" ht="20.100000000000001" customHeight="1" x14ac:dyDescent="0.3">
      <c r="A794" s="644"/>
      <c r="B794" s="645"/>
      <c r="C794" s="584"/>
      <c r="D794" s="584"/>
      <c r="E794" s="584"/>
      <c r="F794" s="646"/>
      <c r="G794" s="584"/>
      <c r="H794" s="584"/>
      <c r="J794" s="584"/>
      <c r="K794" s="644"/>
      <c r="L794" s="584"/>
      <c r="M794"/>
      <c r="N794" s="584"/>
      <c r="P794" s="584"/>
      <c r="R794" s="644"/>
      <c r="S794" s="584"/>
      <c r="T794" s="584"/>
      <c r="U794" s="584"/>
      <c r="V794" s="584"/>
      <c r="W794" s="644"/>
      <c r="X794" s="584"/>
      <c r="Y794" s="644"/>
      <c r="Z794" s="644"/>
      <c r="AA794" s="644"/>
      <c r="AB794" s="647"/>
      <c r="AC794" s="644"/>
      <c r="AD794" s="648"/>
      <c r="AF794" s="584"/>
      <c r="AG794"/>
      <c r="AJ794" s="584"/>
      <c r="AK794" s="584"/>
      <c r="AL794" s="584"/>
      <c r="AM794" s="584"/>
      <c r="AN794" s="584"/>
    </row>
    <row r="795" spans="1:40" ht="20.100000000000001" customHeight="1" x14ac:dyDescent="0.3">
      <c r="A795" s="644"/>
      <c r="B795" s="645"/>
      <c r="C795" s="584"/>
      <c r="D795" s="584"/>
      <c r="E795" s="584"/>
      <c r="F795" s="646"/>
      <c r="G795" s="584"/>
      <c r="H795" s="584"/>
      <c r="J795" s="584"/>
      <c r="K795" s="644"/>
      <c r="L795" s="584"/>
      <c r="M795"/>
      <c r="N795" s="584"/>
      <c r="P795" s="584"/>
      <c r="R795" s="644"/>
      <c r="S795" s="584"/>
      <c r="T795" s="584"/>
      <c r="U795" s="584"/>
      <c r="V795" s="584"/>
      <c r="W795" s="644"/>
      <c r="X795" s="584"/>
      <c r="Y795" s="644"/>
      <c r="Z795" s="644"/>
      <c r="AA795" s="644"/>
      <c r="AB795" s="647"/>
      <c r="AC795" s="644"/>
      <c r="AD795" s="648"/>
      <c r="AF795" s="584"/>
      <c r="AG795"/>
      <c r="AJ795" s="584"/>
      <c r="AK795" s="584"/>
      <c r="AL795" s="584"/>
      <c r="AM795" s="584"/>
      <c r="AN795" s="584"/>
    </row>
    <row r="796" spans="1:40" ht="20.100000000000001" customHeight="1" x14ac:dyDescent="0.3">
      <c r="A796" s="644"/>
      <c r="B796" s="645"/>
      <c r="C796" s="584"/>
      <c r="D796" s="584"/>
      <c r="E796" s="584"/>
      <c r="F796" s="646"/>
      <c r="G796" s="584"/>
      <c r="H796" s="584"/>
      <c r="J796" s="584"/>
      <c r="K796" s="644"/>
      <c r="L796" s="584"/>
      <c r="M796"/>
      <c r="N796" s="584"/>
      <c r="P796" s="584"/>
      <c r="R796" s="644"/>
      <c r="S796" s="584"/>
      <c r="T796" s="584"/>
      <c r="U796" s="584"/>
      <c r="V796" s="584"/>
      <c r="W796" s="644"/>
      <c r="X796" s="584"/>
      <c r="Y796" s="644"/>
      <c r="Z796" s="644"/>
      <c r="AA796" s="644"/>
      <c r="AB796" s="647"/>
      <c r="AC796" s="644"/>
      <c r="AD796" s="648"/>
      <c r="AF796" s="584"/>
      <c r="AG796"/>
      <c r="AJ796" s="584"/>
      <c r="AK796" s="584"/>
      <c r="AL796" s="584"/>
      <c r="AM796" s="584"/>
      <c r="AN796" s="584"/>
    </row>
    <row r="797" spans="1:40" ht="20.100000000000001" customHeight="1" x14ac:dyDescent="0.3">
      <c r="A797" s="644"/>
      <c r="B797" s="645"/>
      <c r="C797" s="584"/>
      <c r="D797" s="584"/>
      <c r="E797" s="584"/>
      <c r="F797" s="646"/>
      <c r="G797" s="584"/>
      <c r="H797" s="584"/>
      <c r="J797" s="584"/>
      <c r="K797" s="644"/>
      <c r="L797" s="584"/>
      <c r="M797"/>
      <c r="N797" s="584"/>
      <c r="P797" s="584"/>
      <c r="R797" s="644"/>
      <c r="S797" s="584"/>
      <c r="T797" s="584"/>
      <c r="U797" s="584"/>
      <c r="V797" s="584"/>
      <c r="W797" s="644"/>
      <c r="X797" s="584"/>
      <c r="Y797" s="644"/>
      <c r="Z797" s="644"/>
      <c r="AA797" s="644"/>
      <c r="AB797" s="647"/>
      <c r="AC797" s="644"/>
      <c r="AD797" s="648"/>
      <c r="AF797" s="584"/>
      <c r="AG797"/>
      <c r="AJ797" s="584"/>
      <c r="AK797" s="584"/>
      <c r="AL797" s="584"/>
      <c r="AM797" s="584"/>
      <c r="AN797" s="584"/>
    </row>
    <row r="798" spans="1:40" ht="20.100000000000001" customHeight="1" x14ac:dyDescent="0.3">
      <c r="A798" s="644"/>
      <c r="B798" s="645"/>
      <c r="C798" s="584"/>
      <c r="D798" s="584"/>
      <c r="E798" s="584"/>
      <c r="F798" s="646"/>
      <c r="G798" s="584"/>
      <c r="H798" s="584"/>
      <c r="J798" s="584"/>
      <c r="K798" s="644"/>
      <c r="L798" s="584"/>
      <c r="M798"/>
      <c r="N798" s="584"/>
      <c r="P798" s="584"/>
      <c r="R798" s="644"/>
      <c r="S798" s="584"/>
      <c r="T798" s="584"/>
      <c r="U798" s="584"/>
      <c r="V798" s="584"/>
      <c r="W798" s="644"/>
      <c r="X798" s="584"/>
      <c r="Y798" s="644"/>
      <c r="Z798" s="644"/>
      <c r="AA798" s="644"/>
      <c r="AB798" s="647"/>
      <c r="AC798" s="644"/>
      <c r="AD798" s="648"/>
      <c r="AF798" s="584"/>
      <c r="AG798"/>
      <c r="AJ798" s="584"/>
      <c r="AK798" s="584"/>
      <c r="AL798" s="584"/>
      <c r="AM798" s="584"/>
      <c r="AN798" s="584"/>
    </row>
    <row r="799" spans="1:40" ht="20.100000000000001" customHeight="1" x14ac:dyDescent="0.3">
      <c r="A799" s="644"/>
      <c r="B799" s="645"/>
      <c r="C799" s="584"/>
      <c r="D799" s="584"/>
      <c r="E799" s="584"/>
      <c r="F799" s="646"/>
      <c r="G799" s="584"/>
      <c r="H799" s="584"/>
      <c r="J799" s="584"/>
      <c r="K799" s="644"/>
      <c r="L799" s="584"/>
      <c r="M799"/>
      <c r="N799" s="584"/>
      <c r="P799" s="584"/>
      <c r="R799" s="644"/>
      <c r="S799" s="584"/>
      <c r="T799" s="584"/>
      <c r="U799" s="584"/>
      <c r="V799" s="584"/>
      <c r="W799" s="644"/>
      <c r="X799" s="584"/>
      <c r="Y799" s="644"/>
      <c r="Z799" s="644"/>
      <c r="AA799" s="644"/>
      <c r="AB799" s="647"/>
      <c r="AC799" s="644"/>
      <c r="AD799" s="648"/>
      <c r="AF799" s="584"/>
      <c r="AG799"/>
      <c r="AJ799" s="584"/>
      <c r="AK799" s="584"/>
      <c r="AL799" s="584"/>
      <c r="AM799" s="584"/>
      <c r="AN799" s="584"/>
    </row>
    <row r="800" spans="1:40" ht="20.100000000000001" customHeight="1" x14ac:dyDescent="0.3">
      <c r="A800" s="644"/>
      <c r="B800" s="645"/>
      <c r="C800" s="584"/>
      <c r="D800" s="584"/>
      <c r="E800" s="584"/>
      <c r="F800" s="646"/>
      <c r="G800" s="584"/>
      <c r="H800" s="584"/>
      <c r="J800" s="584"/>
      <c r="K800" s="644"/>
      <c r="L800" s="584"/>
      <c r="M800"/>
      <c r="N800" s="584"/>
      <c r="P800" s="584"/>
      <c r="R800" s="644"/>
      <c r="S800" s="584"/>
      <c r="T800" s="584"/>
      <c r="U800" s="584"/>
      <c r="V800" s="584"/>
      <c r="W800" s="644"/>
      <c r="X800" s="584"/>
      <c r="Y800" s="644"/>
      <c r="Z800" s="644"/>
      <c r="AA800" s="644"/>
      <c r="AB800" s="647"/>
      <c r="AC800" s="644"/>
      <c r="AD800" s="648"/>
      <c r="AF800" s="584"/>
      <c r="AG800"/>
      <c r="AJ800" s="584"/>
      <c r="AK800" s="584"/>
      <c r="AL800" s="584"/>
      <c r="AM800" s="584"/>
      <c r="AN800" s="584"/>
    </row>
    <row r="801" spans="1:40" ht="20.100000000000001" customHeight="1" x14ac:dyDescent="0.3">
      <c r="A801" s="644"/>
      <c r="B801" s="645"/>
      <c r="C801" s="584"/>
      <c r="D801" s="584"/>
      <c r="E801" s="584"/>
      <c r="F801" s="646"/>
      <c r="G801" s="584"/>
      <c r="H801" s="584"/>
      <c r="J801" s="584"/>
      <c r="K801" s="644"/>
      <c r="L801" s="584"/>
      <c r="M801"/>
      <c r="N801" s="583"/>
      <c r="P801" s="584"/>
      <c r="R801" s="644"/>
      <c r="S801" s="584"/>
      <c r="T801" s="584"/>
      <c r="U801" s="584"/>
      <c r="V801" s="584"/>
      <c r="W801" s="644"/>
      <c r="X801" s="584"/>
      <c r="Y801" s="644"/>
      <c r="Z801" s="644"/>
      <c r="AA801" s="644"/>
      <c r="AB801" s="647"/>
      <c r="AC801" s="644"/>
      <c r="AD801" s="648"/>
      <c r="AF801" s="584"/>
      <c r="AG801"/>
      <c r="AJ801" s="584"/>
      <c r="AK801" s="584"/>
      <c r="AL801" s="584"/>
      <c r="AM801" s="584"/>
      <c r="AN801" s="584"/>
    </row>
    <row r="802" spans="1:40" ht="20.100000000000001" customHeight="1" x14ac:dyDescent="0.3">
      <c r="A802" s="644"/>
      <c r="B802" s="645"/>
      <c r="C802" s="584"/>
      <c r="D802" s="584"/>
      <c r="E802" s="584"/>
      <c r="F802" s="646"/>
      <c r="G802" s="584"/>
      <c r="H802" s="584"/>
      <c r="J802" s="584"/>
      <c r="K802" s="644"/>
      <c r="L802" s="584"/>
      <c r="M802"/>
      <c r="N802" s="584"/>
      <c r="P802" s="584"/>
      <c r="R802" s="644"/>
      <c r="S802" s="584"/>
      <c r="T802" s="584"/>
      <c r="U802" s="584"/>
      <c r="V802" s="584"/>
      <c r="W802" s="644"/>
      <c r="X802" s="584"/>
      <c r="Y802" s="644"/>
      <c r="Z802" s="644"/>
      <c r="AA802" s="644"/>
      <c r="AB802" s="647"/>
      <c r="AC802" s="644"/>
      <c r="AD802" s="648"/>
      <c r="AF802" s="584"/>
      <c r="AG802"/>
      <c r="AJ802" s="584"/>
      <c r="AK802" s="584"/>
      <c r="AL802" s="584"/>
      <c r="AM802" s="584"/>
      <c r="AN802" s="584"/>
    </row>
    <row r="803" spans="1:40" ht="20.100000000000001" customHeight="1" x14ac:dyDescent="0.3">
      <c r="A803" s="644"/>
      <c r="B803" s="645"/>
      <c r="C803" s="584"/>
      <c r="D803" s="584"/>
      <c r="E803" s="584"/>
      <c r="F803" s="646"/>
      <c r="G803" s="584"/>
      <c r="H803" s="584"/>
      <c r="J803" s="584"/>
      <c r="K803" s="644"/>
      <c r="L803" s="584"/>
      <c r="M803"/>
      <c r="N803" s="584"/>
      <c r="P803" s="584"/>
      <c r="R803" s="644"/>
      <c r="S803" s="584"/>
      <c r="T803" s="584"/>
      <c r="U803" s="584"/>
      <c r="V803" s="584"/>
      <c r="W803" s="644"/>
      <c r="X803" s="584"/>
      <c r="Y803" s="644"/>
      <c r="Z803" s="644"/>
      <c r="AA803" s="644"/>
      <c r="AB803" s="647"/>
      <c r="AC803" s="644"/>
      <c r="AD803" s="648"/>
      <c r="AF803" s="584"/>
      <c r="AG803"/>
      <c r="AJ803" s="584"/>
      <c r="AK803" s="584"/>
      <c r="AL803" s="584"/>
      <c r="AM803" s="584"/>
      <c r="AN803" s="584"/>
    </row>
    <row r="804" spans="1:40" ht="20.100000000000001" customHeight="1" x14ac:dyDescent="0.3">
      <c r="A804" s="644"/>
      <c r="B804" s="645"/>
      <c r="C804" s="584"/>
      <c r="D804" s="584"/>
      <c r="E804" s="584"/>
      <c r="F804" s="646"/>
      <c r="G804" s="584"/>
      <c r="H804" s="584"/>
      <c r="J804" s="584"/>
      <c r="K804" s="644"/>
      <c r="L804" s="584"/>
      <c r="M804"/>
      <c r="N804" s="584"/>
      <c r="P804" s="584"/>
      <c r="R804" s="644"/>
      <c r="S804" s="584"/>
      <c r="T804" s="584"/>
      <c r="U804" s="584"/>
      <c r="V804" s="584"/>
      <c r="W804" s="644"/>
      <c r="X804" s="584"/>
      <c r="Y804" s="644"/>
      <c r="Z804" s="644"/>
      <c r="AA804" s="644"/>
      <c r="AB804" s="647"/>
      <c r="AC804" s="644"/>
      <c r="AD804" s="648"/>
      <c r="AF804" s="584"/>
      <c r="AG804"/>
      <c r="AJ804" s="584"/>
      <c r="AK804" s="584"/>
      <c r="AL804" s="584"/>
      <c r="AM804" s="584"/>
      <c r="AN804" s="584"/>
    </row>
    <row r="805" spans="1:40" ht="20.100000000000001" customHeight="1" x14ac:dyDescent="0.3">
      <c r="A805" s="644"/>
      <c r="B805" s="645"/>
      <c r="C805" s="584"/>
      <c r="D805" s="584"/>
      <c r="E805" s="584"/>
      <c r="F805" s="646"/>
      <c r="G805" s="584"/>
      <c r="H805" s="584"/>
      <c r="J805" s="584"/>
      <c r="K805" s="644"/>
      <c r="L805" s="584"/>
      <c r="M805"/>
      <c r="N805" s="584"/>
      <c r="P805" s="584"/>
      <c r="R805" s="644"/>
      <c r="S805" s="584"/>
      <c r="T805" s="584"/>
      <c r="U805" s="584"/>
      <c r="V805" s="584"/>
      <c r="W805" s="644"/>
      <c r="X805" s="584"/>
      <c r="Y805" s="644"/>
      <c r="Z805" s="644"/>
      <c r="AA805" s="644"/>
      <c r="AB805" s="647"/>
      <c r="AC805" s="644"/>
      <c r="AD805" s="648"/>
      <c r="AF805" s="584"/>
      <c r="AG805"/>
      <c r="AJ805" s="584"/>
      <c r="AK805" s="584"/>
      <c r="AL805" s="584"/>
      <c r="AM805" s="584"/>
      <c r="AN805" s="584"/>
    </row>
    <row r="806" spans="1:40" ht="20.100000000000001" customHeight="1" x14ac:dyDescent="0.3">
      <c r="A806" s="644"/>
      <c r="B806" s="645"/>
      <c r="C806" s="584"/>
      <c r="D806" s="584"/>
      <c r="E806" s="584"/>
      <c r="F806" s="646"/>
      <c r="G806" s="584"/>
      <c r="H806" s="584"/>
      <c r="J806" s="584"/>
      <c r="K806" s="644"/>
      <c r="L806" s="584"/>
      <c r="M806"/>
      <c r="N806" s="584"/>
      <c r="P806" s="584"/>
      <c r="R806" s="644"/>
      <c r="S806" s="584"/>
      <c r="T806" s="584"/>
      <c r="U806" s="584"/>
      <c r="V806" s="584"/>
      <c r="W806" s="644"/>
      <c r="X806" s="584"/>
      <c r="Y806" s="644"/>
      <c r="Z806" s="644"/>
      <c r="AA806" s="644"/>
      <c r="AB806" s="647"/>
      <c r="AC806" s="644"/>
      <c r="AD806" s="648"/>
      <c r="AF806" s="584"/>
      <c r="AG806"/>
      <c r="AJ806" s="584"/>
      <c r="AK806" s="584"/>
      <c r="AL806" s="584"/>
      <c r="AM806" s="584"/>
      <c r="AN806" s="584"/>
    </row>
    <row r="807" spans="1:40" ht="20.100000000000001" customHeight="1" x14ac:dyDescent="0.3">
      <c r="A807" s="644"/>
      <c r="B807" s="645"/>
      <c r="C807" s="584"/>
      <c r="D807" s="584"/>
      <c r="E807" s="584"/>
      <c r="F807" s="646"/>
      <c r="G807" s="584"/>
      <c r="H807" s="584"/>
      <c r="J807" s="584"/>
      <c r="K807" s="644"/>
      <c r="L807" s="584"/>
      <c r="M807"/>
      <c r="N807" s="584"/>
      <c r="P807" s="584"/>
      <c r="R807" s="644"/>
      <c r="S807" s="584"/>
      <c r="T807" s="584"/>
      <c r="U807" s="584"/>
      <c r="V807" s="584"/>
      <c r="W807" s="644"/>
      <c r="X807" s="584"/>
      <c r="Y807" s="644"/>
      <c r="Z807" s="644"/>
      <c r="AA807" s="644"/>
      <c r="AB807" s="647"/>
      <c r="AC807" s="644"/>
      <c r="AD807" s="648"/>
      <c r="AF807" s="584"/>
      <c r="AG807"/>
      <c r="AJ807" s="584"/>
      <c r="AK807" s="584"/>
      <c r="AL807" s="584"/>
      <c r="AM807" s="584"/>
      <c r="AN807" s="584"/>
    </row>
    <row r="808" spans="1:40" ht="20.100000000000001" customHeight="1" x14ac:dyDescent="0.3">
      <c r="A808" s="644"/>
      <c r="B808" s="645"/>
      <c r="C808" s="584"/>
      <c r="D808" s="584"/>
      <c r="E808" s="584"/>
      <c r="F808" s="646"/>
      <c r="G808" s="584"/>
      <c r="H808" s="584"/>
      <c r="J808" s="584"/>
      <c r="K808" s="644"/>
      <c r="L808" s="584"/>
      <c r="M808"/>
      <c r="N808" s="584"/>
      <c r="P808" s="584"/>
      <c r="R808" s="644"/>
      <c r="S808" s="584"/>
      <c r="T808" s="584"/>
      <c r="U808" s="584"/>
      <c r="V808" s="584"/>
      <c r="W808" s="644"/>
      <c r="X808" s="584"/>
      <c r="Y808" s="644"/>
      <c r="Z808" s="644"/>
      <c r="AA808" s="644"/>
      <c r="AB808" s="647"/>
      <c r="AC808" s="644"/>
      <c r="AD808" s="648"/>
      <c r="AF808" s="584"/>
      <c r="AG808"/>
      <c r="AJ808" s="584"/>
      <c r="AK808" s="584"/>
      <c r="AL808" s="584"/>
      <c r="AM808" s="584"/>
      <c r="AN808" s="584"/>
    </row>
    <row r="809" spans="1:40" ht="20.100000000000001" customHeight="1" x14ac:dyDescent="0.3">
      <c r="A809" s="644"/>
      <c r="B809" s="645"/>
      <c r="C809" s="584"/>
      <c r="D809" s="584"/>
      <c r="E809" s="584"/>
      <c r="F809" s="646"/>
      <c r="G809" s="584"/>
      <c r="H809" s="584"/>
      <c r="J809" s="584"/>
      <c r="K809" s="644"/>
      <c r="L809" s="584"/>
      <c r="M809"/>
      <c r="N809" s="584"/>
      <c r="P809" s="584"/>
      <c r="R809" s="644"/>
      <c r="S809" s="584"/>
      <c r="T809" s="584"/>
      <c r="U809" s="584"/>
      <c r="V809" s="584"/>
      <c r="W809" s="644"/>
      <c r="X809" s="584"/>
      <c r="Y809" s="644"/>
      <c r="Z809" s="644"/>
      <c r="AA809" s="644"/>
      <c r="AB809" s="647"/>
      <c r="AC809" s="644"/>
      <c r="AD809" s="648"/>
      <c r="AF809" s="584"/>
      <c r="AG809"/>
      <c r="AJ809" s="584"/>
      <c r="AK809" s="584"/>
      <c r="AL809" s="584"/>
      <c r="AM809" s="584"/>
      <c r="AN809" s="584"/>
    </row>
    <row r="810" spans="1:40" ht="20.100000000000001" customHeight="1" x14ac:dyDescent="0.3">
      <c r="A810" s="644"/>
      <c r="B810" s="645"/>
      <c r="C810" s="584"/>
      <c r="D810" s="584"/>
      <c r="E810" s="584"/>
      <c r="F810" s="646"/>
      <c r="G810" s="584"/>
      <c r="H810" s="584"/>
      <c r="J810" s="584"/>
      <c r="K810" s="644"/>
      <c r="L810" s="584"/>
      <c r="M810"/>
      <c r="N810" s="584"/>
      <c r="P810" s="584"/>
      <c r="R810" s="644"/>
      <c r="S810" s="584"/>
      <c r="T810" s="584"/>
      <c r="U810" s="584"/>
      <c r="V810" s="584"/>
      <c r="W810" s="644"/>
      <c r="X810" s="584"/>
      <c r="Y810" s="644"/>
      <c r="Z810" s="644"/>
      <c r="AA810" s="644"/>
      <c r="AB810" s="647"/>
      <c r="AC810" s="644"/>
      <c r="AD810" s="648"/>
      <c r="AF810" s="584"/>
      <c r="AG810"/>
      <c r="AJ810" s="584"/>
      <c r="AK810" s="584"/>
      <c r="AL810" s="584"/>
      <c r="AM810" s="584"/>
      <c r="AN810" s="584"/>
    </row>
    <row r="811" spans="1:40" ht="20.100000000000001" customHeight="1" x14ac:dyDescent="0.3">
      <c r="A811" s="644"/>
      <c r="B811" s="645"/>
      <c r="C811" s="584"/>
      <c r="D811" s="584"/>
      <c r="E811" s="584"/>
      <c r="F811" s="646"/>
      <c r="G811" s="584"/>
      <c r="H811" s="584"/>
      <c r="J811" s="584"/>
      <c r="K811" s="644"/>
      <c r="L811" s="584"/>
      <c r="M811"/>
      <c r="N811" s="584"/>
      <c r="P811" s="584"/>
      <c r="R811" s="644"/>
      <c r="S811" s="584"/>
      <c r="T811" s="584"/>
      <c r="U811" s="584"/>
      <c r="V811" s="584"/>
      <c r="W811" s="644"/>
      <c r="X811" s="584"/>
      <c r="Y811" s="644"/>
      <c r="Z811" s="644"/>
      <c r="AA811" s="644"/>
      <c r="AB811" s="647"/>
      <c r="AC811" s="644"/>
      <c r="AD811" s="648"/>
      <c r="AF811" s="584"/>
      <c r="AG811"/>
      <c r="AJ811" s="584"/>
      <c r="AK811" s="584"/>
      <c r="AL811" s="584"/>
      <c r="AM811" s="584"/>
      <c r="AN811" s="584"/>
    </row>
    <row r="812" spans="1:40" ht="20.100000000000001" customHeight="1" x14ac:dyDescent="0.3">
      <c r="A812" s="644"/>
      <c r="B812" s="645"/>
      <c r="C812" s="584"/>
      <c r="D812" s="584"/>
      <c r="E812" s="584"/>
      <c r="F812" s="646"/>
      <c r="G812" s="584"/>
      <c r="H812" s="584"/>
      <c r="J812" s="584"/>
      <c r="K812" s="644"/>
      <c r="L812" s="584"/>
      <c r="M812"/>
      <c r="N812" s="584"/>
      <c r="P812" s="584"/>
      <c r="R812" s="644"/>
      <c r="S812" s="584"/>
      <c r="T812" s="584"/>
      <c r="U812" s="584"/>
      <c r="V812" s="584"/>
      <c r="W812" s="644"/>
      <c r="X812" s="584"/>
      <c r="Y812" s="644"/>
      <c r="Z812" s="644"/>
      <c r="AA812" s="644"/>
      <c r="AB812" s="647"/>
      <c r="AC812" s="644"/>
      <c r="AD812" s="648"/>
      <c r="AF812" s="584"/>
      <c r="AG812"/>
      <c r="AJ812" s="584"/>
      <c r="AK812" s="584"/>
      <c r="AL812" s="584"/>
      <c r="AM812" s="584"/>
      <c r="AN812" s="584"/>
    </row>
    <row r="813" spans="1:40" ht="20.100000000000001" customHeight="1" x14ac:dyDescent="0.3">
      <c r="A813" s="644"/>
      <c r="B813" s="645"/>
      <c r="C813" s="584"/>
      <c r="D813" s="584"/>
      <c r="E813" s="584"/>
      <c r="F813" s="646"/>
      <c r="G813" s="584"/>
      <c r="H813" s="584"/>
      <c r="J813" s="584"/>
      <c r="K813" s="644"/>
      <c r="L813" s="584"/>
      <c r="M813"/>
      <c r="N813" s="584"/>
      <c r="P813" s="584"/>
      <c r="R813" s="644"/>
      <c r="S813" s="584"/>
      <c r="T813" s="584"/>
      <c r="U813" s="584"/>
      <c r="V813" s="584"/>
      <c r="W813" s="644"/>
      <c r="X813" s="584"/>
      <c r="Y813" s="644"/>
      <c r="Z813" s="644"/>
      <c r="AA813" s="644"/>
      <c r="AB813" s="647"/>
      <c r="AC813" s="644"/>
      <c r="AD813" s="648"/>
      <c r="AF813" s="584"/>
      <c r="AG813"/>
      <c r="AJ813" s="584"/>
      <c r="AK813" s="584"/>
      <c r="AL813" s="584"/>
      <c r="AM813" s="584"/>
      <c r="AN813" s="584"/>
    </row>
    <row r="814" spans="1:40" ht="20.100000000000001" customHeight="1" x14ac:dyDescent="0.3">
      <c r="A814" s="644"/>
      <c r="B814" s="645"/>
      <c r="C814" s="584"/>
      <c r="D814" s="584"/>
      <c r="E814" s="584"/>
      <c r="F814" s="646"/>
      <c r="G814" s="584"/>
      <c r="H814" s="584"/>
      <c r="J814" s="584"/>
      <c r="K814" s="644"/>
      <c r="L814" s="584"/>
      <c r="M814"/>
      <c r="N814" s="584"/>
      <c r="P814" s="584"/>
      <c r="R814" s="644"/>
      <c r="S814" s="584"/>
      <c r="T814" s="584"/>
      <c r="U814" s="584"/>
      <c r="V814" s="584"/>
      <c r="W814" s="644"/>
      <c r="X814" s="584"/>
      <c r="Y814" s="644"/>
      <c r="Z814" s="644"/>
      <c r="AA814" s="644"/>
      <c r="AB814" s="647"/>
      <c r="AC814" s="644"/>
      <c r="AD814" s="648"/>
      <c r="AF814" s="584"/>
      <c r="AG814"/>
      <c r="AJ814" s="584"/>
      <c r="AK814" s="584"/>
      <c r="AL814" s="584"/>
      <c r="AM814" s="584"/>
      <c r="AN814" s="584"/>
    </row>
    <row r="815" spans="1:40" ht="20.100000000000001" customHeight="1" x14ac:dyDescent="0.3">
      <c r="A815" s="644"/>
      <c r="B815" s="645"/>
      <c r="C815" s="584"/>
      <c r="D815" s="584"/>
      <c r="E815" s="584"/>
      <c r="F815" s="646"/>
      <c r="G815" s="584"/>
      <c r="H815" s="584"/>
      <c r="J815" s="584"/>
      <c r="K815" s="644"/>
      <c r="L815" s="584"/>
      <c r="M815"/>
      <c r="N815" s="584"/>
      <c r="P815" s="584"/>
      <c r="R815" s="644"/>
      <c r="S815" s="584"/>
      <c r="T815" s="584"/>
      <c r="U815" s="584"/>
      <c r="V815" s="584"/>
      <c r="W815" s="644"/>
      <c r="X815" s="584"/>
      <c r="Y815" s="644"/>
      <c r="Z815" s="644"/>
      <c r="AA815" s="644"/>
      <c r="AB815" s="647"/>
      <c r="AC815" s="644"/>
      <c r="AD815" s="648"/>
      <c r="AF815" s="584"/>
      <c r="AG815"/>
      <c r="AJ815" s="584"/>
      <c r="AK815" s="584"/>
      <c r="AL815" s="584"/>
      <c r="AM815" s="584"/>
      <c r="AN815" s="584"/>
    </row>
    <row r="816" spans="1:40" ht="20.100000000000001" customHeight="1" x14ac:dyDescent="0.3">
      <c r="A816" s="644"/>
      <c r="B816" s="645"/>
      <c r="C816" s="584"/>
      <c r="D816" s="584"/>
      <c r="E816" s="584"/>
      <c r="F816" s="646"/>
      <c r="G816" s="584"/>
      <c r="H816" s="584"/>
      <c r="J816" s="584"/>
      <c r="K816" s="644"/>
      <c r="L816" s="584"/>
      <c r="M816"/>
      <c r="N816" s="584"/>
      <c r="P816" s="584"/>
      <c r="R816" s="644"/>
      <c r="S816" s="584"/>
      <c r="T816" s="584"/>
      <c r="U816" s="584"/>
      <c r="V816" s="584"/>
      <c r="W816" s="644"/>
      <c r="X816" s="584"/>
      <c r="Y816" s="644"/>
      <c r="Z816" s="644"/>
      <c r="AA816" s="644"/>
      <c r="AB816" s="647"/>
      <c r="AC816" s="644"/>
      <c r="AD816" s="648"/>
      <c r="AF816" s="584"/>
      <c r="AG816"/>
      <c r="AJ816" s="584"/>
      <c r="AK816" s="584"/>
      <c r="AL816" s="584"/>
      <c r="AM816" s="584"/>
      <c r="AN816" s="584"/>
    </row>
    <row r="817" spans="1:40" ht="20.100000000000001" customHeight="1" x14ac:dyDescent="0.3">
      <c r="A817" s="644"/>
      <c r="B817" s="645"/>
      <c r="C817" s="584"/>
      <c r="D817" s="584"/>
      <c r="E817" s="584"/>
      <c r="F817" s="646"/>
      <c r="G817" s="584"/>
      <c r="H817" s="584"/>
      <c r="J817" s="584"/>
      <c r="K817" s="644"/>
      <c r="L817" s="584"/>
      <c r="M817"/>
      <c r="N817" s="584"/>
      <c r="P817" s="584"/>
      <c r="R817" s="644"/>
      <c r="S817" s="584"/>
      <c r="T817" s="584"/>
      <c r="U817" s="584"/>
      <c r="V817" s="584"/>
      <c r="W817" s="644"/>
      <c r="X817" s="584"/>
      <c r="Y817" s="644"/>
      <c r="Z817" s="644"/>
      <c r="AA817" s="644"/>
      <c r="AB817" s="647"/>
      <c r="AC817" s="644"/>
      <c r="AD817" s="648"/>
      <c r="AF817" s="584"/>
      <c r="AG817"/>
      <c r="AJ817" s="584"/>
      <c r="AK817" s="584"/>
      <c r="AL817" s="584"/>
      <c r="AM817" s="584"/>
      <c r="AN817" s="584"/>
    </row>
    <row r="818" spans="1:40" ht="20.100000000000001" customHeight="1" x14ac:dyDescent="0.3">
      <c r="A818" s="644"/>
      <c r="B818" s="645"/>
      <c r="C818" s="584"/>
      <c r="D818" s="584"/>
      <c r="E818" s="584"/>
      <c r="F818" s="646"/>
      <c r="G818" s="584"/>
      <c r="H818" s="584"/>
      <c r="J818" s="584"/>
      <c r="K818" s="644"/>
      <c r="L818" s="584"/>
      <c r="M818"/>
      <c r="N818" s="583"/>
      <c r="P818" s="584"/>
      <c r="R818" s="644"/>
      <c r="S818" s="584"/>
      <c r="T818" s="584"/>
      <c r="U818" s="584"/>
      <c r="V818" s="584"/>
      <c r="W818" s="644"/>
      <c r="X818" s="584"/>
      <c r="Y818" s="644"/>
      <c r="Z818" s="644"/>
      <c r="AA818" s="644"/>
      <c r="AB818" s="647"/>
      <c r="AC818" s="644"/>
      <c r="AD818" s="648"/>
      <c r="AF818" s="584"/>
      <c r="AG818"/>
      <c r="AJ818" s="584"/>
      <c r="AK818" s="584"/>
      <c r="AL818" s="584"/>
      <c r="AM818" s="584"/>
      <c r="AN818" s="584"/>
    </row>
    <row r="819" spans="1:40" ht="20.100000000000001" customHeight="1" x14ac:dyDescent="0.3">
      <c r="A819" s="644"/>
      <c r="B819" s="645"/>
      <c r="C819" s="584"/>
      <c r="D819" s="584"/>
      <c r="E819" s="584"/>
      <c r="F819" s="646"/>
      <c r="G819" s="584"/>
      <c r="H819" s="584"/>
      <c r="J819" s="584"/>
      <c r="K819" s="644"/>
      <c r="L819" s="584"/>
      <c r="M819"/>
      <c r="N819" s="584"/>
      <c r="P819" s="584"/>
      <c r="R819" s="644"/>
      <c r="S819" s="584"/>
      <c r="T819" s="584"/>
      <c r="U819" s="584"/>
      <c r="V819" s="584"/>
      <c r="W819" s="644"/>
      <c r="X819" s="584"/>
      <c r="Y819" s="644"/>
      <c r="Z819" s="644"/>
      <c r="AA819" s="644"/>
      <c r="AB819" s="647"/>
      <c r="AC819" s="644"/>
      <c r="AD819" s="648"/>
      <c r="AF819" s="584"/>
      <c r="AG819"/>
      <c r="AJ819" s="584"/>
      <c r="AK819" s="584"/>
      <c r="AL819" s="584"/>
      <c r="AM819" s="584"/>
      <c r="AN819" s="584"/>
    </row>
    <row r="820" spans="1:40" ht="20.100000000000001" customHeight="1" x14ac:dyDescent="0.3">
      <c r="A820" s="644"/>
      <c r="B820" s="645"/>
      <c r="C820" s="584"/>
      <c r="D820" s="584"/>
      <c r="E820" s="584"/>
      <c r="F820" s="646"/>
      <c r="G820" s="584"/>
      <c r="H820" s="584"/>
      <c r="J820" s="584"/>
      <c r="K820" s="644"/>
      <c r="L820" s="584"/>
      <c r="M820"/>
      <c r="N820" s="583"/>
      <c r="P820" s="584"/>
      <c r="R820" s="644"/>
      <c r="S820" s="584"/>
      <c r="T820" s="584"/>
      <c r="U820" s="584"/>
      <c r="V820" s="584"/>
      <c r="W820" s="644"/>
      <c r="X820" s="584"/>
      <c r="Y820" s="644"/>
      <c r="Z820" s="644"/>
      <c r="AA820" s="644"/>
      <c r="AB820" s="647"/>
      <c r="AC820" s="644"/>
      <c r="AD820" s="648"/>
      <c r="AF820" s="584"/>
      <c r="AG820"/>
      <c r="AJ820" s="584"/>
      <c r="AK820" s="584"/>
      <c r="AL820" s="584"/>
      <c r="AM820" s="584"/>
      <c r="AN820" s="584"/>
    </row>
    <row r="821" spans="1:40" ht="20.100000000000001" customHeight="1" x14ac:dyDescent="0.3">
      <c r="A821" s="644"/>
      <c r="B821" s="645"/>
      <c r="C821" s="584"/>
      <c r="D821" s="584"/>
      <c r="E821" s="584"/>
      <c r="F821" s="646"/>
      <c r="G821" s="584"/>
      <c r="H821" s="584"/>
      <c r="J821" s="584"/>
      <c r="K821" s="644"/>
      <c r="L821" s="584"/>
      <c r="M821"/>
      <c r="N821" s="584"/>
      <c r="P821" s="584"/>
      <c r="R821" s="644"/>
      <c r="S821" s="584"/>
      <c r="T821" s="584"/>
      <c r="U821" s="584"/>
      <c r="V821" s="584"/>
      <c r="W821" s="644"/>
      <c r="X821" s="584"/>
      <c r="Y821" s="644"/>
      <c r="Z821" s="644"/>
      <c r="AA821" s="644"/>
      <c r="AB821" s="647"/>
      <c r="AC821" s="644"/>
      <c r="AD821" s="648"/>
      <c r="AF821" s="584"/>
      <c r="AG821"/>
      <c r="AJ821" s="584"/>
      <c r="AK821" s="584"/>
      <c r="AL821" s="584"/>
      <c r="AM821" s="584"/>
      <c r="AN821" s="584"/>
    </row>
    <row r="822" spans="1:40" ht="20.100000000000001" customHeight="1" x14ac:dyDescent="0.3">
      <c r="A822" s="668"/>
      <c r="B822" s="668"/>
      <c r="C822" s="668"/>
      <c r="E822" s="668"/>
      <c r="F822" s="668"/>
      <c r="G822" s="668"/>
    </row>
    <row r="823" spans="1:40" ht="20.100000000000001" customHeight="1" x14ac:dyDescent="0.3">
      <c r="A823" s="644"/>
      <c r="B823" s="645"/>
      <c r="C823" s="584"/>
      <c r="D823" s="584"/>
      <c r="E823" s="584"/>
      <c r="F823" s="646"/>
      <c r="G823" s="584"/>
      <c r="H823" s="584"/>
      <c r="J823" s="584"/>
      <c r="K823" s="644"/>
      <c r="L823" s="584"/>
      <c r="M823"/>
      <c r="N823" s="584"/>
      <c r="P823" s="584"/>
      <c r="R823" s="644"/>
      <c r="S823" s="584"/>
      <c r="T823" s="584"/>
      <c r="U823" s="584"/>
      <c r="V823" s="584"/>
      <c r="W823" s="644"/>
      <c r="X823" s="584"/>
      <c r="Y823" s="644"/>
      <c r="Z823" s="644"/>
      <c r="AA823" s="644"/>
      <c r="AB823" s="647"/>
      <c r="AC823" s="644"/>
      <c r="AD823" s="648"/>
      <c r="AF823" s="584"/>
      <c r="AG823"/>
      <c r="AJ823" s="584"/>
      <c r="AK823" s="584"/>
      <c r="AL823" s="584"/>
      <c r="AM823" s="584"/>
      <c r="AN823" s="584"/>
    </row>
    <row r="824" spans="1:40" ht="20.100000000000001" customHeight="1" x14ac:dyDescent="0.3">
      <c r="A824" s="644"/>
      <c r="B824" s="645"/>
      <c r="C824" s="584"/>
      <c r="D824" s="584"/>
      <c r="E824" s="584"/>
      <c r="F824" s="646"/>
      <c r="G824" s="584"/>
      <c r="H824" s="584"/>
      <c r="J824" s="584"/>
      <c r="K824" s="644"/>
      <c r="L824" s="584"/>
      <c r="M824"/>
      <c r="N824" s="584"/>
      <c r="P824" s="584"/>
      <c r="R824" s="644"/>
      <c r="S824" s="584"/>
      <c r="T824" s="584"/>
      <c r="U824" s="584"/>
      <c r="V824" s="584"/>
      <c r="W824" s="644"/>
      <c r="X824" s="584"/>
      <c r="Y824" s="644"/>
      <c r="Z824" s="644"/>
      <c r="AA824" s="644"/>
      <c r="AB824" s="647"/>
      <c r="AC824" s="644"/>
      <c r="AD824" s="648"/>
      <c r="AF824" s="584"/>
      <c r="AG824"/>
      <c r="AJ824" s="584"/>
      <c r="AK824" s="584"/>
      <c r="AL824" s="584"/>
      <c r="AM824" s="584"/>
      <c r="AN824" s="584"/>
    </row>
    <row r="825" spans="1:40" ht="20.100000000000001" customHeight="1" x14ac:dyDescent="0.3">
      <c r="A825" s="644"/>
      <c r="B825" s="645"/>
      <c r="C825" s="584"/>
      <c r="D825" s="584"/>
      <c r="E825" s="584"/>
      <c r="F825" s="646"/>
      <c r="G825" s="584"/>
      <c r="H825" s="584"/>
      <c r="J825" s="584"/>
      <c r="K825" s="644"/>
      <c r="L825" s="584"/>
      <c r="M825"/>
      <c r="N825" s="584"/>
      <c r="P825" s="584"/>
      <c r="R825" s="644"/>
      <c r="S825" s="584"/>
      <c r="T825" s="584"/>
      <c r="U825" s="584"/>
      <c r="V825" s="584"/>
      <c r="W825" s="644"/>
      <c r="X825" s="584"/>
      <c r="Y825" s="644"/>
      <c r="Z825" s="644"/>
      <c r="AA825" s="644"/>
      <c r="AB825" s="647"/>
      <c r="AC825" s="644"/>
      <c r="AD825" s="648"/>
      <c r="AF825" s="584"/>
      <c r="AG825"/>
      <c r="AJ825" s="584"/>
      <c r="AK825" s="584"/>
      <c r="AL825" s="584"/>
      <c r="AM825" s="584"/>
      <c r="AN825" s="584"/>
    </row>
    <row r="826" spans="1:40" ht="20.100000000000001" customHeight="1" x14ac:dyDescent="0.3">
      <c r="A826" s="644"/>
      <c r="B826" s="645"/>
      <c r="C826" s="584"/>
      <c r="D826" s="584"/>
      <c r="E826" s="584"/>
      <c r="F826" s="646"/>
      <c r="G826" s="584"/>
      <c r="H826" s="584"/>
      <c r="J826" s="584"/>
      <c r="K826" s="644"/>
      <c r="L826" s="584"/>
      <c r="M826"/>
      <c r="N826" s="584"/>
      <c r="P826" s="584"/>
      <c r="R826" s="644"/>
      <c r="S826" s="584"/>
      <c r="T826" s="584"/>
      <c r="U826" s="584"/>
      <c r="V826" s="584"/>
      <c r="W826" s="644"/>
      <c r="X826" s="584"/>
      <c r="Y826" s="644"/>
      <c r="Z826" s="644"/>
      <c r="AA826" s="644"/>
      <c r="AB826" s="647"/>
      <c r="AC826" s="644"/>
      <c r="AD826" s="648"/>
      <c r="AF826" s="584"/>
      <c r="AG826"/>
      <c r="AJ826" s="584"/>
      <c r="AK826" s="584"/>
      <c r="AL826" s="584"/>
      <c r="AM826" s="584"/>
      <c r="AN826" s="584"/>
    </row>
    <row r="827" spans="1:40" ht="20.100000000000001" customHeight="1" x14ac:dyDescent="0.3">
      <c r="A827" s="644"/>
      <c r="B827" s="645"/>
      <c r="C827" s="584"/>
      <c r="D827" s="584"/>
      <c r="E827" s="584"/>
      <c r="F827" s="646"/>
      <c r="G827" s="584"/>
      <c r="H827" s="584"/>
      <c r="J827" s="584"/>
      <c r="K827" s="644"/>
      <c r="L827" s="584"/>
      <c r="M827"/>
      <c r="N827" s="584"/>
      <c r="P827" s="584"/>
      <c r="R827" s="644"/>
      <c r="S827" s="584"/>
      <c r="T827" s="584"/>
      <c r="U827" s="584"/>
      <c r="V827" s="584"/>
      <c r="W827" s="644"/>
      <c r="X827" s="584"/>
      <c r="Y827" s="644"/>
      <c r="Z827" s="644"/>
      <c r="AA827" s="644"/>
      <c r="AB827" s="647"/>
      <c r="AC827" s="644"/>
      <c r="AD827" s="648"/>
      <c r="AF827" s="584"/>
      <c r="AG827"/>
      <c r="AJ827" s="584"/>
      <c r="AK827" s="584"/>
      <c r="AL827" s="584"/>
      <c r="AM827" s="584"/>
      <c r="AN827" s="584"/>
    </row>
    <row r="828" spans="1:40" ht="20.100000000000001" customHeight="1" x14ac:dyDescent="0.3">
      <c r="A828" s="644"/>
      <c r="B828" s="645"/>
      <c r="C828" s="584"/>
      <c r="D828" s="584"/>
      <c r="E828" s="584"/>
      <c r="F828" s="646"/>
      <c r="G828" s="584"/>
      <c r="H828" s="584"/>
      <c r="J828" s="584"/>
      <c r="K828" s="644"/>
      <c r="L828" s="584"/>
      <c r="M828"/>
      <c r="N828" s="584"/>
      <c r="P828" s="584"/>
      <c r="R828" s="644"/>
      <c r="S828" s="584"/>
      <c r="T828" s="584"/>
      <c r="U828" s="584"/>
      <c r="V828" s="584"/>
      <c r="W828" s="644"/>
      <c r="X828" s="584"/>
      <c r="Y828" s="644"/>
      <c r="Z828" s="644"/>
      <c r="AA828" s="644"/>
      <c r="AB828" s="647"/>
      <c r="AC828" s="644"/>
      <c r="AD828" s="648"/>
      <c r="AF828" s="584"/>
      <c r="AG828"/>
      <c r="AJ828" s="584"/>
      <c r="AK828" s="584"/>
      <c r="AL828" s="584"/>
      <c r="AM828" s="584"/>
      <c r="AN828" s="584"/>
    </row>
    <row r="829" spans="1:40" ht="20.100000000000001" customHeight="1" x14ac:dyDescent="0.3">
      <c r="A829" s="644"/>
      <c r="B829" s="645"/>
      <c r="C829" s="584"/>
      <c r="D829" s="584"/>
      <c r="E829" s="584"/>
      <c r="F829" s="646"/>
      <c r="G829" s="584"/>
      <c r="H829" s="584"/>
      <c r="J829" s="584"/>
      <c r="K829" s="644"/>
      <c r="L829" s="584"/>
      <c r="M829"/>
      <c r="N829" s="584"/>
      <c r="P829" s="584"/>
      <c r="R829" s="644"/>
      <c r="S829" s="584"/>
      <c r="T829" s="584"/>
      <c r="U829" s="584"/>
      <c r="V829" s="584"/>
      <c r="W829" s="644"/>
      <c r="X829" s="584"/>
      <c r="Y829" s="644"/>
      <c r="Z829" s="644"/>
      <c r="AA829" s="644"/>
      <c r="AB829" s="647"/>
      <c r="AC829" s="644"/>
      <c r="AD829" s="648"/>
      <c r="AF829" s="584"/>
      <c r="AG829"/>
      <c r="AJ829" s="584"/>
      <c r="AK829" s="584"/>
      <c r="AL829" s="584"/>
      <c r="AM829" s="584"/>
      <c r="AN829" s="584"/>
    </row>
    <row r="830" spans="1:40" ht="20.100000000000001" customHeight="1" x14ac:dyDescent="0.3">
      <c r="A830" s="644"/>
      <c r="B830" s="645"/>
      <c r="C830" s="584"/>
      <c r="D830" s="584"/>
      <c r="E830" s="584"/>
      <c r="F830" s="646"/>
      <c r="G830" s="584"/>
      <c r="H830" s="584"/>
      <c r="J830" s="584"/>
      <c r="K830" s="644"/>
      <c r="L830" s="584"/>
      <c r="M830"/>
      <c r="N830" s="584"/>
      <c r="P830" s="584"/>
      <c r="R830" s="644"/>
      <c r="S830" s="584"/>
      <c r="T830" s="584"/>
      <c r="U830" s="584"/>
      <c r="V830" s="584"/>
      <c r="W830" s="644"/>
      <c r="X830" s="584"/>
      <c r="Y830" s="644"/>
      <c r="Z830" s="644"/>
      <c r="AA830" s="644"/>
      <c r="AB830" s="647"/>
      <c r="AC830" s="644"/>
      <c r="AD830" s="648"/>
      <c r="AF830" s="584"/>
      <c r="AG830"/>
      <c r="AJ830" s="584"/>
      <c r="AK830" s="584"/>
      <c r="AL830" s="584"/>
      <c r="AM830" s="584"/>
      <c r="AN830" s="584"/>
    </row>
    <row r="831" spans="1:40" ht="20.100000000000001" customHeight="1" x14ac:dyDescent="0.3">
      <c r="A831" s="644"/>
      <c r="B831" s="645"/>
      <c r="C831" s="584"/>
      <c r="D831" s="584"/>
      <c r="E831" s="584"/>
      <c r="F831" s="646"/>
      <c r="G831" s="584"/>
      <c r="H831" s="584"/>
      <c r="J831" s="584"/>
      <c r="K831" s="644"/>
      <c r="L831" s="584"/>
      <c r="M831"/>
      <c r="N831" s="583"/>
      <c r="P831" s="584"/>
      <c r="R831" s="644"/>
      <c r="S831" s="584"/>
      <c r="T831" s="584"/>
      <c r="U831" s="584"/>
      <c r="V831" s="584"/>
      <c r="W831" s="644"/>
      <c r="X831" s="584"/>
      <c r="Y831" s="644"/>
      <c r="Z831" s="644"/>
      <c r="AA831" s="644"/>
      <c r="AB831" s="647"/>
      <c r="AC831" s="644"/>
      <c r="AD831" s="648"/>
      <c r="AF831" s="584"/>
      <c r="AG831"/>
      <c r="AJ831" s="584"/>
      <c r="AK831" s="584"/>
      <c r="AL831" s="584"/>
      <c r="AM831" s="584"/>
      <c r="AN831" s="584"/>
    </row>
    <row r="832" spans="1:40" ht="20.100000000000001" customHeight="1" x14ac:dyDescent="0.3">
      <c r="A832" s="644"/>
      <c r="B832" s="645"/>
      <c r="C832" s="584"/>
      <c r="D832" s="584"/>
      <c r="E832" s="584"/>
      <c r="F832" s="646"/>
      <c r="G832" s="584"/>
      <c r="H832" s="584"/>
      <c r="J832" s="584"/>
      <c r="K832" s="644"/>
      <c r="L832" s="584"/>
      <c r="M832"/>
      <c r="N832" s="584"/>
      <c r="P832" s="584"/>
      <c r="R832" s="644"/>
      <c r="S832" s="584"/>
      <c r="T832" s="584"/>
      <c r="U832" s="584"/>
      <c r="V832" s="584"/>
      <c r="W832" s="644"/>
      <c r="X832" s="584"/>
      <c r="Y832" s="644"/>
      <c r="Z832" s="644"/>
      <c r="AA832" s="644"/>
      <c r="AB832" s="647"/>
      <c r="AC832" s="644"/>
      <c r="AD832" s="648"/>
      <c r="AF832" s="584"/>
      <c r="AG832"/>
      <c r="AJ832" s="584"/>
      <c r="AK832" s="584"/>
      <c r="AL832" s="584"/>
      <c r="AM832" s="584"/>
      <c r="AN832" s="584"/>
    </row>
    <row r="833" spans="1:40" ht="20.100000000000001" customHeight="1" x14ac:dyDescent="0.3">
      <c r="A833" s="644"/>
      <c r="B833" s="645"/>
      <c r="C833" s="584"/>
      <c r="D833" s="584"/>
      <c r="E833" s="584"/>
      <c r="F833" s="646"/>
      <c r="G833" s="584"/>
      <c r="H833" s="584"/>
      <c r="J833" s="584"/>
      <c r="K833" s="644"/>
      <c r="L833" s="584"/>
      <c r="M833"/>
      <c r="N833" s="584"/>
      <c r="P833" s="584"/>
      <c r="R833" s="644"/>
      <c r="S833" s="584"/>
      <c r="T833" s="584"/>
      <c r="U833" s="584"/>
      <c r="V833" s="584"/>
      <c r="W833" s="644"/>
      <c r="X833" s="584"/>
      <c r="Y833" s="644"/>
      <c r="Z833" s="644"/>
      <c r="AA833" s="644"/>
      <c r="AB833" s="647"/>
      <c r="AC833" s="644"/>
      <c r="AD833" s="648"/>
      <c r="AF833" s="584"/>
      <c r="AG833"/>
      <c r="AJ833" s="584"/>
      <c r="AK833" s="584"/>
      <c r="AL833" s="584"/>
      <c r="AM833" s="584"/>
      <c r="AN833" s="584"/>
    </row>
    <row r="834" spans="1:40" ht="20.100000000000001" customHeight="1" x14ac:dyDescent="0.3">
      <c r="A834" s="644"/>
      <c r="B834" s="645"/>
      <c r="C834" s="584"/>
      <c r="D834" s="584"/>
      <c r="E834" s="584"/>
      <c r="F834" s="646"/>
      <c r="G834" s="584"/>
      <c r="H834" s="584"/>
      <c r="J834" s="584"/>
      <c r="K834" s="644"/>
      <c r="L834" s="584"/>
      <c r="M834"/>
      <c r="N834" s="584"/>
      <c r="P834" s="584"/>
      <c r="R834" s="644"/>
      <c r="S834" s="584"/>
      <c r="T834" s="584"/>
      <c r="U834" s="584"/>
      <c r="V834" s="584"/>
      <c r="W834" s="644"/>
      <c r="X834" s="584"/>
      <c r="Y834" s="644"/>
      <c r="Z834" s="644"/>
      <c r="AA834" s="644"/>
      <c r="AB834" s="647"/>
      <c r="AC834" s="644"/>
      <c r="AD834" s="648"/>
      <c r="AF834" s="584"/>
      <c r="AG834"/>
      <c r="AJ834" s="584"/>
      <c r="AK834" s="584"/>
      <c r="AL834" s="584"/>
      <c r="AM834" s="584"/>
      <c r="AN834" s="584"/>
    </row>
    <row r="835" spans="1:40" ht="20.100000000000001" customHeight="1" x14ac:dyDescent="0.3">
      <c r="A835" s="644"/>
      <c r="B835" s="645"/>
      <c r="C835" s="584"/>
      <c r="D835" s="584"/>
      <c r="E835" s="584"/>
      <c r="F835" s="646"/>
      <c r="G835" s="584"/>
      <c r="H835" s="584"/>
      <c r="J835" s="584"/>
      <c r="K835" s="644"/>
      <c r="L835" s="584"/>
      <c r="M835"/>
      <c r="N835" s="583"/>
      <c r="P835" s="584"/>
      <c r="R835" s="644"/>
      <c r="S835" s="584"/>
      <c r="T835" s="584"/>
      <c r="U835" s="584"/>
      <c r="V835" s="584"/>
      <c r="W835" s="644"/>
      <c r="X835" s="584"/>
      <c r="Y835" s="644"/>
      <c r="Z835" s="644"/>
      <c r="AA835" s="644"/>
      <c r="AB835" s="647"/>
      <c r="AC835" s="644"/>
      <c r="AD835" s="648"/>
      <c r="AF835" s="584"/>
      <c r="AG835"/>
      <c r="AJ835" s="584"/>
      <c r="AK835" s="584"/>
      <c r="AL835" s="584"/>
      <c r="AM835" s="584"/>
      <c r="AN835" s="584"/>
    </row>
    <row r="836" spans="1:40" ht="20.100000000000001" customHeight="1" x14ac:dyDescent="0.3">
      <c r="A836" s="644"/>
      <c r="B836" s="645"/>
      <c r="C836" s="584"/>
      <c r="D836" s="584"/>
      <c r="E836" s="584"/>
      <c r="F836" s="646"/>
      <c r="G836" s="584"/>
      <c r="H836" s="584"/>
      <c r="J836" s="584"/>
      <c r="K836" s="644"/>
      <c r="L836" s="584"/>
      <c r="M836"/>
      <c r="N836" s="584"/>
      <c r="P836" s="584"/>
      <c r="R836" s="644"/>
      <c r="S836" s="584"/>
      <c r="T836" s="584"/>
      <c r="U836" s="584"/>
      <c r="V836" s="584"/>
      <c r="W836" s="644"/>
      <c r="X836" s="584"/>
      <c r="Y836" s="644"/>
      <c r="Z836" s="644"/>
      <c r="AA836" s="644"/>
      <c r="AB836" s="647"/>
      <c r="AC836" s="644"/>
      <c r="AD836" s="648"/>
      <c r="AF836" s="584"/>
      <c r="AG836"/>
      <c r="AJ836" s="584"/>
      <c r="AK836" s="584"/>
      <c r="AL836" s="584"/>
      <c r="AM836" s="584"/>
      <c r="AN836" s="584"/>
    </row>
    <row r="837" spans="1:40" ht="20.100000000000001" customHeight="1" x14ac:dyDescent="0.3">
      <c r="A837" s="644"/>
      <c r="B837" s="645"/>
      <c r="C837" s="584"/>
      <c r="D837" s="584"/>
      <c r="E837" s="584"/>
      <c r="F837" s="646"/>
      <c r="G837" s="584"/>
      <c r="H837" s="584"/>
      <c r="J837" s="584"/>
      <c r="K837" s="644"/>
      <c r="L837" s="584"/>
      <c r="M837"/>
      <c r="N837" s="584"/>
      <c r="P837" s="584"/>
      <c r="R837" s="644"/>
      <c r="S837" s="584"/>
      <c r="T837" s="584"/>
      <c r="U837" s="584"/>
      <c r="V837" s="584"/>
      <c r="W837" s="644"/>
      <c r="X837" s="584"/>
      <c r="Y837" s="644"/>
      <c r="Z837" s="644"/>
      <c r="AA837" s="644"/>
      <c r="AB837" s="647"/>
      <c r="AC837" s="644"/>
      <c r="AD837" s="648"/>
      <c r="AF837" s="584"/>
      <c r="AG837"/>
      <c r="AJ837" s="584"/>
      <c r="AK837" s="584"/>
      <c r="AL837" s="584"/>
      <c r="AM837" s="584"/>
      <c r="AN837" s="584"/>
    </row>
    <row r="838" spans="1:40" ht="20.100000000000001" customHeight="1" x14ac:dyDescent="0.3">
      <c r="A838" s="644"/>
      <c r="B838" s="645"/>
      <c r="C838" s="584"/>
      <c r="D838" s="584"/>
      <c r="E838" s="584"/>
      <c r="F838" s="646"/>
      <c r="G838" s="584"/>
      <c r="H838" s="584"/>
      <c r="J838" s="584"/>
      <c r="K838" s="644"/>
      <c r="L838" s="584"/>
      <c r="M838"/>
      <c r="N838" s="584"/>
      <c r="P838" s="584"/>
      <c r="R838" s="644"/>
      <c r="S838" s="584"/>
      <c r="T838" s="584"/>
      <c r="U838" s="584"/>
      <c r="V838" s="584"/>
      <c r="W838" s="644"/>
      <c r="X838" s="584"/>
      <c r="Y838" s="644"/>
      <c r="Z838" s="644"/>
      <c r="AA838" s="644"/>
      <c r="AB838" s="647"/>
      <c r="AC838" s="644"/>
      <c r="AD838" s="648"/>
      <c r="AF838" s="584"/>
      <c r="AG838"/>
      <c r="AJ838" s="584"/>
      <c r="AK838" s="584"/>
      <c r="AL838" s="584"/>
      <c r="AM838" s="584"/>
      <c r="AN838" s="584"/>
    </row>
    <row r="839" spans="1:40" ht="20.100000000000001" customHeight="1" x14ac:dyDescent="0.3">
      <c r="A839" s="644"/>
      <c r="B839" s="645"/>
      <c r="C839" s="584"/>
      <c r="D839" s="584"/>
      <c r="E839" s="584"/>
      <c r="F839" s="646"/>
      <c r="G839" s="584"/>
      <c r="H839" s="584"/>
      <c r="J839" s="584"/>
      <c r="K839" s="644"/>
      <c r="L839" s="584"/>
      <c r="M839"/>
      <c r="N839" s="584"/>
      <c r="P839" s="584"/>
      <c r="R839" s="644"/>
      <c r="S839" s="584"/>
      <c r="T839" s="584"/>
      <c r="U839" s="584"/>
      <c r="V839" s="584"/>
      <c r="W839" s="644"/>
      <c r="X839" s="584"/>
      <c r="Y839" s="644"/>
      <c r="Z839" s="644"/>
      <c r="AA839" s="644"/>
      <c r="AB839" s="647"/>
      <c r="AC839" s="644"/>
      <c r="AD839" s="648"/>
      <c r="AF839" s="584"/>
      <c r="AG839"/>
      <c r="AJ839" s="584"/>
      <c r="AK839" s="584"/>
      <c r="AL839" s="584"/>
      <c r="AM839" s="584"/>
      <c r="AN839" s="584"/>
    </row>
    <row r="840" spans="1:40" ht="20.100000000000001" customHeight="1" x14ac:dyDescent="0.3">
      <c r="A840" s="644"/>
      <c r="B840" s="645"/>
      <c r="C840" s="584"/>
      <c r="D840" s="584"/>
      <c r="E840" s="584"/>
      <c r="F840" s="646"/>
      <c r="G840" s="584"/>
      <c r="H840" s="584"/>
      <c r="J840" s="584"/>
      <c r="K840" s="644"/>
      <c r="L840" s="584"/>
      <c r="M840"/>
      <c r="N840" s="584"/>
      <c r="P840" s="584"/>
      <c r="R840" s="644"/>
      <c r="S840" s="584"/>
      <c r="T840" s="584"/>
      <c r="U840" s="584"/>
      <c r="V840" s="584"/>
      <c r="W840" s="644"/>
      <c r="X840" s="584"/>
      <c r="Y840" s="644"/>
      <c r="Z840" s="644"/>
      <c r="AA840" s="644"/>
      <c r="AB840" s="647"/>
      <c r="AC840" s="644"/>
      <c r="AD840" s="648"/>
      <c r="AF840" s="584"/>
      <c r="AG840"/>
      <c r="AJ840" s="584"/>
      <c r="AK840" s="584"/>
      <c r="AL840" s="584"/>
      <c r="AM840" s="584"/>
      <c r="AN840" s="584"/>
    </row>
    <row r="841" spans="1:40" ht="20.100000000000001" customHeight="1" x14ac:dyDescent="0.3">
      <c r="A841" s="644"/>
      <c r="B841" s="645"/>
      <c r="C841" s="584"/>
      <c r="D841" s="584"/>
      <c r="E841" s="584"/>
      <c r="F841" s="646"/>
      <c r="G841" s="584"/>
      <c r="H841" s="584"/>
      <c r="J841" s="584"/>
      <c r="K841" s="644"/>
      <c r="L841" s="584"/>
      <c r="M841"/>
      <c r="N841" s="584"/>
      <c r="P841" s="584"/>
      <c r="R841" s="644"/>
      <c r="S841" s="584"/>
      <c r="T841" s="584"/>
      <c r="U841" s="584"/>
      <c r="V841" s="584"/>
      <c r="W841" s="644"/>
      <c r="X841" s="584"/>
      <c r="Y841" s="644"/>
      <c r="Z841" s="644"/>
      <c r="AA841" s="644"/>
      <c r="AB841" s="647"/>
      <c r="AC841" s="644"/>
      <c r="AD841" s="648"/>
      <c r="AF841" s="584"/>
      <c r="AG841"/>
      <c r="AJ841" s="584"/>
      <c r="AK841" s="584"/>
      <c r="AL841" s="584"/>
      <c r="AM841" s="584"/>
      <c r="AN841" s="584"/>
    </row>
    <row r="842" spans="1:40" ht="20.100000000000001" customHeight="1" x14ac:dyDescent="0.3">
      <c r="A842" s="644"/>
      <c r="B842" s="645"/>
      <c r="C842" s="584"/>
      <c r="D842" s="584"/>
      <c r="E842" s="584"/>
      <c r="F842" s="646"/>
      <c r="G842" s="584"/>
      <c r="H842" s="584"/>
      <c r="J842" s="584"/>
      <c r="K842" s="644"/>
      <c r="L842" s="584"/>
      <c r="M842"/>
      <c r="N842" s="583"/>
      <c r="P842" s="584"/>
      <c r="R842" s="644"/>
      <c r="S842" s="584"/>
      <c r="T842" s="584"/>
      <c r="U842" s="584"/>
      <c r="V842" s="584"/>
      <c r="W842" s="644"/>
      <c r="X842" s="584"/>
      <c r="Y842" s="644"/>
      <c r="Z842" s="644"/>
      <c r="AA842" s="644"/>
      <c r="AB842" s="647"/>
      <c r="AC842" s="644"/>
      <c r="AD842" s="648"/>
      <c r="AF842" s="584"/>
      <c r="AG842"/>
      <c r="AJ842" s="584"/>
      <c r="AK842" s="584"/>
      <c r="AL842" s="584"/>
      <c r="AM842" s="584"/>
      <c r="AN842" s="584"/>
    </row>
    <row r="843" spans="1:40" ht="20.100000000000001" customHeight="1" x14ac:dyDescent="0.3">
      <c r="A843" s="644"/>
      <c r="B843" s="645"/>
      <c r="C843" s="584"/>
      <c r="D843" s="584"/>
      <c r="E843" s="584"/>
      <c r="F843" s="646"/>
      <c r="G843" s="584"/>
      <c r="H843" s="584"/>
      <c r="J843" s="584"/>
      <c r="K843" s="644"/>
      <c r="L843" s="584"/>
      <c r="M843"/>
      <c r="N843" s="584"/>
      <c r="P843" s="584"/>
      <c r="R843" s="644"/>
      <c r="S843" s="584"/>
      <c r="T843" s="584"/>
      <c r="U843" s="584"/>
      <c r="V843" s="584"/>
      <c r="W843" s="644"/>
      <c r="X843" s="584"/>
      <c r="Y843" s="644"/>
      <c r="Z843" s="644"/>
      <c r="AA843" s="644"/>
      <c r="AB843" s="647"/>
      <c r="AC843" s="644"/>
      <c r="AD843" s="648"/>
      <c r="AF843" s="584"/>
      <c r="AG843"/>
      <c r="AJ843" s="584"/>
      <c r="AK843" s="584"/>
      <c r="AL843" s="584"/>
      <c r="AM843" s="584"/>
      <c r="AN843" s="584"/>
    </row>
    <row r="844" spans="1:40" ht="20.100000000000001" customHeight="1" x14ac:dyDescent="0.3">
      <c r="A844" s="644"/>
      <c r="B844" s="645"/>
      <c r="C844" s="584"/>
      <c r="D844" s="584"/>
      <c r="E844" s="584"/>
      <c r="F844" s="646"/>
      <c r="G844" s="584"/>
      <c r="H844" s="584"/>
      <c r="J844" s="584"/>
      <c r="K844" s="644"/>
      <c r="L844" s="584"/>
      <c r="M844"/>
      <c r="N844" s="584"/>
      <c r="P844" s="584"/>
      <c r="R844" s="644"/>
      <c r="S844" s="584"/>
      <c r="T844" s="584"/>
      <c r="U844" s="584"/>
      <c r="V844" s="584"/>
      <c r="W844" s="644"/>
      <c r="X844" s="584"/>
      <c r="Y844" s="644"/>
      <c r="Z844" s="644"/>
      <c r="AA844" s="644"/>
      <c r="AB844" s="647"/>
      <c r="AC844" s="644"/>
      <c r="AD844" s="648"/>
      <c r="AF844" s="584"/>
      <c r="AG844"/>
      <c r="AJ844" s="584"/>
      <c r="AK844" s="584"/>
      <c r="AL844" s="584"/>
      <c r="AM844" s="584"/>
      <c r="AN844" s="584"/>
    </row>
    <row r="845" spans="1:40" ht="20.100000000000001" customHeight="1" x14ac:dyDescent="0.3">
      <c r="A845" s="644"/>
      <c r="B845" s="645"/>
      <c r="C845" s="584"/>
      <c r="D845" s="584"/>
      <c r="E845" s="584"/>
      <c r="F845" s="646"/>
      <c r="G845" s="584"/>
      <c r="H845" s="584"/>
      <c r="J845" s="584"/>
      <c r="K845" s="644"/>
      <c r="L845" s="584"/>
      <c r="M845"/>
      <c r="N845" s="584"/>
      <c r="P845" s="584"/>
      <c r="R845" s="644"/>
      <c r="S845" s="584"/>
      <c r="T845" s="584"/>
      <c r="U845" s="584"/>
      <c r="V845" s="584"/>
      <c r="W845" s="644"/>
      <c r="X845" s="584"/>
      <c r="Y845" s="644"/>
      <c r="Z845" s="644"/>
      <c r="AA845" s="644"/>
      <c r="AB845" s="647"/>
      <c r="AC845" s="644"/>
      <c r="AD845" s="648"/>
      <c r="AF845" s="584"/>
      <c r="AG845"/>
      <c r="AJ845" s="584"/>
      <c r="AK845" s="584"/>
      <c r="AL845" s="584"/>
      <c r="AM845" s="584"/>
      <c r="AN845" s="584"/>
    </row>
    <row r="846" spans="1:40" ht="20.100000000000001" customHeight="1" x14ac:dyDescent="0.3">
      <c r="A846" s="644"/>
      <c r="B846" s="645"/>
      <c r="C846" s="584"/>
      <c r="D846" s="584"/>
      <c r="E846" s="584"/>
      <c r="F846" s="646"/>
      <c r="G846" s="584"/>
      <c r="H846" s="584"/>
      <c r="J846" s="584"/>
      <c r="K846" s="644"/>
      <c r="L846" s="584"/>
      <c r="M846"/>
      <c r="N846" s="584"/>
      <c r="P846" s="584"/>
      <c r="R846" s="644"/>
      <c r="S846" s="584"/>
      <c r="T846" s="584"/>
      <c r="U846" s="584"/>
      <c r="V846" s="584"/>
      <c r="W846" s="644"/>
      <c r="X846" s="584"/>
      <c r="Y846" s="644"/>
      <c r="Z846" s="644"/>
      <c r="AA846" s="644"/>
      <c r="AB846" s="647"/>
      <c r="AC846" s="644"/>
      <c r="AD846" s="648"/>
      <c r="AF846" s="584"/>
      <c r="AG846"/>
      <c r="AJ846" s="584"/>
      <c r="AK846" s="584"/>
      <c r="AL846" s="584"/>
      <c r="AM846" s="584"/>
      <c r="AN846" s="584"/>
    </row>
    <row r="847" spans="1:40" ht="20.100000000000001" customHeight="1" x14ac:dyDescent="0.3">
      <c r="A847" s="644"/>
      <c r="B847" s="645"/>
      <c r="C847" s="584"/>
      <c r="D847" s="584"/>
      <c r="E847" s="584"/>
      <c r="F847" s="646"/>
      <c r="G847" s="584"/>
      <c r="H847" s="584"/>
      <c r="J847" s="584"/>
      <c r="K847" s="644"/>
      <c r="L847" s="584"/>
      <c r="M847"/>
      <c r="N847" s="584"/>
      <c r="P847" s="584"/>
      <c r="R847" s="644"/>
      <c r="S847" s="584"/>
      <c r="T847" s="584"/>
      <c r="U847" s="584"/>
      <c r="V847" s="584"/>
      <c r="W847" s="644"/>
      <c r="X847" s="584"/>
      <c r="Y847" s="644"/>
      <c r="Z847" s="644"/>
      <c r="AA847" s="644"/>
      <c r="AB847" s="647"/>
      <c r="AC847" s="644"/>
      <c r="AD847" s="648"/>
      <c r="AF847" s="584"/>
      <c r="AG847"/>
      <c r="AJ847" s="584"/>
      <c r="AK847" s="584"/>
      <c r="AL847" s="584"/>
      <c r="AM847" s="584"/>
      <c r="AN847" s="584"/>
    </row>
    <row r="848" spans="1:40" ht="20.100000000000001" customHeight="1" x14ac:dyDescent="0.3">
      <c r="A848" s="644"/>
      <c r="B848" s="645"/>
      <c r="C848" s="584"/>
      <c r="D848" s="584"/>
      <c r="E848" s="584"/>
      <c r="F848" s="646"/>
      <c r="G848" s="584"/>
      <c r="H848" s="584"/>
      <c r="J848" s="584"/>
      <c r="K848" s="644"/>
      <c r="L848" s="584"/>
      <c r="M848"/>
      <c r="N848" s="584"/>
      <c r="P848" s="584"/>
      <c r="R848" s="644"/>
      <c r="S848" s="584"/>
      <c r="T848" s="584"/>
      <c r="U848" s="584"/>
      <c r="V848" s="584"/>
      <c r="W848" s="644"/>
      <c r="X848" s="584"/>
      <c r="Y848" s="644"/>
      <c r="Z848" s="644"/>
      <c r="AA848" s="644"/>
      <c r="AB848" s="647"/>
      <c r="AC848" s="644"/>
      <c r="AD848" s="648"/>
      <c r="AF848" s="584"/>
      <c r="AG848"/>
      <c r="AJ848" s="584"/>
      <c r="AK848" s="584"/>
      <c r="AL848" s="584"/>
      <c r="AM848" s="584"/>
      <c r="AN848" s="584"/>
    </row>
    <row r="849" spans="1:40" ht="20.100000000000001" customHeight="1" x14ac:dyDescent="0.3">
      <c r="A849" s="644"/>
      <c r="B849" s="645"/>
      <c r="C849" s="584"/>
      <c r="D849" s="584"/>
      <c r="E849" s="584"/>
      <c r="F849" s="646"/>
      <c r="G849" s="584"/>
      <c r="H849" s="584"/>
      <c r="J849" s="584"/>
      <c r="K849" s="644"/>
      <c r="L849" s="584"/>
      <c r="M849"/>
      <c r="N849" s="584"/>
      <c r="P849" s="584"/>
      <c r="R849" s="644"/>
      <c r="S849" s="584"/>
      <c r="T849" s="584"/>
      <c r="U849" s="584"/>
      <c r="V849" s="584"/>
      <c r="W849" s="644"/>
      <c r="X849" s="584"/>
      <c r="Y849" s="644"/>
      <c r="Z849" s="644"/>
      <c r="AA849" s="644"/>
      <c r="AB849" s="647"/>
      <c r="AC849" s="644"/>
      <c r="AD849" s="648"/>
      <c r="AF849" s="584"/>
      <c r="AG849"/>
      <c r="AJ849" s="584"/>
      <c r="AK849" s="584"/>
      <c r="AL849" s="584"/>
      <c r="AM849" s="584"/>
      <c r="AN849" s="584"/>
    </row>
    <row r="850" spans="1:40" ht="20.100000000000001" customHeight="1" x14ac:dyDescent="0.3">
      <c r="A850" s="644"/>
      <c r="B850" s="645"/>
      <c r="C850" s="584"/>
      <c r="D850" s="584"/>
      <c r="E850" s="584"/>
      <c r="F850" s="646"/>
      <c r="G850" s="584"/>
      <c r="H850" s="584"/>
      <c r="J850" s="584"/>
      <c r="K850" s="644"/>
      <c r="L850" s="584"/>
      <c r="M850"/>
      <c r="N850" s="584"/>
      <c r="P850" s="584"/>
      <c r="R850" s="644"/>
      <c r="S850" s="584"/>
      <c r="T850" s="584"/>
      <c r="U850" s="584"/>
      <c r="V850" s="584"/>
      <c r="W850" s="644"/>
      <c r="X850" s="584"/>
      <c r="Y850" s="644"/>
      <c r="Z850" s="644"/>
      <c r="AA850" s="644"/>
      <c r="AB850" s="647"/>
      <c r="AC850" s="644"/>
      <c r="AD850" s="648"/>
      <c r="AF850" s="584"/>
      <c r="AG850"/>
      <c r="AJ850" s="584"/>
      <c r="AK850" s="584"/>
      <c r="AL850" s="584"/>
      <c r="AM850" s="584"/>
      <c r="AN850" s="584"/>
    </row>
    <row r="851" spans="1:40" ht="20.100000000000001" customHeight="1" x14ac:dyDescent="0.3">
      <c r="A851" s="644"/>
      <c r="B851" s="645"/>
      <c r="C851" s="584"/>
      <c r="D851" s="584"/>
      <c r="E851" s="584"/>
      <c r="F851" s="646"/>
      <c r="G851" s="584"/>
      <c r="H851" s="584"/>
      <c r="J851" s="584"/>
      <c r="K851" s="644"/>
      <c r="L851" s="584"/>
      <c r="M851"/>
      <c r="N851" s="584"/>
      <c r="P851" s="584"/>
      <c r="R851" s="644"/>
      <c r="S851" s="584"/>
      <c r="T851" s="584"/>
      <c r="U851" s="584"/>
      <c r="V851" s="584"/>
      <c r="W851" s="644"/>
      <c r="X851" s="584"/>
      <c r="Y851" s="644"/>
      <c r="Z851" s="644"/>
      <c r="AA851" s="644"/>
      <c r="AB851" s="647"/>
      <c r="AC851" s="644"/>
      <c r="AD851" s="648"/>
      <c r="AF851" s="584"/>
      <c r="AG851"/>
      <c r="AJ851" s="584"/>
      <c r="AK851" s="584"/>
      <c r="AL851" s="584"/>
      <c r="AM851" s="584"/>
      <c r="AN851" s="584"/>
    </row>
    <row r="852" spans="1:40" ht="20.100000000000001" customHeight="1" x14ac:dyDescent="0.3">
      <c r="A852" s="644"/>
      <c r="B852" s="645"/>
      <c r="C852" s="584"/>
      <c r="D852" s="584"/>
      <c r="E852" s="584"/>
      <c r="F852" s="646"/>
      <c r="G852" s="584"/>
      <c r="H852" s="584"/>
      <c r="J852" s="584"/>
      <c r="K852" s="644"/>
      <c r="L852" s="584"/>
      <c r="M852"/>
      <c r="N852" s="584"/>
      <c r="P852" s="584"/>
      <c r="R852" s="644"/>
      <c r="S852" s="584"/>
      <c r="T852" s="584"/>
      <c r="U852" s="584"/>
      <c r="V852" s="584"/>
      <c r="W852" s="644"/>
      <c r="X852" s="584"/>
      <c r="Y852" s="644"/>
      <c r="Z852" s="644"/>
      <c r="AA852" s="644"/>
      <c r="AB852" s="647"/>
      <c r="AC852" s="644"/>
      <c r="AD852" s="648"/>
      <c r="AF852" s="584"/>
      <c r="AG852"/>
      <c r="AJ852" s="584"/>
      <c r="AK852" s="584"/>
      <c r="AL852" s="584"/>
      <c r="AM852" s="584"/>
      <c r="AN852" s="584"/>
    </row>
    <row r="853" spans="1:40" ht="20.100000000000001" customHeight="1" x14ac:dyDescent="0.3">
      <c r="A853" s="644"/>
      <c r="B853" s="645"/>
      <c r="C853" s="584"/>
      <c r="D853" s="584"/>
      <c r="E853" s="584"/>
      <c r="F853" s="646"/>
      <c r="G853" s="584"/>
      <c r="H853" s="584"/>
      <c r="J853" s="584"/>
      <c r="K853" s="644"/>
      <c r="L853" s="584"/>
      <c r="M853"/>
      <c r="N853" s="584"/>
      <c r="P853" s="584"/>
      <c r="R853" s="644"/>
      <c r="S853" s="584"/>
      <c r="T853" s="584"/>
      <c r="U853" s="584"/>
      <c r="V853" s="584"/>
      <c r="W853" s="644"/>
      <c r="X853" s="584"/>
      <c r="Y853" s="644"/>
      <c r="Z853" s="644"/>
      <c r="AA853" s="644"/>
      <c r="AB853" s="647"/>
      <c r="AC853" s="644"/>
      <c r="AD853" s="648"/>
      <c r="AF853" s="584"/>
      <c r="AG853"/>
      <c r="AJ853" s="584"/>
      <c r="AK853" s="584"/>
      <c r="AL853" s="584"/>
      <c r="AM853" s="584"/>
      <c r="AN853" s="584"/>
    </row>
    <row r="854" spans="1:40" ht="20.100000000000001" customHeight="1" x14ac:dyDescent="0.3">
      <c r="A854" s="644"/>
      <c r="B854" s="645"/>
      <c r="C854" s="584"/>
      <c r="D854" s="584"/>
      <c r="E854" s="584"/>
      <c r="F854" s="646"/>
      <c r="G854" s="584"/>
      <c r="H854" s="584"/>
      <c r="J854" s="584"/>
      <c r="K854" s="644"/>
      <c r="L854" s="584"/>
      <c r="M854"/>
      <c r="N854" s="584"/>
      <c r="P854" s="584"/>
      <c r="R854" s="644"/>
      <c r="S854" s="584"/>
      <c r="T854" s="584"/>
      <c r="U854" s="584"/>
      <c r="V854" s="584"/>
      <c r="W854" s="644"/>
      <c r="X854" s="584"/>
      <c r="Y854" s="644"/>
      <c r="Z854" s="644"/>
      <c r="AA854" s="644"/>
      <c r="AB854" s="647"/>
      <c r="AC854" s="644"/>
      <c r="AD854" s="648"/>
      <c r="AF854" s="584"/>
      <c r="AG854"/>
      <c r="AJ854" s="584"/>
      <c r="AK854" s="584"/>
      <c r="AL854" s="584"/>
      <c r="AM854" s="584"/>
      <c r="AN854" s="584"/>
    </row>
    <row r="855" spans="1:40" ht="20.100000000000001" customHeight="1" x14ac:dyDescent="0.3">
      <c r="A855" s="644"/>
      <c r="B855" s="645"/>
      <c r="C855" s="584"/>
      <c r="D855" s="584"/>
      <c r="E855" s="584"/>
      <c r="F855" s="646"/>
      <c r="G855" s="584"/>
      <c r="H855" s="584"/>
      <c r="J855" s="584"/>
      <c r="K855" s="644"/>
      <c r="L855" s="584"/>
      <c r="M855"/>
      <c r="N855" s="584"/>
      <c r="P855" s="584"/>
      <c r="R855" s="644"/>
      <c r="S855" s="584"/>
      <c r="T855" s="584"/>
      <c r="U855" s="584"/>
      <c r="V855" s="584"/>
      <c r="W855" s="644"/>
      <c r="X855" s="584"/>
      <c r="Y855" s="644"/>
      <c r="Z855" s="644"/>
      <c r="AA855" s="644"/>
      <c r="AB855" s="647"/>
      <c r="AC855" s="644"/>
      <c r="AD855" s="648"/>
      <c r="AF855" s="584"/>
      <c r="AG855"/>
      <c r="AJ855" s="584"/>
      <c r="AK855" s="584"/>
      <c r="AL855" s="584"/>
      <c r="AM855" s="584"/>
      <c r="AN855" s="584"/>
    </row>
    <row r="856" spans="1:40" ht="20.100000000000001" customHeight="1" x14ac:dyDescent="0.3">
      <c r="A856" s="644"/>
      <c r="B856" s="645"/>
      <c r="C856" s="584"/>
      <c r="D856" s="584"/>
      <c r="E856" s="584"/>
      <c r="F856" s="646"/>
      <c r="G856" s="584"/>
      <c r="H856" s="584"/>
      <c r="J856" s="584"/>
      <c r="K856" s="644"/>
      <c r="L856" s="584"/>
      <c r="M856"/>
      <c r="N856" s="584"/>
      <c r="P856" s="584"/>
      <c r="R856" s="644"/>
      <c r="S856" s="584"/>
      <c r="T856" s="584"/>
      <c r="U856" s="584"/>
      <c r="V856" s="584"/>
      <c r="W856" s="644"/>
      <c r="X856" s="584"/>
      <c r="Y856" s="644"/>
      <c r="Z856" s="644"/>
      <c r="AA856" s="644"/>
      <c r="AB856" s="647"/>
      <c r="AC856" s="644"/>
      <c r="AD856" s="648"/>
      <c r="AF856" s="584"/>
      <c r="AG856"/>
      <c r="AJ856" s="584"/>
      <c r="AK856" s="584"/>
      <c r="AL856" s="584"/>
      <c r="AM856" s="584"/>
      <c r="AN856" s="584"/>
    </row>
    <row r="857" spans="1:40" ht="20.100000000000001" customHeight="1" x14ac:dyDescent="0.3">
      <c r="A857" s="644"/>
      <c r="B857" s="645"/>
      <c r="C857" s="584"/>
      <c r="D857" s="584"/>
      <c r="E857" s="584"/>
      <c r="F857" s="646"/>
      <c r="G857" s="584"/>
      <c r="H857" s="584"/>
      <c r="J857" s="584"/>
      <c r="K857" s="644"/>
      <c r="L857" s="584"/>
      <c r="M857"/>
      <c r="N857" s="584"/>
      <c r="P857" s="584"/>
      <c r="R857" s="644"/>
      <c r="S857" s="584"/>
      <c r="T857" s="584"/>
      <c r="U857" s="584"/>
      <c r="V857" s="584"/>
      <c r="W857" s="644"/>
      <c r="X857" s="584"/>
      <c r="Y857" s="644"/>
      <c r="Z857" s="644"/>
      <c r="AA857" s="644"/>
      <c r="AB857" s="647"/>
      <c r="AC857" s="644"/>
      <c r="AD857" s="648"/>
      <c r="AF857" s="584"/>
      <c r="AG857"/>
      <c r="AJ857" s="584"/>
      <c r="AK857" s="584"/>
      <c r="AL857" s="584"/>
      <c r="AM857" s="584"/>
      <c r="AN857" s="584"/>
    </row>
    <row r="858" spans="1:40" ht="20.100000000000001" customHeight="1" x14ac:dyDescent="0.3">
      <c r="A858" s="644"/>
      <c r="B858" s="645"/>
      <c r="C858" s="584"/>
      <c r="D858" s="584"/>
      <c r="E858" s="584"/>
      <c r="F858" s="646"/>
      <c r="G858" s="584"/>
      <c r="H858" s="584"/>
      <c r="J858" s="584"/>
      <c r="K858" s="644"/>
      <c r="L858" s="584"/>
      <c r="M858"/>
      <c r="N858"/>
      <c r="P858" s="584"/>
      <c r="R858" s="644"/>
      <c r="S858" s="584"/>
      <c r="T858" s="584"/>
      <c r="U858" s="584"/>
      <c r="V858" s="584"/>
      <c r="W858" s="644"/>
      <c r="X858" s="584"/>
      <c r="Y858" s="644"/>
      <c r="Z858" s="644"/>
      <c r="AA858" s="644"/>
      <c r="AB858" s="647"/>
      <c r="AC858" s="644"/>
      <c r="AD858" s="648"/>
      <c r="AF858" s="584"/>
      <c r="AG858"/>
      <c r="AJ858" s="584"/>
      <c r="AK858" s="584"/>
      <c r="AL858" s="584"/>
      <c r="AM858" s="584"/>
      <c r="AN858" s="584"/>
    </row>
    <row r="859" spans="1:40" ht="20.100000000000001" customHeight="1" x14ac:dyDescent="0.3">
      <c r="A859" s="644"/>
      <c r="B859" s="645"/>
      <c r="C859" s="584"/>
      <c r="D859" s="584"/>
      <c r="E859" s="584"/>
      <c r="F859" s="646"/>
      <c r="G859" s="584"/>
      <c r="H859" s="584"/>
      <c r="J859" s="584"/>
      <c r="K859" s="644"/>
      <c r="L859" s="584"/>
      <c r="M859"/>
      <c r="N859"/>
      <c r="P859" s="584"/>
      <c r="R859" s="644"/>
      <c r="S859" s="584"/>
      <c r="T859" s="584"/>
      <c r="U859" s="584"/>
      <c r="V859" s="584"/>
      <c r="W859" s="644"/>
      <c r="X859" s="584"/>
      <c r="Y859" s="644"/>
      <c r="Z859" s="644"/>
      <c r="AA859" s="644"/>
      <c r="AB859" s="647"/>
      <c r="AC859" s="644"/>
      <c r="AD859" s="648"/>
      <c r="AF859" s="584"/>
      <c r="AG859"/>
      <c r="AJ859" s="584"/>
      <c r="AK859" s="584"/>
      <c r="AL859" s="584"/>
      <c r="AM859" s="584"/>
      <c r="AN859" s="584"/>
    </row>
    <row r="860" spans="1:40" ht="20.100000000000001" customHeight="1" x14ac:dyDescent="0.3">
      <c r="A860" s="644"/>
      <c r="B860" s="645"/>
      <c r="C860" s="584"/>
      <c r="D860" s="584"/>
      <c r="E860" s="584"/>
      <c r="F860" s="646"/>
      <c r="G860" s="584"/>
      <c r="H860" s="584"/>
      <c r="J860" s="584"/>
      <c r="K860" s="644"/>
      <c r="L860" s="584"/>
      <c r="M860"/>
      <c r="N860"/>
      <c r="P860" s="584"/>
      <c r="R860" s="644"/>
      <c r="S860" s="584"/>
      <c r="T860" s="584"/>
      <c r="U860" s="584"/>
      <c r="V860" s="584"/>
      <c r="W860" s="644"/>
      <c r="X860" s="584"/>
      <c r="Y860" s="644"/>
      <c r="Z860" s="644"/>
      <c r="AA860" s="644"/>
      <c r="AB860" s="647"/>
      <c r="AC860" s="644"/>
      <c r="AD860" s="648"/>
      <c r="AF860" s="584"/>
      <c r="AG860"/>
      <c r="AJ860" s="584"/>
      <c r="AK860" s="584"/>
      <c r="AL860" s="584"/>
      <c r="AM860" s="584"/>
      <c r="AN860" s="584"/>
    </row>
    <row r="861" spans="1:40" ht="20.100000000000001" customHeight="1" x14ac:dyDescent="0.3">
      <c r="A861" s="644"/>
      <c r="B861" s="645"/>
      <c r="C861" s="584"/>
      <c r="D861" s="584"/>
      <c r="E861" s="584"/>
      <c r="F861" s="646"/>
      <c r="G861" s="584"/>
      <c r="H861" s="584"/>
      <c r="J861" s="584"/>
      <c r="K861" s="644"/>
      <c r="L861" s="584"/>
      <c r="M861"/>
      <c r="N861"/>
      <c r="P861" s="584"/>
      <c r="R861" s="644"/>
      <c r="S861" s="584"/>
      <c r="T861" s="584"/>
      <c r="U861" s="584"/>
      <c r="V861" s="584"/>
      <c r="W861" s="644"/>
      <c r="X861" s="584"/>
      <c r="Y861" s="644"/>
      <c r="Z861" s="644"/>
      <c r="AA861" s="644"/>
      <c r="AB861" s="647"/>
      <c r="AC861" s="644"/>
      <c r="AD861" s="648"/>
      <c r="AF861" s="584"/>
      <c r="AG861"/>
      <c r="AJ861" s="584"/>
      <c r="AK861" s="584"/>
      <c r="AL861" s="584"/>
      <c r="AM861" s="584"/>
      <c r="AN861" s="584"/>
    </row>
    <row r="862" spans="1:40" ht="20.100000000000001" customHeight="1" x14ac:dyDescent="0.3">
      <c r="A862" s="644"/>
      <c r="B862" s="645"/>
      <c r="C862" s="584"/>
      <c r="D862" s="584"/>
      <c r="E862" s="584"/>
      <c r="F862" s="646"/>
      <c r="G862" s="584"/>
      <c r="H862" s="584"/>
      <c r="J862" s="584"/>
      <c r="K862" s="644"/>
      <c r="L862" s="584"/>
      <c r="M862"/>
      <c r="N862"/>
      <c r="P862" s="584"/>
      <c r="R862" s="644"/>
      <c r="S862" s="584"/>
      <c r="T862" s="584"/>
      <c r="U862" s="584"/>
      <c r="V862" s="584"/>
      <c r="W862" s="644"/>
      <c r="X862" s="584"/>
      <c r="Y862" s="644"/>
      <c r="Z862" s="644"/>
      <c r="AA862" s="644"/>
      <c r="AB862" s="647"/>
      <c r="AC862" s="644"/>
      <c r="AD862" s="648"/>
      <c r="AF862" s="584"/>
      <c r="AG862"/>
      <c r="AJ862" s="584"/>
      <c r="AK862" s="584"/>
      <c r="AL862" s="584"/>
      <c r="AM862" s="584"/>
      <c r="AN862" s="584"/>
    </row>
    <row r="863" spans="1:40" ht="20.100000000000001" customHeight="1" x14ac:dyDescent="0.3">
      <c r="A863" s="644"/>
      <c r="B863" s="645"/>
      <c r="C863" s="584"/>
      <c r="D863" s="584"/>
      <c r="E863" s="584"/>
      <c r="F863" s="646"/>
      <c r="G863" s="584"/>
      <c r="H863" s="584"/>
      <c r="J863" s="584"/>
      <c r="K863" s="644"/>
      <c r="L863" s="584"/>
      <c r="M863"/>
      <c r="N863"/>
      <c r="P863" s="584"/>
      <c r="R863" s="644"/>
      <c r="S863" s="584"/>
      <c r="T863" s="584"/>
      <c r="U863" s="584"/>
      <c r="V863" s="584"/>
      <c r="W863" s="644"/>
      <c r="X863" s="584"/>
      <c r="Y863" s="644"/>
      <c r="Z863" s="644"/>
      <c r="AA863" s="644"/>
      <c r="AB863" s="647"/>
      <c r="AC863" s="644"/>
      <c r="AD863" s="648"/>
      <c r="AF863" s="584"/>
      <c r="AG863"/>
      <c r="AJ863" s="584"/>
      <c r="AK863" s="584"/>
      <c r="AL863" s="584"/>
      <c r="AM863" s="584"/>
      <c r="AN863" s="584"/>
    </row>
    <row r="864" spans="1:40" ht="20.100000000000001" customHeight="1" x14ac:dyDescent="0.3">
      <c r="A864" s="644"/>
      <c r="B864" s="645"/>
      <c r="C864" s="584"/>
      <c r="D864" s="584"/>
      <c r="E864" s="584"/>
      <c r="F864" s="646"/>
      <c r="G864" s="584"/>
      <c r="H864" s="584"/>
      <c r="J864" s="584"/>
      <c r="K864" s="644"/>
      <c r="L864" s="584"/>
      <c r="M864"/>
      <c r="N864"/>
      <c r="P864" s="584"/>
      <c r="R864" s="644"/>
      <c r="S864" s="584"/>
      <c r="T864" s="584"/>
      <c r="U864" s="584"/>
      <c r="V864" s="584"/>
      <c r="W864" s="644"/>
      <c r="X864" s="584"/>
      <c r="Y864" s="644"/>
      <c r="Z864" s="644"/>
      <c r="AA864" s="644"/>
      <c r="AB864" s="647"/>
      <c r="AC864" s="644"/>
      <c r="AD864" s="648"/>
      <c r="AF864" s="584"/>
      <c r="AG864"/>
      <c r="AJ864" s="584"/>
      <c r="AK864" s="584"/>
      <c r="AL864" s="584"/>
      <c r="AM864" s="584"/>
      <c r="AN864" s="584"/>
    </row>
    <row r="865" spans="1:40" ht="20.100000000000001" customHeight="1" x14ac:dyDescent="0.3">
      <c r="A865" s="644"/>
      <c r="B865" s="645"/>
      <c r="C865" s="584"/>
      <c r="D865" s="584"/>
      <c r="E865" s="584"/>
      <c r="F865" s="646"/>
      <c r="G865" s="584"/>
      <c r="H865" s="584"/>
      <c r="J865" s="584"/>
      <c r="K865" s="644"/>
      <c r="L865" s="584"/>
      <c r="M865"/>
      <c r="N865"/>
      <c r="P865" s="584"/>
      <c r="R865" s="644"/>
      <c r="S865" s="584"/>
      <c r="T865" s="584"/>
      <c r="U865" s="584"/>
      <c r="V865" s="584"/>
      <c r="W865" s="644"/>
      <c r="X865" s="584"/>
      <c r="Y865" s="644"/>
      <c r="Z865" s="644"/>
      <c r="AA865" s="644"/>
      <c r="AB865" s="647"/>
      <c r="AC865" s="644"/>
      <c r="AD865" s="648"/>
      <c r="AF865" s="584"/>
      <c r="AG865"/>
      <c r="AJ865" s="584"/>
      <c r="AK865" s="584"/>
      <c r="AL865" s="584"/>
      <c r="AM865" s="584"/>
      <c r="AN865" s="584"/>
    </row>
    <row r="866" spans="1:40" ht="20.100000000000001" customHeight="1" x14ac:dyDescent="0.3">
      <c r="A866" s="644"/>
      <c r="B866" s="645"/>
      <c r="C866" s="584"/>
      <c r="D866" s="584"/>
      <c r="E866" s="584"/>
      <c r="F866" s="646"/>
      <c r="G866" s="584"/>
      <c r="H866" s="584"/>
      <c r="J866" s="584"/>
      <c r="K866" s="644"/>
      <c r="L866" s="584"/>
      <c r="M866"/>
      <c r="N866"/>
      <c r="P866" s="584"/>
      <c r="R866" s="644"/>
      <c r="S866" s="584"/>
      <c r="T866" s="584"/>
      <c r="U866" s="584"/>
      <c r="V866" s="584"/>
      <c r="W866" s="644"/>
      <c r="X866" s="584"/>
      <c r="Y866" s="644"/>
      <c r="Z866" s="644"/>
      <c r="AA866" s="644"/>
      <c r="AB866" s="647"/>
      <c r="AC866" s="644"/>
      <c r="AD866" s="648"/>
      <c r="AF866" s="584"/>
      <c r="AG866"/>
      <c r="AJ866" s="584"/>
      <c r="AK866" s="584"/>
      <c r="AL866" s="584"/>
      <c r="AM866" s="584"/>
      <c r="AN866" s="584"/>
    </row>
    <row r="867" spans="1:40" ht="20.100000000000001" customHeight="1" x14ac:dyDescent="0.3">
      <c r="A867" s="644"/>
      <c r="B867" s="645"/>
      <c r="C867" s="584"/>
      <c r="D867" s="584"/>
      <c r="E867" s="584"/>
      <c r="F867" s="646"/>
      <c r="G867" s="584"/>
      <c r="H867" s="584"/>
      <c r="J867" s="584"/>
      <c r="K867" s="644"/>
      <c r="L867" s="584"/>
      <c r="M867"/>
      <c r="N867"/>
      <c r="P867" s="584"/>
      <c r="R867" s="644"/>
      <c r="S867" s="584"/>
      <c r="T867" s="584"/>
      <c r="U867" s="584"/>
      <c r="V867" s="584"/>
      <c r="W867" s="644"/>
      <c r="X867" s="584"/>
      <c r="Y867" s="644"/>
      <c r="Z867" s="644"/>
      <c r="AA867" s="644"/>
      <c r="AB867" s="647"/>
      <c r="AC867" s="644"/>
      <c r="AD867" s="648"/>
      <c r="AF867" s="584"/>
      <c r="AG867"/>
      <c r="AJ867" s="584"/>
      <c r="AK867" s="584"/>
      <c r="AL867" s="584"/>
      <c r="AM867" s="584"/>
      <c r="AN867" s="584"/>
    </row>
    <row r="868" spans="1:40" ht="20.100000000000001" customHeight="1" x14ac:dyDescent="0.3">
      <c r="A868" s="644"/>
      <c r="B868" s="645"/>
      <c r="C868" s="584"/>
      <c r="D868" s="584"/>
      <c r="E868" s="584"/>
      <c r="F868" s="646"/>
      <c r="G868" s="584"/>
      <c r="H868" s="584"/>
      <c r="J868" s="584"/>
      <c r="K868" s="644"/>
      <c r="L868" s="584"/>
      <c r="M868"/>
      <c r="N868"/>
      <c r="P868" s="584"/>
      <c r="R868" s="644"/>
      <c r="S868" s="584"/>
      <c r="T868" s="584"/>
      <c r="U868" s="584"/>
      <c r="V868" s="584"/>
      <c r="W868" s="644"/>
      <c r="X868" s="584"/>
      <c r="Y868" s="644"/>
      <c r="Z868" s="644"/>
      <c r="AA868" s="644"/>
      <c r="AB868" s="647"/>
      <c r="AC868" s="644"/>
      <c r="AD868" s="648"/>
      <c r="AF868" s="584"/>
      <c r="AG868"/>
      <c r="AJ868" s="584"/>
      <c r="AK868" s="584"/>
      <c r="AL868" s="584"/>
      <c r="AM868" s="584"/>
      <c r="AN868" s="584"/>
    </row>
    <row r="869" spans="1:40" ht="20.100000000000001" customHeight="1" x14ac:dyDescent="0.3">
      <c r="A869" s="644"/>
      <c r="B869" s="645"/>
      <c r="C869" s="584"/>
      <c r="D869" s="584"/>
      <c r="E869" s="584"/>
      <c r="F869" s="646"/>
      <c r="G869" s="584"/>
      <c r="H869" s="584"/>
      <c r="J869" s="584"/>
      <c r="K869" s="644"/>
      <c r="L869" s="584"/>
      <c r="M869"/>
      <c r="N869"/>
      <c r="P869" s="584"/>
      <c r="R869" s="644"/>
      <c r="S869" s="584"/>
      <c r="T869" s="584"/>
      <c r="U869" s="584"/>
      <c r="V869" s="584"/>
      <c r="W869" s="644"/>
      <c r="X869" s="584"/>
      <c r="Y869" s="644"/>
      <c r="Z869" s="644"/>
      <c r="AA869" s="644"/>
      <c r="AB869" s="647"/>
      <c r="AC869" s="644"/>
      <c r="AD869" s="648"/>
      <c r="AF869" s="584"/>
      <c r="AG869"/>
      <c r="AJ869" s="584"/>
      <c r="AK869" s="584"/>
      <c r="AL869" s="584"/>
      <c r="AM869" s="584"/>
      <c r="AN869" s="584"/>
    </row>
    <row r="870" spans="1:40" ht="20.100000000000001" customHeight="1" x14ac:dyDescent="0.3">
      <c r="A870" s="644"/>
      <c r="B870" s="645"/>
      <c r="C870" s="584"/>
      <c r="D870" s="584"/>
      <c r="E870" s="584"/>
      <c r="F870" s="646"/>
      <c r="G870" s="584"/>
      <c r="H870" s="584"/>
      <c r="J870" s="584"/>
      <c r="K870" s="644"/>
      <c r="L870" s="584"/>
      <c r="M870"/>
      <c r="N870"/>
      <c r="P870" s="584"/>
      <c r="R870" s="644"/>
      <c r="S870" s="584"/>
      <c r="T870" s="584"/>
      <c r="U870" s="584"/>
      <c r="V870" s="584"/>
      <c r="W870" s="644"/>
      <c r="X870" s="584"/>
      <c r="Y870" s="644"/>
      <c r="Z870" s="644"/>
      <c r="AA870" s="644"/>
      <c r="AB870" s="647"/>
      <c r="AC870" s="644"/>
      <c r="AD870" s="648"/>
      <c r="AF870" s="584"/>
      <c r="AG870"/>
      <c r="AJ870" s="584"/>
      <c r="AK870" s="584"/>
      <c r="AL870" s="584"/>
      <c r="AM870" s="584"/>
      <c r="AN870" s="584"/>
    </row>
    <row r="871" spans="1:40" ht="20.100000000000001" customHeight="1" x14ac:dyDescent="0.3">
      <c r="A871" s="644"/>
      <c r="B871" s="645"/>
      <c r="C871" s="584"/>
      <c r="D871" s="584"/>
      <c r="E871" s="584"/>
      <c r="F871" s="646"/>
      <c r="G871" s="584"/>
      <c r="H871" s="584"/>
      <c r="J871" s="584"/>
      <c r="K871" s="644"/>
      <c r="L871" s="584"/>
      <c r="M871"/>
      <c r="N871"/>
      <c r="P871" s="584"/>
      <c r="R871" s="644"/>
      <c r="S871" s="584"/>
      <c r="T871" s="584"/>
      <c r="U871" s="584"/>
      <c r="V871" s="584"/>
      <c r="W871" s="644"/>
      <c r="X871" s="584"/>
      <c r="Y871" s="644"/>
      <c r="Z871" s="644"/>
      <c r="AA871" s="644"/>
      <c r="AB871" s="647"/>
      <c r="AC871" s="644"/>
      <c r="AD871" s="648"/>
      <c r="AF871" s="584"/>
      <c r="AG871"/>
      <c r="AJ871" s="584"/>
      <c r="AK871" s="584"/>
      <c r="AL871" s="584"/>
      <c r="AM871" s="584"/>
      <c r="AN871" s="584"/>
    </row>
    <row r="872" spans="1:40" ht="20.100000000000001" customHeight="1" x14ac:dyDescent="0.3">
      <c r="A872" s="644"/>
      <c r="B872" s="645"/>
      <c r="C872" s="584"/>
      <c r="D872" s="584"/>
      <c r="E872" s="584"/>
      <c r="F872" s="646"/>
      <c r="G872" s="584"/>
      <c r="H872" s="584"/>
      <c r="J872" s="584"/>
      <c r="K872" s="644"/>
      <c r="L872" s="584"/>
      <c r="M872"/>
      <c r="N872" s="583"/>
      <c r="P872" s="584"/>
      <c r="R872" s="644"/>
      <c r="S872" s="584"/>
      <c r="T872" s="584"/>
      <c r="U872" s="584"/>
      <c r="V872" s="584"/>
      <c r="W872" s="644"/>
      <c r="X872" s="584"/>
      <c r="Y872" s="644"/>
      <c r="Z872" s="644"/>
      <c r="AA872" s="644"/>
      <c r="AB872" s="647"/>
      <c r="AC872" s="644"/>
      <c r="AD872" s="648"/>
      <c r="AF872" s="584"/>
      <c r="AG872"/>
      <c r="AJ872" s="584"/>
      <c r="AK872" s="584"/>
      <c r="AL872" s="584"/>
      <c r="AM872" s="584"/>
      <c r="AN872" s="584"/>
    </row>
    <row r="873" spans="1:40" ht="20.100000000000001" customHeight="1" x14ac:dyDescent="0.3">
      <c r="A873" s="644"/>
      <c r="B873" s="645"/>
      <c r="C873" s="584"/>
      <c r="D873" s="584"/>
      <c r="E873" s="584"/>
      <c r="F873" s="646"/>
      <c r="G873" s="584"/>
      <c r="H873" s="584"/>
      <c r="J873" s="584"/>
      <c r="K873" s="644"/>
      <c r="L873" s="584"/>
      <c r="M873"/>
      <c r="N873"/>
      <c r="P873" s="584"/>
      <c r="R873" s="644"/>
      <c r="S873" s="584"/>
      <c r="T873" s="584"/>
      <c r="U873" s="584"/>
      <c r="V873" s="584"/>
      <c r="W873" s="644"/>
      <c r="X873" s="584"/>
      <c r="Y873" s="644"/>
      <c r="Z873" s="644"/>
      <c r="AA873" s="644"/>
      <c r="AB873" s="647"/>
      <c r="AC873" s="644"/>
      <c r="AD873" s="648"/>
      <c r="AF873" s="584"/>
      <c r="AG873"/>
      <c r="AJ873" s="584"/>
      <c r="AK873" s="584"/>
      <c r="AL873" s="584"/>
      <c r="AM873" s="584"/>
      <c r="AN873" s="584"/>
    </row>
    <row r="874" spans="1:40" ht="20.100000000000001" customHeight="1" x14ac:dyDescent="0.3">
      <c r="A874" s="644"/>
      <c r="B874" s="645"/>
      <c r="C874" s="584"/>
      <c r="D874" s="584"/>
      <c r="E874" s="584"/>
      <c r="F874" s="646"/>
      <c r="G874" s="584"/>
      <c r="H874" s="584"/>
      <c r="J874" s="584"/>
      <c r="K874" s="644"/>
      <c r="L874" s="584"/>
      <c r="M874"/>
      <c r="N874"/>
      <c r="P874" s="584"/>
      <c r="R874" s="644"/>
      <c r="S874" s="584"/>
      <c r="T874" s="584"/>
      <c r="U874" s="584"/>
      <c r="V874" s="584"/>
      <c r="W874" s="644"/>
      <c r="X874" s="584"/>
      <c r="Y874" s="644"/>
      <c r="Z874" s="644"/>
      <c r="AA874" s="644"/>
      <c r="AB874" s="647"/>
      <c r="AC874" s="644"/>
      <c r="AD874" s="648"/>
      <c r="AF874" s="584"/>
      <c r="AG874"/>
      <c r="AJ874" s="584"/>
      <c r="AK874" s="584"/>
      <c r="AL874" s="584"/>
      <c r="AM874" s="584"/>
      <c r="AN874" s="584"/>
    </row>
    <row r="875" spans="1:40" ht="20.100000000000001" customHeight="1" x14ac:dyDescent="0.3">
      <c r="A875" s="644"/>
      <c r="B875" s="645"/>
      <c r="C875" s="584"/>
      <c r="D875" s="584"/>
      <c r="E875" s="584"/>
      <c r="F875" s="646"/>
      <c r="G875" s="584"/>
      <c r="H875" s="584"/>
      <c r="J875" s="584"/>
      <c r="K875" s="644"/>
      <c r="L875" s="584"/>
      <c r="M875"/>
      <c r="N875"/>
      <c r="P875" s="584"/>
      <c r="R875" s="644"/>
      <c r="S875" s="584"/>
      <c r="T875" s="584"/>
      <c r="U875" s="584"/>
      <c r="V875" s="584"/>
      <c r="W875" s="644"/>
      <c r="X875" s="584"/>
      <c r="Y875" s="644"/>
      <c r="Z875" s="644"/>
      <c r="AA875" s="644"/>
      <c r="AB875" s="647"/>
      <c r="AC875" s="644"/>
      <c r="AD875" s="648"/>
      <c r="AF875" s="584"/>
      <c r="AG875"/>
      <c r="AJ875" s="584"/>
      <c r="AK875" s="584"/>
      <c r="AL875" s="584"/>
      <c r="AM875" s="584"/>
      <c r="AN875" s="584"/>
    </row>
    <row r="876" spans="1:40" ht="20.100000000000001" customHeight="1" x14ac:dyDescent="0.3">
      <c r="A876" s="644"/>
      <c r="B876" s="645"/>
      <c r="C876" s="584"/>
      <c r="D876" s="584"/>
      <c r="E876" s="584"/>
      <c r="F876" s="646"/>
      <c r="G876" s="584"/>
      <c r="H876" s="584"/>
      <c r="J876" s="584"/>
      <c r="K876" s="644"/>
      <c r="L876" s="584"/>
      <c r="M876"/>
      <c r="N876"/>
      <c r="P876" s="584"/>
      <c r="R876" s="644"/>
      <c r="S876" s="584"/>
      <c r="T876" s="584"/>
      <c r="U876" s="584"/>
      <c r="V876" s="584"/>
      <c r="W876" s="644"/>
      <c r="X876" s="584"/>
      <c r="Y876" s="644"/>
      <c r="Z876" s="644"/>
      <c r="AA876" s="644"/>
      <c r="AB876" s="647"/>
      <c r="AC876" s="644"/>
      <c r="AD876" s="648"/>
      <c r="AF876" s="584"/>
      <c r="AG876"/>
      <c r="AJ876" s="584"/>
      <c r="AK876" s="584"/>
      <c r="AL876" s="584"/>
      <c r="AM876" s="584"/>
      <c r="AN876" s="584"/>
    </row>
    <row r="877" spans="1:40" ht="20.100000000000001" customHeight="1" x14ac:dyDescent="0.3">
      <c r="A877" s="644"/>
      <c r="B877" s="645"/>
      <c r="C877" s="584"/>
      <c r="D877" s="584"/>
      <c r="E877" s="584"/>
      <c r="F877" s="646"/>
      <c r="G877" s="584"/>
      <c r="H877" s="584"/>
      <c r="J877" s="584"/>
      <c r="K877" s="644"/>
      <c r="L877" s="584"/>
      <c r="M877"/>
      <c r="N877"/>
      <c r="P877" s="584"/>
      <c r="R877" s="644"/>
      <c r="S877" s="584"/>
      <c r="T877" s="584"/>
      <c r="U877" s="584"/>
      <c r="V877" s="584"/>
      <c r="W877" s="644"/>
      <c r="X877" s="584"/>
      <c r="Y877" s="644"/>
      <c r="Z877" s="644"/>
      <c r="AA877" s="644"/>
      <c r="AB877" s="647"/>
      <c r="AC877" s="644"/>
      <c r="AD877" s="648"/>
      <c r="AF877" s="584"/>
      <c r="AG877"/>
      <c r="AJ877" s="584"/>
      <c r="AK877" s="584"/>
      <c r="AL877" s="584"/>
      <c r="AM877" s="584"/>
      <c r="AN877" s="584"/>
    </row>
    <row r="878" spans="1:40" ht="20.100000000000001" customHeight="1" x14ac:dyDescent="0.3">
      <c r="A878" s="644"/>
      <c r="B878" s="645"/>
      <c r="C878" s="584"/>
      <c r="D878" s="584"/>
      <c r="E878" s="584"/>
      <c r="F878" s="646"/>
      <c r="G878" s="584"/>
      <c r="H878" s="584"/>
      <c r="J878" s="584"/>
      <c r="K878" s="644"/>
      <c r="L878" s="584"/>
      <c r="M878"/>
      <c r="N878"/>
      <c r="P878" s="584"/>
      <c r="R878" s="644"/>
      <c r="S878" s="584"/>
      <c r="T878" s="584"/>
      <c r="U878" s="584"/>
      <c r="V878" s="584"/>
      <c r="W878" s="644"/>
      <c r="X878" s="584"/>
      <c r="Y878" s="644"/>
      <c r="Z878" s="644"/>
      <c r="AA878" s="644"/>
      <c r="AB878" s="647"/>
      <c r="AC878" s="644"/>
      <c r="AD878" s="648"/>
      <c r="AF878" s="584"/>
      <c r="AG878"/>
      <c r="AJ878" s="584"/>
      <c r="AK878" s="584"/>
      <c r="AL878" s="584"/>
      <c r="AM878" s="584"/>
      <c r="AN878" s="584"/>
    </row>
    <row r="879" spans="1:40" ht="20.100000000000001" customHeight="1" x14ac:dyDescent="0.3">
      <c r="A879" s="644"/>
      <c r="B879" s="645"/>
      <c r="C879" s="584"/>
      <c r="D879" s="584"/>
      <c r="E879" s="584"/>
      <c r="F879" s="646"/>
      <c r="G879" s="584"/>
      <c r="H879" s="584"/>
      <c r="J879" s="584"/>
      <c r="K879" s="644"/>
      <c r="L879" s="584"/>
      <c r="M879"/>
      <c r="N879"/>
      <c r="P879" s="584"/>
      <c r="R879" s="644"/>
      <c r="S879" s="584"/>
      <c r="T879" s="584"/>
      <c r="U879" s="584"/>
      <c r="V879" s="584"/>
      <c r="W879" s="644"/>
      <c r="X879" s="584"/>
      <c r="Y879" s="644"/>
      <c r="Z879" s="644"/>
      <c r="AA879" s="644"/>
      <c r="AB879" s="647"/>
      <c r="AC879" s="644"/>
      <c r="AD879" s="648"/>
      <c r="AF879" s="584"/>
      <c r="AG879"/>
      <c r="AJ879" s="584"/>
      <c r="AK879" s="584"/>
      <c r="AL879" s="584"/>
      <c r="AM879" s="584"/>
      <c r="AN879" s="584"/>
    </row>
    <row r="880" spans="1:40" ht="20.100000000000001" customHeight="1" x14ac:dyDescent="0.3">
      <c r="A880" s="644"/>
      <c r="B880" s="645"/>
      <c r="C880" s="584"/>
      <c r="D880" s="584"/>
      <c r="E880" s="584"/>
      <c r="F880" s="646"/>
      <c r="G880" s="584"/>
      <c r="H880" s="584"/>
      <c r="J880" s="584"/>
      <c r="K880" s="644"/>
      <c r="L880" s="584"/>
      <c r="M880"/>
      <c r="N880"/>
      <c r="P880" s="584"/>
      <c r="R880" s="644"/>
      <c r="S880" s="584"/>
      <c r="T880" s="584"/>
      <c r="U880" s="584"/>
      <c r="V880" s="584"/>
      <c r="W880" s="644"/>
      <c r="X880" s="584"/>
      <c r="Y880" s="644"/>
      <c r="Z880" s="644"/>
      <c r="AA880" s="644"/>
      <c r="AB880" s="647"/>
      <c r="AC880" s="644"/>
      <c r="AD880" s="648"/>
      <c r="AF880" s="584"/>
      <c r="AG880"/>
      <c r="AJ880" s="584"/>
      <c r="AK880" s="584"/>
      <c r="AL880" s="584"/>
      <c r="AM880" s="584"/>
      <c r="AN880" s="584"/>
    </row>
    <row r="881" spans="1:40" ht="20.100000000000001" customHeight="1" x14ac:dyDescent="0.3">
      <c r="A881" s="644"/>
      <c r="B881" s="645"/>
      <c r="C881" s="584"/>
      <c r="D881" s="584"/>
      <c r="E881" s="584"/>
      <c r="F881" s="646"/>
      <c r="G881" s="584"/>
      <c r="H881" s="584"/>
      <c r="J881" s="584"/>
      <c r="K881" s="644"/>
      <c r="L881" s="584"/>
      <c r="M881"/>
      <c r="N881"/>
      <c r="P881" s="584"/>
      <c r="R881" s="644"/>
      <c r="S881" s="584"/>
      <c r="T881" s="584"/>
      <c r="U881" s="584"/>
      <c r="V881" s="584"/>
      <c r="W881" s="644"/>
      <c r="X881" s="584"/>
      <c r="Y881" s="644"/>
      <c r="Z881" s="644"/>
      <c r="AA881" s="644"/>
      <c r="AB881" s="647"/>
      <c r="AC881" s="644"/>
      <c r="AD881" s="648"/>
      <c r="AF881" s="584"/>
      <c r="AG881"/>
      <c r="AJ881" s="584"/>
      <c r="AK881" s="584"/>
      <c r="AL881" s="584"/>
      <c r="AM881" s="584"/>
      <c r="AN881" s="584"/>
    </row>
    <row r="882" spans="1:40" ht="20.100000000000001" customHeight="1" x14ac:dyDescent="0.3">
      <c r="A882" s="644"/>
      <c r="B882" s="645"/>
      <c r="C882" s="584"/>
      <c r="D882" s="584"/>
      <c r="E882" s="584"/>
      <c r="F882" s="646"/>
      <c r="G882" s="584"/>
      <c r="H882" s="584"/>
      <c r="J882" s="584"/>
      <c r="K882" s="644"/>
      <c r="L882" s="584"/>
      <c r="M882"/>
      <c r="N882"/>
      <c r="P882" s="584"/>
      <c r="R882" s="644"/>
      <c r="S882" s="584"/>
      <c r="T882" s="584"/>
      <c r="U882" s="584"/>
      <c r="V882" s="584"/>
      <c r="W882" s="644"/>
      <c r="X882" s="584"/>
      <c r="Y882" s="644"/>
      <c r="Z882" s="644"/>
      <c r="AA882" s="644"/>
      <c r="AB882" s="647"/>
      <c r="AC882" s="644"/>
      <c r="AD882" s="648"/>
      <c r="AF882" s="584"/>
      <c r="AG882"/>
      <c r="AJ882" s="584"/>
      <c r="AK882" s="584"/>
      <c r="AL882" s="584"/>
      <c r="AM882" s="584"/>
      <c r="AN882" s="584"/>
    </row>
    <row r="883" spans="1:40" ht="20.100000000000001" customHeight="1" x14ac:dyDescent="0.3">
      <c r="A883" s="644"/>
      <c r="B883" s="645"/>
      <c r="C883" s="584"/>
      <c r="D883" s="584"/>
      <c r="E883" s="584"/>
      <c r="F883" s="646"/>
      <c r="G883" s="584"/>
      <c r="H883" s="584"/>
      <c r="J883" s="584"/>
      <c r="K883" s="644"/>
      <c r="L883" s="584"/>
      <c r="M883"/>
      <c r="N883"/>
      <c r="P883" s="584"/>
      <c r="R883" s="644"/>
      <c r="S883" s="584"/>
      <c r="T883" s="584"/>
      <c r="U883" s="584"/>
      <c r="V883" s="584"/>
      <c r="W883" s="644"/>
      <c r="X883" s="584"/>
      <c r="Y883" s="644"/>
      <c r="Z883" s="644"/>
      <c r="AA883" s="644"/>
      <c r="AB883" s="647"/>
      <c r="AC883" s="644"/>
      <c r="AD883" s="648"/>
      <c r="AF883" s="584"/>
      <c r="AG883"/>
      <c r="AJ883" s="584"/>
      <c r="AK883" s="584"/>
      <c r="AL883" s="584"/>
      <c r="AM883" s="584"/>
      <c r="AN883" s="584"/>
    </row>
  </sheetData>
  <sheetProtection selectLockedCells="1" selectUnlockedCells="1"/>
  <autoFilter ref="A2:AO883" xr:uid="{00000000-0009-0000-0000-000006000000}">
    <sortState xmlns:xlrd2="http://schemas.microsoft.com/office/spreadsheetml/2017/richdata2" ref="A3:AO883">
      <sortCondition ref="A2:A883"/>
    </sortState>
  </autoFilter>
  <phoneticPr fontId="49" type="noConversion"/>
  <conditionalFormatting sqref="A1:A2 A15:A666 B3:B14">
    <cfRule type="duplicateValues" dxfId="3402" priority="19833"/>
  </conditionalFormatting>
  <conditionalFormatting sqref="A3:A474">
    <cfRule type="duplicateValues" dxfId="3401" priority="212"/>
    <cfRule type="duplicateValues" dxfId="3400" priority="211"/>
    <cfRule type="duplicateValues" dxfId="3399" priority="210"/>
  </conditionalFormatting>
  <conditionalFormatting sqref="A475:A522 A524:A529">
    <cfRule type="duplicateValues" dxfId="3398" priority="260"/>
    <cfRule type="duplicateValues" dxfId="3397" priority="261"/>
    <cfRule type="duplicateValues" dxfId="3396" priority="259"/>
  </conditionalFormatting>
  <conditionalFormatting sqref="A475:A522">
    <cfRule type="duplicateValues" dxfId="3395" priority="258"/>
    <cfRule type="duplicateValues" dxfId="3394" priority="257"/>
  </conditionalFormatting>
  <conditionalFormatting sqref="A523">
    <cfRule type="duplicateValues" dxfId="3393" priority="255"/>
    <cfRule type="duplicateValues" dxfId="3392" priority="254"/>
    <cfRule type="duplicateValues" dxfId="3391" priority="253"/>
    <cfRule type="duplicateValues" dxfId="3390" priority="252"/>
    <cfRule type="duplicateValues" dxfId="3389" priority="256"/>
  </conditionalFormatting>
  <conditionalFormatting sqref="A530">
    <cfRule type="duplicateValues" dxfId="3388" priority="248"/>
    <cfRule type="duplicateValues" dxfId="3387" priority="250"/>
    <cfRule type="duplicateValues" dxfId="3386" priority="251"/>
    <cfRule type="duplicateValues" dxfId="3385" priority="249"/>
    <cfRule type="duplicateValues" dxfId="3384" priority="247"/>
  </conditionalFormatting>
  <conditionalFormatting sqref="A531">
    <cfRule type="duplicateValues" dxfId="3383" priority="245"/>
    <cfRule type="duplicateValues" dxfId="3382" priority="242"/>
    <cfRule type="duplicateValues" dxfId="3381" priority="243"/>
    <cfRule type="duplicateValues" dxfId="3380" priority="244"/>
    <cfRule type="duplicateValues" dxfId="3379" priority="246"/>
  </conditionalFormatting>
  <conditionalFormatting sqref="A532:A671">
    <cfRule type="duplicateValues" dxfId="3378" priority="241"/>
    <cfRule type="duplicateValues" dxfId="3377" priority="239"/>
    <cfRule type="duplicateValues" dxfId="3376" priority="240"/>
  </conditionalFormatting>
  <conditionalFormatting sqref="A667:A714 A716:A721">
    <cfRule type="duplicateValues" dxfId="3375" priority="1262"/>
    <cfRule type="duplicateValues" dxfId="3374" priority="1263"/>
    <cfRule type="duplicateValues" dxfId="3373" priority="1261"/>
  </conditionalFormatting>
  <conditionalFormatting sqref="A667:A714">
    <cfRule type="duplicateValues" dxfId="3372" priority="1260"/>
    <cfRule type="duplicateValues" dxfId="3371" priority="1264"/>
  </conditionalFormatting>
  <conditionalFormatting sqref="A680:A691 A3:A671">
    <cfRule type="duplicateValues" dxfId="3370" priority="238"/>
  </conditionalFormatting>
  <conditionalFormatting sqref="A692:A694">
    <cfRule type="duplicateValues" dxfId="3369" priority="14" stopIfTrue="1"/>
    <cfRule type="duplicateValues" dxfId="3368" priority="15" stopIfTrue="1"/>
    <cfRule type="duplicateValues" dxfId="3367" priority="16" stopIfTrue="1"/>
    <cfRule type="duplicateValues" dxfId="3366" priority="17" stopIfTrue="1"/>
    <cfRule type="duplicateValues" dxfId="3365" priority="18"/>
    <cfRule type="duplicateValues" dxfId="3364" priority="20"/>
    <cfRule type="duplicateValues" dxfId="3363" priority="19"/>
    <cfRule type="duplicateValues" dxfId="3362" priority="10" stopIfTrue="1"/>
    <cfRule type="duplicateValues" dxfId="3361" priority="9" stopIfTrue="1"/>
    <cfRule type="duplicateValues" dxfId="3360" priority="11" stopIfTrue="1"/>
    <cfRule type="duplicateValues" dxfId="3359" priority="12" stopIfTrue="1"/>
    <cfRule type="duplicateValues" dxfId="3358" priority="13" stopIfTrue="1"/>
  </conditionalFormatting>
  <conditionalFormatting sqref="A692:A774">
    <cfRule type="duplicateValues" dxfId="3357" priority="8"/>
  </conditionalFormatting>
  <conditionalFormatting sqref="A695">
    <cfRule type="duplicateValues" dxfId="3356" priority="27" stopIfTrue="1"/>
    <cfRule type="duplicateValues" dxfId="3355" priority="26" stopIfTrue="1"/>
    <cfRule type="duplicateValues" dxfId="3354" priority="25" stopIfTrue="1"/>
    <cfRule type="duplicateValues" dxfId="3353" priority="24" stopIfTrue="1"/>
    <cfRule type="duplicateValues" dxfId="3352" priority="32"/>
    <cfRule type="duplicateValues" dxfId="3351" priority="30" stopIfTrue="1"/>
    <cfRule type="duplicateValues" dxfId="3350" priority="29" stopIfTrue="1"/>
    <cfRule type="duplicateValues" dxfId="3349" priority="23" stopIfTrue="1"/>
    <cfRule type="duplicateValues" dxfId="3348" priority="22" stopIfTrue="1"/>
    <cfRule type="duplicateValues" dxfId="3347" priority="31" stopIfTrue="1"/>
    <cfRule type="duplicateValues" dxfId="3346" priority="21" stopIfTrue="1"/>
    <cfRule type="duplicateValues" dxfId="3345" priority="28" stopIfTrue="1"/>
  </conditionalFormatting>
  <conditionalFormatting sqref="A696 A698:A715 A717:A745">
    <cfRule type="duplicateValues" dxfId="3344" priority="145"/>
  </conditionalFormatting>
  <conditionalFormatting sqref="A696 A698:A715 A717:A749">
    <cfRule type="duplicateValues" dxfId="3343" priority="146"/>
  </conditionalFormatting>
  <conditionalFormatting sqref="A696 A698:A715 A717:A756">
    <cfRule type="duplicateValues" dxfId="3342" priority="144"/>
  </conditionalFormatting>
  <conditionalFormatting sqref="A696 A698:A715 A717:A758">
    <cfRule type="duplicateValues" dxfId="3341" priority="37" stopIfTrue="1"/>
    <cfRule type="duplicateValues" dxfId="3340" priority="36" stopIfTrue="1"/>
    <cfRule type="duplicateValues" dxfId="3339" priority="35" stopIfTrue="1"/>
    <cfRule type="duplicateValues" dxfId="3338" priority="40" stopIfTrue="1"/>
    <cfRule type="duplicateValues" dxfId="3337" priority="34" stopIfTrue="1"/>
    <cfRule type="duplicateValues" dxfId="3336" priority="39" stopIfTrue="1"/>
    <cfRule type="duplicateValues" dxfId="3335" priority="148"/>
    <cfRule type="duplicateValues" dxfId="3334" priority="41" stopIfTrue="1"/>
    <cfRule type="duplicateValues" dxfId="3333" priority="42" stopIfTrue="1"/>
    <cfRule type="duplicateValues" dxfId="3332" priority="43" stopIfTrue="1"/>
    <cfRule type="duplicateValues" dxfId="3331" priority="44" stopIfTrue="1"/>
    <cfRule type="duplicateValues" dxfId="3330" priority="38" stopIfTrue="1"/>
  </conditionalFormatting>
  <conditionalFormatting sqref="A696">
    <cfRule type="duplicateValues" dxfId="3329" priority="141"/>
  </conditionalFormatting>
  <conditionalFormatting sqref="A696:A715 A717:A758">
    <cfRule type="duplicateValues" dxfId="3328" priority="124"/>
  </conditionalFormatting>
  <conditionalFormatting sqref="A696:A715">
    <cfRule type="duplicateValues" dxfId="3327" priority="122"/>
  </conditionalFormatting>
  <conditionalFormatting sqref="A696:A758">
    <cfRule type="duplicateValues" dxfId="3326" priority="109"/>
  </conditionalFormatting>
  <conditionalFormatting sqref="A696:A774">
    <cfRule type="duplicateValues" dxfId="3325" priority="33"/>
  </conditionalFormatting>
  <conditionalFormatting sqref="A697">
    <cfRule type="duplicateValues" dxfId="3324" priority="130" stopIfTrue="1"/>
    <cfRule type="duplicateValues" dxfId="3323" priority="131" stopIfTrue="1"/>
    <cfRule type="duplicateValues" dxfId="3322" priority="132" stopIfTrue="1"/>
    <cfRule type="duplicateValues" dxfId="3321" priority="133" stopIfTrue="1"/>
    <cfRule type="duplicateValues" dxfId="3320" priority="134"/>
    <cfRule type="duplicateValues" dxfId="3319" priority="135"/>
    <cfRule type="duplicateValues" dxfId="3318" priority="136"/>
    <cfRule type="duplicateValues" dxfId="3317" priority="125" stopIfTrue="1"/>
    <cfRule type="duplicateValues" dxfId="3316" priority="126" stopIfTrue="1"/>
    <cfRule type="duplicateValues" dxfId="3315" priority="127" stopIfTrue="1"/>
    <cfRule type="duplicateValues" dxfId="3314" priority="128" stopIfTrue="1"/>
    <cfRule type="duplicateValues" dxfId="3313" priority="129" stopIfTrue="1"/>
  </conditionalFormatting>
  <conditionalFormatting sqref="A698:A715 A717:A758 A696">
    <cfRule type="duplicateValues" dxfId="3312" priority="149"/>
    <cfRule type="duplicateValues" dxfId="3311" priority="45"/>
    <cfRule type="duplicateValues" dxfId="3310" priority="46"/>
  </conditionalFormatting>
  <conditionalFormatting sqref="A701:A715 A717:A758">
    <cfRule type="duplicateValues" dxfId="3309" priority="147"/>
  </conditionalFormatting>
  <conditionalFormatting sqref="A715">
    <cfRule type="duplicateValues" dxfId="3308" priority="1215"/>
    <cfRule type="duplicateValues" dxfId="3307" priority="1211"/>
    <cfRule type="duplicateValues" dxfId="3306" priority="1212"/>
    <cfRule type="duplicateValues" dxfId="3305" priority="1213"/>
    <cfRule type="duplicateValues" dxfId="3304" priority="1214"/>
  </conditionalFormatting>
  <conditionalFormatting sqref="A716">
    <cfRule type="duplicateValues" dxfId="3303" priority="121"/>
    <cfRule type="duplicateValues" dxfId="3302" priority="112" stopIfTrue="1"/>
    <cfRule type="duplicateValues" dxfId="3301" priority="113" stopIfTrue="1"/>
    <cfRule type="duplicateValues" dxfId="3300" priority="114" stopIfTrue="1"/>
    <cfRule type="duplicateValues" dxfId="3299" priority="118" stopIfTrue="1"/>
    <cfRule type="duplicateValues" dxfId="3298" priority="115" stopIfTrue="1"/>
    <cfRule type="duplicateValues" dxfId="3297" priority="117" stopIfTrue="1"/>
    <cfRule type="duplicateValues" dxfId="3296" priority="116" stopIfTrue="1"/>
    <cfRule type="duplicateValues" dxfId="3295" priority="110" stopIfTrue="1"/>
    <cfRule type="duplicateValues" dxfId="3294" priority="111" stopIfTrue="1"/>
    <cfRule type="duplicateValues" dxfId="3293" priority="120"/>
    <cfRule type="duplicateValues" dxfId="3292" priority="119"/>
  </conditionalFormatting>
  <conditionalFormatting sqref="A722">
    <cfRule type="duplicateValues" dxfId="3291" priority="1239"/>
    <cfRule type="duplicateValues" dxfId="3290" priority="1243"/>
    <cfRule type="duplicateValues" dxfId="3289" priority="1240"/>
    <cfRule type="duplicateValues" dxfId="3288" priority="1241"/>
    <cfRule type="duplicateValues" dxfId="3287" priority="1242"/>
  </conditionalFormatting>
  <conditionalFormatting sqref="A723">
    <cfRule type="duplicateValues" dxfId="3286" priority="1216"/>
    <cfRule type="duplicateValues" dxfId="3285" priority="1218"/>
    <cfRule type="duplicateValues" dxfId="3284" priority="1219"/>
    <cfRule type="duplicateValues" dxfId="3283" priority="1220"/>
    <cfRule type="duplicateValues" dxfId="3282" priority="1217"/>
  </conditionalFormatting>
  <conditionalFormatting sqref="A724:A863">
    <cfRule type="duplicateValues" dxfId="3281" priority="19832"/>
    <cfRule type="duplicateValues" dxfId="3280" priority="19831"/>
    <cfRule type="duplicateValues" dxfId="3279" priority="19830"/>
  </conditionalFormatting>
  <conditionalFormatting sqref="A734:A758">
    <cfRule type="duplicateValues" dxfId="3278" priority="123"/>
  </conditionalFormatting>
  <conditionalFormatting sqref="A735:A758">
    <cfRule type="duplicateValues" dxfId="3277" priority="137"/>
  </conditionalFormatting>
  <conditionalFormatting sqref="A746:A758">
    <cfRule type="duplicateValues" dxfId="3276" priority="139"/>
  </conditionalFormatting>
  <conditionalFormatting sqref="A748:A758">
    <cfRule type="duplicateValues" dxfId="3275" priority="138"/>
  </conditionalFormatting>
  <conditionalFormatting sqref="A754:A758">
    <cfRule type="duplicateValues" dxfId="3274" priority="140"/>
  </conditionalFormatting>
  <conditionalFormatting sqref="A759:A760">
    <cfRule type="duplicateValues" dxfId="3273" priority="106"/>
    <cfRule type="duplicateValues" dxfId="3272" priority="74" stopIfTrue="1"/>
    <cfRule type="duplicateValues" dxfId="3271" priority="107"/>
    <cfRule type="duplicateValues" dxfId="3270" priority="108"/>
    <cfRule type="duplicateValues" dxfId="3269" priority="75" stopIfTrue="1"/>
    <cfRule type="duplicateValues" dxfId="3268" priority="80" stopIfTrue="1"/>
    <cfRule type="duplicateValues" dxfId="3267" priority="79" stopIfTrue="1"/>
    <cfRule type="duplicateValues" dxfId="3266" priority="78" stopIfTrue="1"/>
    <cfRule type="duplicateValues" dxfId="3265" priority="76" stopIfTrue="1"/>
    <cfRule type="duplicateValues" dxfId="3264" priority="73" stopIfTrue="1"/>
    <cfRule type="duplicateValues" dxfId="3263" priority="72" stopIfTrue="1"/>
    <cfRule type="duplicateValues" dxfId="3262" priority="77" stopIfTrue="1"/>
  </conditionalFormatting>
  <conditionalFormatting sqref="A759:A774">
    <cfRule type="duplicateValues" dxfId="3261" priority="81"/>
    <cfRule type="duplicateValues" dxfId="3260" priority="6"/>
    <cfRule type="duplicateValues" dxfId="3259" priority="7"/>
  </conditionalFormatting>
  <conditionalFormatting sqref="A761">
    <cfRule type="duplicateValues" dxfId="3258" priority="82" stopIfTrue="1"/>
    <cfRule type="duplicateValues" dxfId="3257" priority="90" stopIfTrue="1"/>
    <cfRule type="duplicateValues" dxfId="3256" priority="93" stopIfTrue="1"/>
    <cfRule type="duplicateValues" dxfId="3255" priority="89" stopIfTrue="1"/>
    <cfRule type="duplicateValues" dxfId="3254" priority="83" stopIfTrue="1"/>
    <cfRule type="duplicateValues" dxfId="3253" priority="88" stopIfTrue="1"/>
    <cfRule type="duplicateValues" dxfId="3252" priority="87" stopIfTrue="1"/>
    <cfRule type="duplicateValues" dxfId="3251" priority="86" stopIfTrue="1"/>
    <cfRule type="duplicateValues" dxfId="3250" priority="84" stopIfTrue="1"/>
    <cfRule type="duplicateValues" dxfId="3249" priority="85" stopIfTrue="1"/>
    <cfRule type="duplicateValues" dxfId="3248" priority="92" stopIfTrue="1"/>
    <cfRule type="duplicateValues" dxfId="3247" priority="91" stopIfTrue="1"/>
  </conditionalFormatting>
  <conditionalFormatting sqref="A761:A762">
    <cfRule type="duplicateValues" dxfId="3246" priority="47"/>
  </conditionalFormatting>
  <conditionalFormatting sqref="A762">
    <cfRule type="duplicateValues" dxfId="3245" priority="98" stopIfTrue="1"/>
    <cfRule type="duplicateValues" dxfId="3244" priority="102" stopIfTrue="1"/>
    <cfRule type="duplicateValues" dxfId="3243" priority="94" stopIfTrue="1"/>
    <cfRule type="duplicateValues" dxfId="3242" priority="103" stopIfTrue="1"/>
    <cfRule type="duplicateValues" dxfId="3241" priority="104" stopIfTrue="1"/>
    <cfRule type="duplicateValues" dxfId="3240" priority="105"/>
    <cfRule type="duplicateValues" dxfId="3239" priority="96" stopIfTrue="1"/>
    <cfRule type="duplicateValues" dxfId="3238" priority="95" stopIfTrue="1"/>
    <cfRule type="duplicateValues" dxfId="3237" priority="99" stopIfTrue="1"/>
    <cfRule type="duplicateValues" dxfId="3236" priority="100" stopIfTrue="1"/>
    <cfRule type="duplicateValues" dxfId="3235" priority="101" stopIfTrue="1"/>
    <cfRule type="duplicateValues" dxfId="3234" priority="97" stopIfTrue="1"/>
  </conditionalFormatting>
  <conditionalFormatting sqref="A763:A768">
    <cfRule type="duplicateValues" dxfId="3233" priority="51" stopIfTrue="1"/>
    <cfRule type="duplicateValues" dxfId="3232" priority="52" stopIfTrue="1"/>
    <cfRule type="duplicateValues" dxfId="3231" priority="54" stopIfTrue="1"/>
    <cfRule type="duplicateValues" dxfId="3230" priority="55" stopIfTrue="1"/>
    <cfRule type="duplicateValues" dxfId="3229" priority="56" stopIfTrue="1"/>
    <cfRule type="duplicateValues" dxfId="3228" priority="57" stopIfTrue="1"/>
    <cfRule type="duplicateValues" dxfId="3227" priority="58" stopIfTrue="1"/>
    <cfRule type="duplicateValues" dxfId="3226" priority="59"/>
    <cfRule type="duplicateValues" dxfId="3225" priority="53" stopIfTrue="1"/>
    <cfRule type="duplicateValues" dxfId="3224" priority="48" stopIfTrue="1"/>
    <cfRule type="duplicateValues" dxfId="3223" priority="49" stopIfTrue="1"/>
    <cfRule type="duplicateValues" dxfId="3222" priority="50" stopIfTrue="1"/>
  </conditionalFormatting>
  <conditionalFormatting sqref="A769:A774">
    <cfRule type="duplicateValues" dxfId="3221" priority="67" stopIfTrue="1"/>
    <cfRule type="duplicateValues" dxfId="3220" priority="66" stopIfTrue="1"/>
    <cfRule type="duplicateValues" dxfId="3219" priority="65" stopIfTrue="1"/>
    <cfRule type="duplicateValues" dxfId="3218" priority="64" stopIfTrue="1"/>
    <cfRule type="duplicateValues" dxfId="3217" priority="63" stopIfTrue="1"/>
    <cfRule type="duplicateValues" dxfId="3216" priority="62" stopIfTrue="1"/>
    <cfRule type="duplicateValues" dxfId="3215" priority="61" stopIfTrue="1"/>
    <cfRule type="duplicateValues" dxfId="3214" priority="71"/>
    <cfRule type="duplicateValues" dxfId="3213" priority="70"/>
    <cfRule type="duplicateValues" dxfId="3212" priority="69"/>
    <cfRule type="duplicateValues" dxfId="3211" priority="60" stopIfTrue="1"/>
    <cfRule type="duplicateValues" dxfId="3210" priority="68" stopIfTrue="1"/>
  </conditionalFormatting>
  <conditionalFormatting sqref="A872:A1048576 A1:A2 A15:A863 B3:B14">
    <cfRule type="duplicateValues" dxfId="3209" priority="1137"/>
  </conditionalFormatting>
  <conditionalFormatting sqref="C1 E1 G1 I1 K1 M1 O1 Q1 S1 U1 W1 Y1 AA1 AC1 AE1 A1:A2 A15:A666 B3:B14">
    <cfRule type="duplicateValues" dxfId="3208" priority="19835"/>
    <cfRule type="duplicateValues" dxfId="3207" priority="19836"/>
  </conditionalFormatting>
  <conditionalFormatting sqref="E682 E684:E685 E687:E690">
    <cfRule type="cellIs" dxfId="3206" priority="219" stopIfTrue="1" operator="lessThan">
      <formula>50</formula>
    </cfRule>
    <cfRule type="cellIs" dxfId="3205" priority="222" stopIfTrue="1" operator="lessThan">
      <formula>50</formula>
    </cfRule>
    <cfRule type="cellIs" dxfId="3204" priority="223" stopIfTrue="1" operator="lessThan">
      <formula>50</formula>
    </cfRule>
    <cfRule type="cellIs" dxfId="3203" priority="224" stopIfTrue="1" operator="greaterThanOrEqual">
      <formula>50</formula>
    </cfRule>
    <cfRule type="cellIs" dxfId="3202" priority="225" stopIfTrue="1" operator="lessThan">
      <formula>5050</formula>
    </cfRule>
    <cfRule type="cellIs" dxfId="3201" priority="226" stopIfTrue="1" operator="greaterThanOrEqual">
      <formula>50</formula>
    </cfRule>
    <cfRule type="cellIs" dxfId="3200" priority="227" stopIfTrue="1" operator="lessThan">
      <formula>50</formula>
    </cfRule>
    <cfRule type="cellIs" dxfId="3199" priority="228" stopIfTrue="1" operator="lessThan">
      <formula>50</formula>
    </cfRule>
    <cfRule type="cellIs" dxfId="3198" priority="229" stopIfTrue="1" operator="lessThan">
      <formula>50</formula>
    </cfRule>
    <cfRule type="cellIs" dxfId="3197" priority="221" stopIfTrue="1" operator="lessThan">
      <formula>50</formula>
    </cfRule>
    <cfRule type="cellIs" dxfId="3196" priority="220" stopIfTrue="1" operator="greaterThanOrEqual">
      <formula>50</formula>
    </cfRule>
    <cfRule type="cellIs" dxfId="3195" priority="230" stopIfTrue="1" operator="greaterThanOrEqual">
      <formula>50</formula>
    </cfRule>
    <cfRule type="cellIs" dxfId="3194" priority="218" stopIfTrue="1" operator="greaterThanOrEqual">
      <formula>50</formula>
    </cfRule>
  </conditionalFormatting>
  <conditionalFormatting sqref="E682 E685 F695 F697 F699 F703 F706 F708:F712 F716:F718 F730:F731 F741:F742 G743:H744 F745:F749 F752 F756 F758:F760 F762:F765">
    <cfRule type="cellIs" dxfId="3193" priority="231" stopIfTrue="1" operator="lessThanOrEqual">
      <formula>49</formula>
    </cfRule>
    <cfRule type="cellIs" dxfId="3192" priority="232" stopIfTrue="1" operator="lessThan">
      <formula>50</formula>
    </cfRule>
    <cfRule type="cellIs" dxfId="3191" priority="233" stopIfTrue="1" operator="greaterThanOrEqual">
      <formula>50</formula>
    </cfRule>
  </conditionalFormatting>
  <conditionalFormatting sqref="E682">
    <cfRule type="cellIs" dxfId="3190" priority="213" stopIfTrue="1" operator="greaterThanOrEqual">
      <formula>50</formula>
    </cfRule>
    <cfRule type="cellIs" dxfId="3189" priority="217" stopIfTrue="1" operator="lessThan">
      <formula>50</formula>
    </cfRule>
    <cfRule type="cellIs" dxfId="3188" priority="214" stopIfTrue="1" operator="lessThan">
      <formula>50</formula>
    </cfRule>
    <cfRule type="cellIs" dxfId="3187" priority="215" stopIfTrue="1" operator="lessThan">
      <formula>50</formula>
    </cfRule>
    <cfRule type="cellIs" dxfId="3186" priority="216" stopIfTrue="1" operator="greaterThanOrEqual">
      <formula>50</formula>
    </cfRule>
  </conditionalFormatting>
  <conditionalFormatting sqref="E684:E685 E687:E690 F692:F774 G698:H699 G731:H731">
    <cfRule type="cellIs" dxfId="3185" priority="237" stopIfTrue="1" operator="greaterThanOrEqual">
      <formula>50</formula>
    </cfRule>
    <cfRule type="cellIs" dxfId="3184" priority="235" stopIfTrue="1" operator="greaterThanOrEqual">
      <formula>50</formula>
    </cfRule>
    <cfRule type="cellIs" dxfId="3183" priority="236" stopIfTrue="1" operator="lessThan">
      <formula>50</formula>
    </cfRule>
  </conditionalFormatting>
  <conditionalFormatting sqref="E684:E685 F692:F774 E687:E690 G698:H699 G731:H731">
    <cfRule type="cellIs" dxfId="3182" priority="234" stopIfTrue="1" operator="lessThan">
      <formula>50</formula>
    </cfRule>
  </conditionalFormatting>
  <conditionalFormatting sqref="E692:E698 F692:H774 E704 E706:E774">
    <cfRule type="cellIs" dxfId="3181" priority="203" stopIfTrue="1" operator="lessThan">
      <formula>50</formula>
    </cfRule>
    <cfRule type="cellIs" dxfId="3180" priority="201" stopIfTrue="1" operator="lessThan">
      <formula>50</formula>
    </cfRule>
    <cfRule type="cellIs" dxfId="3179" priority="209" stopIfTrue="1" operator="greaterThanOrEqual">
      <formula>50</formula>
    </cfRule>
    <cfRule type="cellIs" dxfId="3178" priority="208" stopIfTrue="1" operator="lessThan">
      <formula>50</formula>
    </cfRule>
  </conditionalFormatting>
  <conditionalFormatting sqref="E692:E698 G692:H740 F699 E704 E706:E774 F741:H741 G742:H774">
    <cfRule type="cellIs" dxfId="3177" priority="207" stopIfTrue="1" operator="greaterThanOrEqual">
      <formula>50</formula>
    </cfRule>
    <cfRule type="cellIs" dxfId="3176" priority="206" stopIfTrue="1" operator="lessThan">
      <formula>50</formula>
    </cfRule>
  </conditionalFormatting>
  <conditionalFormatting sqref="E692:E698 G692:H774 F699 E704 E706:E747 F713:F715 F718 F732 E748:F748 E749:E774 F759:F760">
    <cfRule type="cellIs" dxfId="3175" priority="202" stopIfTrue="1" operator="lessThan">
      <formula>50</formula>
    </cfRule>
  </conditionalFormatting>
  <conditionalFormatting sqref="E692:E698 G692:H774 F699 E704 E706:E774">
    <cfRule type="cellIs" dxfId="3174" priority="205" stopIfTrue="1" operator="greaterThanOrEqual">
      <formula>50</formula>
    </cfRule>
    <cfRule type="cellIs" dxfId="3173" priority="204" stopIfTrue="1" operator="lessThan">
      <formula>50</formula>
    </cfRule>
  </conditionalFormatting>
  <conditionalFormatting sqref="E873 E875:E877 E879:E883">
    <cfRule type="cellIs" dxfId="3172" priority="628" stopIfTrue="1" operator="lessThan">
      <formula>50</formula>
    </cfRule>
    <cfRule type="cellIs" dxfId="3171" priority="631" stopIfTrue="1" operator="greaterThanOrEqual">
      <formula>50</formula>
    </cfRule>
    <cfRule type="cellIs" dxfId="3170" priority="630" stopIfTrue="1" operator="lessThan">
      <formula>50</formula>
    </cfRule>
    <cfRule type="cellIs" dxfId="3169" priority="629" stopIfTrue="1" operator="greaterThanOrEqual">
      <formula>50</formula>
    </cfRule>
  </conditionalFormatting>
  <conditionalFormatting sqref="E873:E874 E877">
    <cfRule type="cellIs" dxfId="3168" priority="625" stopIfTrue="1" operator="lessThanOrEqual">
      <formula>49</formula>
    </cfRule>
    <cfRule type="cellIs" dxfId="3167" priority="626" stopIfTrue="1" operator="lessThan">
      <formula>50</formula>
    </cfRule>
    <cfRule type="cellIs" dxfId="3166" priority="627" stopIfTrue="1" operator="greaterThanOrEqual">
      <formula>50</formula>
    </cfRule>
  </conditionalFormatting>
  <conditionalFormatting sqref="E873:E877 E879:E883">
    <cfRule type="cellIs" dxfId="3165" priority="654" stopIfTrue="1" operator="greaterThanOrEqual">
      <formula>50</formula>
    </cfRule>
    <cfRule type="cellIs" dxfId="3164" priority="633" stopIfTrue="1" operator="lessThan">
      <formula>50</formula>
    </cfRule>
    <cfRule type="cellIs" dxfId="3163" priority="632" stopIfTrue="1" operator="greaterThanOrEqual">
      <formula>50</formula>
    </cfRule>
    <cfRule type="cellIs" dxfId="3162" priority="635" stopIfTrue="1" operator="greaterThanOrEqual">
      <formula>50</formula>
    </cfRule>
    <cfRule type="cellIs" dxfId="3161" priority="637" stopIfTrue="1" operator="lessThan">
      <formula>50</formula>
    </cfRule>
    <cfRule type="cellIs" dxfId="3160" priority="638" stopIfTrue="1" operator="lessThan">
      <formula>50</formula>
    </cfRule>
    <cfRule type="cellIs" dxfId="3159" priority="639" stopIfTrue="1" operator="lessThan">
      <formula>50</formula>
    </cfRule>
    <cfRule type="cellIs" dxfId="3158" priority="642" stopIfTrue="1" operator="lessThan">
      <formula>5050</formula>
    </cfRule>
    <cfRule type="cellIs" dxfId="3157" priority="643" stopIfTrue="1" operator="greaterThanOrEqual">
      <formula>50</formula>
    </cfRule>
    <cfRule type="cellIs" dxfId="3156" priority="640" stopIfTrue="1" operator="greaterThanOrEqual">
      <formula>50</formula>
    </cfRule>
    <cfRule type="cellIs" dxfId="3155" priority="644" stopIfTrue="1" operator="lessThan">
      <formula>50</formula>
    </cfRule>
    <cfRule type="cellIs" dxfId="3154" priority="647" stopIfTrue="1" operator="lessThan">
      <formula>50</formula>
    </cfRule>
    <cfRule type="cellIs" dxfId="3153" priority="653" stopIfTrue="1" operator="lessThan">
      <formula>50</formula>
    </cfRule>
  </conditionalFormatting>
  <conditionalFormatting sqref="E874">
    <cfRule type="cellIs" dxfId="3152" priority="602" stopIfTrue="1" operator="lessThan">
      <formula>50</formula>
    </cfRule>
    <cfRule type="cellIs" dxfId="3151" priority="604" stopIfTrue="1" operator="lessThan">
      <formula>50</formula>
    </cfRule>
    <cfRule type="cellIs" dxfId="3150" priority="600" stopIfTrue="1" operator="greaterThanOrEqual">
      <formula>50</formula>
    </cfRule>
    <cfRule type="cellIs" dxfId="3149" priority="601" stopIfTrue="1" operator="lessThan">
      <formula>50</formula>
    </cfRule>
    <cfRule type="cellIs" dxfId="3148" priority="603" stopIfTrue="1" operator="greaterThanOrEqual">
      <formula>50</formula>
    </cfRule>
  </conditionalFormatting>
  <conditionalFormatting sqref="F692:F774 G698:H698 G732:H737 G743:H744 E757 G757:H757">
    <cfRule type="cellIs" dxfId="3147" priority="191" stopIfTrue="1" operator="lessThan">
      <formula>50</formula>
    </cfRule>
    <cfRule type="cellIs" dxfId="3146" priority="198" stopIfTrue="1" operator="lessThan">
      <formula>5050</formula>
    </cfRule>
    <cfRule type="cellIs" dxfId="3145" priority="192" stopIfTrue="1" operator="lessThan">
      <formula>50</formula>
    </cfRule>
    <cfRule type="cellIs" dxfId="3144" priority="193" stopIfTrue="1" operator="greaterThanOrEqual">
      <formula>50</formula>
    </cfRule>
    <cfRule type="cellIs" dxfId="3143" priority="188" stopIfTrue="1" operator="greaterThanOrEqual">
      <formula>50</formula>
    </cfRule>
    <cfRule type="cellIs" dxfId="3142" priority="190" stopIfTrue="1" operator="lessThan">
      <formula>50</formula>
    </cfRule>
  </conditionalFormatting>
  <conditionalFormatting sqref="F692:F774 G698:H698">
    <cfRule type="cellIs" dxfId="3141" priority="142" stopIfTrue="1" operator="greaterThanOrEqual">
      <formula>50</formula>
    </cfRule>
    <cfRule type="cellIs" dxfId="3140" priority="143" stopIfTrue="1" operator="lessThan">
      <formula>50</formula>
    </cfRule>
  </conditionalFormatting>
  <conditionalFormatting sqref="F692:F774 G698:H699 G731:H731">
    <cfRule type="cellIs" dxfId="3139" priority="179" stopIfTrue="1" operator="lessThan">
      <formula>50</formula>
    </cfRule>
  </conditionalFormatting>
  <conditionalFormatting sqref="F692:F774 G698:H699 G732:H737 G743:H744 E757 G757:H757">
    <cfRule type="cellIs" dxfId="3138" priority="196" stopIfTrue="1" operator="greaterThanOrEqual">
      <formula>50</formula>
    </cfRule>
  </conditionalFormatting>
  <conditionalFormatting sqref="F692:F774 G732:H737 G743:H744 E757 G757:H757 G698:H698">
    <cfRule type="cellIs" dxfId="3137" priority="187" stopIfTrue="1" operator="lessThan">
      <formula>50</formula>
    </cfRule>
  </conditionalFormatting>
  <conditionalFormatting sqref="F696:F699 F701:F707 F710:F718 F724 F732 F748:F760 F762:F765">
    <cfRule type="cellIs" dxfId="3136" priority="4" stopIfTrue="1" operator="greaterThanOrEqual">
      <formula>50</formula>
    </cfRule>
    <cfRule type="cellIs" dxfId="3135" priority="5" stopIfTrue="1" operator="lessThan">
      <formula>50</formula>
    </cfRule>
  </conditionalFormatting>
  <conditionalFormatting sqref="F696:F699 F701:F707 F748:F760 F762:F765 F710:F718 F724 F732">
    <cfRule type="cellIs" dxfId="3134" priority="3" stopIfTrue="1" operator="lessThan">
      <formula>50</formula>
    </cfRule>
  </conditionalFormatting>
  <conditionalFormatting sqref="F697 F699 F706 F752 F758 F762:F765">
    <cfRule type="cellIs" dxfId="3133" priority="2" stopIfTrue="1" operator="lessThan">
      <formula>50</formula>
    </cfRule>
    <cfRule type="cellIs" dxfId="3132" priority="1" stopIfTrue="1" operator="greaterThanOrEqual">
      <formula>50</formula>
    </cfRule>
  </conditionalFormatting>
  <conditionalFormatting sqref="F713:F715 F718 F732 G732:H737 G743:H744 F748 E757 G757:H757 F759:F760">
    <cfRule type="containsText" dxfId="3131" priority="186" stopIfTrue="1" operator="containsText" text="لم">
      <formula>NOT(ISERROR(SEARCH("لم",E713)))</formula>
    </cfRule>
  </conditionalFormatting>
  <conditionalFormatting sqref="F713:F715 F718 G725:H725 F732 G732:H737 G743:H744 F748 E757 G757:H757 F759:F760">
    <cfRule type="cellIs" dxfId="3130" priority="185" stopIfTrue="1" operator="lessThan">
      <formula>50</formula>
    </cfRule>
  </conditionalFormatting>
  <conditionalFormatting sqref="F692:H774 E706:E774 E692:E698 E704">
    <cfRule type="cellIs" dxfId="3129" priority="200" stopIfTrue="1" operator="greaterThanOrEqual">
      <formula>50</formula>
    </cfRule>
  </conditionalFormatting>
  <conditionalFormatting sqref="G698:H699 F713:F715 F718 F732 G732:H737 G743:H744 F748 E757 G757:H757 F759:F760">
    <cfRule type="cellIs" dxfId="3128" priority="195" stopIfTrue="1" operator="lessThan">
      <formula>50</formula>
    </cfRule>
    <cfRule type="cellIs" dxfId="3127" priority="194" stopIfTrue="1" operator="lessThan">
      <formula>50</formula>
    </cfRule>
  </conditionalFormatting>
  <conditionalFormatting sqref="G732:H737 F713:F715 F718 F732 F748 F759:F760 G743:H744 G725:H725 E757 G757:H757">
    <cfRule type="containsText" dxfId="3126" priority="184" stopIfTrue="1" operator="containsText" text="لم">
      <formula>NOT(ISERROR(SEARCH("لم",E713)))</formula>
    </cfRule>
  </conditionalFormatting>
  <conditionalFormatting sqref="G732:H737 G743:H744 E757 G757:H757">
    <cfRule type="cellIs" dxfId="3125" priority="199" stopIfTrue="1" operator="lessThanOrEqual">
      <formula>49</formula>
    </cfRule>
  </conditionalFormatting>
  <conditionalFormatting sqref="G732:H737">
    <cfRule type="cellIs" dxfId="3124" priority="183" stopIfTrue="1" operator="lessThan">
      <formula>50</formula>
    </cfRule>
    <cfRule type="containsText" dxfId="3123" priority="182" stopIfTrue="1" operator="containsText" text="لم">
      <formula>NOT(ISERROR(SEARCH("لم",G732)))</formula>
    </cfRule>
    <cfRule type="cellIs" dxfId="3122" priority="181" stopIfTrue="1" operator="lessThan">
      <formula>50</formula>
    </cfRule>
  </conditionalFormatting>
  <conditionalFormatting sqref="G743:H744">
    <cfRule type="cellIs" dxfId="3121" priority="162" stopIfTrue="1" operator="greaterThan">
      <formula>49</formula>
    </cfRule>
    <cfRule type="cellIs" dxfId="3120" priority="163" stopIfTrue="1" operator="lessThan">
      <formula>50</formula>
    </cfRule>
    <cfRule type="cellIs" dxfId="3119" priority="164" stopIfTrue="1" operator="lessThan">
      <formula>50</formula>
    </cfRule>
    <cfRule type="cellIs" dxfId="3118" priority="165" stopIfTrue="1" operator="lessThan">
      <formula>50</formula>
    </cfRule>
    <cfRule type="containsText" dxfId="3117" priority="154" stopIfTrue="1" operator="containsText" text="لم">
      <formula>NOT(ISERROR(SEARCH("لم",G743)))</formula>
    </cfRule>
    <cfRule type="cellIs" dxfId="3116" priority="168" stopIfTrue="1" operator="lessThan">
      <formula>50</formula>
    </cfRule>
    <cfRule type="cellIs" dxfId="3115" priority="171" stopIfTrue="1" operator="greaterThanOrEqual">
      <formula>50</formula>
    </cfRule>
    <cfRule type="cellIs" dxfId="3114" priority="178" stopIfTrue="1" operator="greaterThanOrEqual">
      <formula>50</formula>
    </cfRule>
    <cfRule type="cellIs" dxfId="3113" priority="177" stopIfTrue="1" operator="lessThan">
      <formula>50</formula>
    </cfRule>
    <cfRule type="cellIs" dxfId="3112" priority="153" stopIfTrue="1" operator="lessThan">
      <formula>50</formula>
    </cfRule>
    <cfRule type="cellIs" priority="152" operator="greaterThan">
      <formula>49</formula>
    </cfRule>
    <cfRule type="cellIs" dxfId="3111" priority="151" operator="lessThan">
      <formula>50</formula>
    </cfRule>
    <cfRule type="cellIs" dxfId="3110" priority="175" stopIfTrue="1" operator="lessThan">
      <formula>50</formula>
    </cfRule>
    <cfRule type="cellIs" dxfId="3109" priority="173" stopIfTrue="1" operator="lessThan">
      <formula>50</formula>
    </cfRule>
    <cfRule type="cellIs" dxfId="3108" priority="172" stopIfTrue="1" operator="greaterThan">
      <formula>50</formula>
    </cfRule>
    <cfRule type="cellIs" dxfId="3107" priority="169" stopIfTrue="1" operator="greaterThanOrEqual">
      <formula>50</formula>
    </cfRule>
    <cfRule type="cellIs" dxfId="3106" priority="161" stopIfTrue="1" operator="lessThan">
      <formula>50</formula>
    </cfRule>
    <cfRule type="cellIs" dxfId="3105" priority="167" stopIfTrue="1" operator="lessThan">
      <formula>50</formula>
    </cfRule>
    <cfRule type="cellIs" dxfId="3104" priority="166" stopIfTrue="1" operator="lessThan">
      <formula>50</formula>
    </cfRule>
    <cfRule type="cellIs" dxfId="3103" priority="155" stopIfTrue="1" operator="lessThan">
      <formula>50</formula>
    </cfRule>
    <cfRule type="containsText" dxfId="3102" priority="156" stopIfTrue="1" operator="containsText" text="لم">
      <formula>NOT(ISERROR(SEARCH("لم",G743)))</formula>
    </cfRule>
    <cfRule type="containsText" dxfId="3101" priority="157" operator="containsText" text="لم">
      <formula>NOT(ISERROR(SEARCH("لم",G743)))</formula>
    </cfRule>
    <cfRule type="cellIs" dxfId="3100" priority="158" operator="lessThan">
      <formula>50</formula>
    </cfRule>
    <cfRule type="cellIs" priority="159" operator="greaterThan">
      <formula>49</formula>
    </cfRule>
    <cfRule type="containsText" dxfId="3099" priority="160" stopIfTrue="1" operator="containsText" text="لم">
      <formula>NOT(ISERROR(SEARCH("لم",G743)))</formula>
    </cfRule>
    <cfRule type="containsText" dxfId="3098" priority="150" operator="containsText" text="لم">
      <formula>NOT(ISERROR(SEARCH("لم",G743)))</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F1054"/>
  <sheetViews>
    <sheetView rightToLeft="1" topLeftCell="A1046" workbookViewId="0">
      <selection activeCell="A913" sqref="A913:B1054"/>
    </sheetView>
  </sheetViews>
  <sheetFormatPr defaultRowHeight="13.8" x14ac:dyDescent="0.25"/>
  <cols>
    <col min="1" max="1" width="26.3984375" customWidth="1"/>
    <col min="2" max="2" width="53.59765625" bestFit="1" customWidth="1"/>
  </cols>
  <sheetData>
    <row r="1" spans="1:6" ht="14.4" thickBot="1" x14ac:dyDescent="0.3">
      <c r="A1" t="s">
        <v>3832</v>
      </c>
    </row>
    <row r="2" spans="1:6" ht="35.4" x14ac:dyDescent="0.25">
      <c r="A2" s="415">
        <v>700012</v>
      </c>
      <c r="B2" s="375" t="s">
        <v>3563</v>
      </c>
      <c r="C2" s="376" t="s">
        <v>306</v>
      </c>
      <c r="D2" s="224" t="s">
        <v>247</v>
      </c>
      <c r="E2" s="302" t="s">
        <v>3778</v>
      </c>
      <c r="F2" s="358"/>
    </row>
    <row r="3" spans="1:6" ht="35.4" x14ac:dyDescent="0.25">
      <c r="A3" s="303">
        <v>700081</v>
      </c>
      <c r="B3" s="304" t="s">
        <v>3564</v>
      </c>
      <c r="C3" s="306" t="s">
        <v>65</v>
      </c>
      <c r="D3" s="230" t="s">
        <v>398</v>
      </c>
      <c r="E3" s="403"/>
      <c r="F3" s="508"/>
    </row>
    <row r="4" spans="1:6" ht="35.4" x14ac:dyDescent="0.25">
      <c r="A4" s="303">
        <v>700113</v>
      </c>
      <c r="B4" s="304" t="s">
        <v>3558</v>
      </c>
      <c r="C4" s="306" t="s">
        <v>68</v>
      </c>
      <c r="D4" s="230" t="s">
        <v>398</v>
      </c>
      <c r="E4" s="403"/>
      <c r="F4" s="508"/>
    </row>
    <row r="5" spans="1:6" ht="35.4" x14ac:dyDescent="0.25">
      <c r="A5" s="303">
        <v>700166</v>
      </c>
      <c r="B5" s="304" t="s">
        <v>1680</v>
      </c>
      <c r="C5" s="306" t="s">
        <v>70</v>
      </c>
      <c r="D5" s="230" t="s">
        <v>398</v>
      </c>
      <c r="E5" s="403" t="s">
        <v>1682</v>
      </c>
      <c r="F5" s="508"/>
    </row>
    <row r="6" spans="1:6" ht="35.4" x14ac:dyDescent="0.25">
      <c r="A6" s="401">
        <v>700327</v>
      </c>
      <c r="B6" s="378" t="s">
        <v>3565</v>
      </c>
      <c r="C6" s="379" t="s">
        <v>260</v>
      </c>
      <c r="D6" s="230" t="s">
        <v>247</v>
      </c>
      <c r="E6" s="302" t="s">
        <v>3778</v>
      </c>
      <c r="F6" s="358"/>
    </row>
    <row r="7" spans="1:6" ht="35.4" x14ac:dyDescent="0.25">
      <c r="A7" s="325">
        <v>700504</v>
      </c>
      <c r="B7" s="326" t="s">
        <v>3566</v>
      </c>
      <c r="C7" s="439" t="s">
        <v>344</v>
      </c>
      <c r="D7" s="230" t="s">
        <v>398</v>
      </c>
      <c r="E7" s="403" t="s">
        <v>3778</v>
      </c>
      <c r="F7" s="537" t="s">
        <v>3775</v>
      </c>
    </row>
    <row r="8" spans="1:6" ht="35.4" x14ac:dyDescent="0.25">
      <c r="A8" s="401">
        <v>700640</v>
      </c>
      <c r="B8" s="378" t="s">
        <v>3567</v>
      </c>
      <c r="C8" s="379" t="s">
        <v>3568</v>
      </c>
      <c r="D8" s="230" t="s">
        <v>247</v>
      </c>
      <c r="E8" s="302" t="s">
        <v>3778</v>
      </c>
      <c r="F8" s="358"/>
    </row>
    <row r="9" spans="1:6" ht="35.4" x14ac:dyDescent="0.25">
      <c r="A9" s="313">
        <v>700689</v>
      </c>
      <c r="B9" s="314" t="s">
        <v>307</v>
      </c>
      <c r="C9" s="436" t="s">
        <v>69</v>
      </c>
      <c r="D9" s="230" t="s">
        <v>398</v>
      </c>
      <c r="E9" s="403" t="s">
        <v>3778</v>
      </c>
      <c r="F9" s="537" t="s">
        <v>3775</v>
      </c>
    </row>
    <row r="10" spans="1:6" ht="35.4" x14ac:dyDescent="0.25">
      <c r="A10" s="303">
        <v>700690</v>
      </c>
      <c r="B10" s="304" t="s">
        <v>3569</v>
      </c>
      <c r="C10" s="306" t="s">
        <v>68</v>
      </c>
      <c r="D10" s="230" t="s">
        <v>398</v>
      </c>
      <c r="E10" s="403" t="s">
        <v>3778</v>
      </c>
      <c r="F10" s="508"/>
    </row>
    <row r="11" spans="1:6" ht="35.4" x14ac:dyDescent="0.25">
      <c r="A11" s="309">
        <v>700735</v>
      </c>
      <c r="B11" s="317" t="s">
        <v>3559</v>
      </c>
      <c r="C11" s="428" t="s">
        <v>99</v>
      </c>
      <c r="D11" s="230" t="s">
        <v>398</v>
      </c>
      <c r="E11" s="405" t="s">
        <v>3815</v>
      </c>
      <c r="F11" s="514" t="s">
        <v>3779</v>
      </c>
    </row>
    <row r="12" spans="1:6" ht="35.4" x14ac:dyDescent="0.25">
      <c r="A12" s="369">
        <v>700788</v>
      </c>
      <c r="B12" s="382" t="s">
        <v>1676</v>
      </c>
      <c r="C12" s="383" t="s">
        <v>393</v>
      </c>
      <c r="D12" s="230" t="s">
        <v>247</v>
      </c>
      <c r="E12" s="302" t="s">
        <v>3778</v>
      </c>
      <c r="F12" s="397" t="s">
        <v>3779</v>
      </c>
    </row>
    <row r="13" spans="1:6" ht="35.4" x14ac:dyDescent="0.25">
      <c r="A13" s="303">
        <v>700881</v>
      </c>
      <c r="B13" s="304" t="s">
        <v>656</v>
      </c>
      <c r="C13" s="306" t="s">
        <v>68</v>
      </c>
      <c r="D13" s="230" t="s">
        <v>398</v>
      </c>
      <c r="E13" s="403" t="s">
        <v>3827</v>
      </c>
      <c r="F13" s="508"/>
    </row>
    <row r="14" spans="1:6" ht="35.4" x14ac:dyDescent="0.25">
      <c r="A14" s="303">
        <v>700905</v>
      </c>
      <c r="B14" s="304" t="s">
        <v>657</v>
      </c>
      <c r="C14" s="306" t="s">
        <v>254</v>
      </c>
      <c r="D14" s="230" t="s">
        <v>398</v>
      </c>
      <c r="E14" s="403" t="s">
        <v>3778</v>
      </c>
      <c r="F14" s="508"/>
    </row>
    <row r="15" spans="1:6" ht="35.4" x14ac:dyDescent="0.25">
      <c r="A15" s="227">
        <v>700907</v>
      </c>
      <c r="B15" s="228" t="s">
        <v>3570</v>
      </c>
      <c r="C15" s="229" t="s">
        <v>66</v>
      </c>
      <c r="D15" s="230" t="s">
        <v>245</v>
      </c>
      <c r="E15" s="225" t="s">
        <v>3778</v>
      </c>
      <c r="F15" s="226"/>
    </row>
    <row r="16" spans="1:6" ht="35.4" x14ac:dyDescent="0.25">
      <c r="A16" s="401">
        <v>700987</v>
      </c>
      <c r="B16" s="378" t="s">
        <v>3571</v>
      </c>
      <c r="C16" s="379" t="s">
        <v>94</v>
      </c>
      <c r="D16" s="230" t="s">
        <v>247</v>
      </c>
      <c r="E16" s="482" t="s">
        <v>3778</v>
      </c>
      <c r="F16" s="358"/>
    </row>
    <row r="17" spans="1:6" ht="35.4" x14ac:dyDescent="0.25">
      <c r="A17" s="303">
        <v>701084</v>
      </c>
      <c r="B17" s="304" t="s">
        <v>1675</v>
      </c>
      <c r="C17" s="306" t="s">
        <v>64</v>
      </c>
      <c r="D17" s="230" t="s">
        <v>398</v>
      </c>
      <c r="E17" s="483" t="s">
        <v>3828</v>
      </c>
      <c r="F17" s="508"/>
    </row>
    <row r="18" spans="1:6" ht="35.4" x14ac:dyDescent="0.25">
      <c r="A18" s="309">
        <v>701345</v>
      </c>
      <c r="B18" s="317" t="s">
        <v>3572</v>
      </c>
      <c r="C18" s="428" t="s">
        <v>336</v>
      </c>
      <c r="D18" s="230" t="s">
        <v>246</v>
      </c>
      <c r="E18" s="302" t="s">
        <v>3778</v>
      </c>
      <c r="F18" s="520" t="s">
        <v>3811</v>
      </c>
    </row>
    <row r="19" spans="1:6" ht="35.4" x14ac:dyDescent="0.25">
      <c r="A19" s="401">
        <v>701384</v>
      </c>
      <c r="B19" s="378" t="s">
        <v>3554</v>
      </c>
      <c r="C19" s="379" t="s">
        <v>99</v>
      </c>
      <c r="D19" s="230" t="s">
        <v>247</v>
      </c>
      <c r="E19" s="384" t="s">
        <v>3819</v>
      </c>
      <c r="F19" s="516"/>
    </row>
    <row r="20" spans="1:6" ht="35.4" x14ac:dyDescent="0.25">
      <c r="A20" s="401">
        <v>701389</v>
      </c>
      <c r="B20" s="378" t="s">
        <v>658</v>
      </c>
      <c r="C20" s="379" t="s">
        <v>66</v>
      </c>
      <c r="D20" s="230" t="s">
        <v>247</v>
      </c>
      <c r="E20" s="242"/>
      <c r="F20" s="244"/>
    </row>
    <row r="21" spans="1:6" ht="35.4" x14ac:dyDescent="0.25">
      <c r="A21" s="401">
        <v>701497</v>
      </c>
      <c r="B21" s="378" t="s">
        <v>3573</v>
      </c>
      <c r="C21" s="379" t="s">
        <v>3574</v>
      </c>
      <c r="D21" s="230" t="s">
        <v>247</v>
      </c>
      <c r="E21" s="302" t="s">
        <v>3820</v>
      </c>
      <c r="F21" s="358"/>
    </row>
    <row r="22" spans="1:6" ht="35.4" x14ac:dyDescent="0.25">
      <c r="A22" s="303">
        <v>701512</v>
      </c>
      <c r="B22" s="304" t="s">
        <v>3575</v>
      </c>
      <c r="C22" s="306" t="s">
        <v>103</v>
      </c>
      <c r="D22" s="446" t="s">
        <v>399</v>
      </c>
      <c r="E22" s="225" t="s">
        <v>3812</v>
      </c>
      <c r="F22" s="226" t="s">
        <v>3813</v>
      </c>
    </row>
    <row r="23" spans="1:6" ht="35.4" x14ac:dyDescent="0.25">
      <c r="A23" s="303">
        <v>701544</v>
      </c>
      <c r="B23" s="304" t="s">
        <v>659</v>
      </c>
      <c r="C23" s="306" t="s">
        <v>87</v>
      </c>
      <c r="D23" s="230" t="s">
        <v>246</v>
      </c>
      <c r="E23" s="307"/>
      <c r="F23" s="358"/>
    </row>
    <row r="24" spans="1:6" ht="35.4" x14ac:dyDescent="0.25">
      <c r="A24" s="303">
        <v>701595</v>
      </c>
      <c r="B24" s="304" t="s">
        <v>660</v>
      </c>
      <c r="C24" s="306" t="s">
        <v>126</v>
      </c>
      <c r="D24" s="230" t="s">
        <v>398</v>
      </c>
      <c r="E24" s="403"/>
      <c r="F24" s="508"/>
    </row>
    <row r="25" spans="1:6" ht="35.4" x14ac:dyDescent="0.25">
      <c r="A25" s="401">
        <v>701629</v>
      </c>
      <c r="B25" s="378" t="s">
        <v>661</v>
      </c>
      <c r="C25" s="379" t="s">
        <v>99</v>
      </c>
      <c r="D25" s="230" t="s">
        <v>247</v>
      </c>
      <c r="E25" s="302" t="s">
        <v>3778</v>
      </c>
      <c r="F25" s="343"/>
    </row>
    <row r="26" spans="1:6" ht="35.4" x14ac:dyDescent="0.25">
      <c r="A26" s="227">
        <v>701805</v>
      </c>
      <c r="B26" s="228" t="s">
        <v>1372</v>
      </c>
      <c r="C26" s="229" t="s">
        <v>91</v>
      </c>
      <c r="D26" s="230" t="s">
        <v>245</v>
      </c>
      <c r="E26" s="225" t="s">
        <v>3778</v>
      </c>
      <c r="F26" s="226"/>
    </row>
    <row r="27" spans="1:6" ht="35.4" x14ac:dyDescent="0.25">
      <c r="A27" s="401">
        <v>701903</v>
      </c>
      <c r="B27" s="378" t="s">
        <v>1677</v>
      </c>
      <c r="C27" s="379" t="s">
        <v>66</v>
      </c>
      <c r="D27" s="230" t="s">
        <v>247</v>
      </c>
      <c r="E27" s="384" t="s">
        <v>3819</v>
      </c>
      <c r="F27" s="362"/>
    </row>
    <row r="28" spans="1:6" ht="35.4" x14ac:dyDescent="0.25">
      <c r="A28" s="401">
        <v>701989</v>
      </c>
      <c r="B28" s="378" t="s">
        <v>295</v>
      </c>
      <c r="C28" s="379" t="s">
        <v>68</v>
      </c>
      <c r="D28" s="230" t="s">
        <v>247</v>
      </c>
      <c r="E28" s="242"/>
      <c r="F28" s="244"/>
    </row>
    <row r="29" spans="1:6" ht="35.4" x14ac:dyDescent="0.25">
      <c r="A29" s="231">
        <v>702122</v>
      </c>
      <c r="B29" s="232" t="s">
        <v>1446</v>
      </c>
      <c r="C29" s="233" t="s">
        <v>1447</v>
      </c>
      <c r="D29" s="234" t="s">
        <v>245</v>
      </c>
      <c r="E29" s="235"/>
      <c r="F29" s="236" t="s">
        <v>3779</v>
      </c>
    </row>
    <row r="30" spans="1:6" ht="35.4" x14ac:dyDescent="0.25">
      <c r="A30" s="303">
        <v>702253</v>
      </c>
      <c r="B30" s="304" t="s">
        <v>3576</v>
      </c>
      <c r="C30" s="306" t="s">
        <v>88</v>
      </c>
      <c r="D30" s="230" t="s">
        <v>398</v>
      </c>
      <c r="E30" s="403" t="s">
        <v>3778</v>
      </c>
      <c r="F30" s="508"/>
    </row>
    <row r="31" spans="1:6" ht="35.4" x14ac:dyDescent="0.25">
      <c r="A31" s="401">
        <v>702273</v>
      </c>
      <c r="B31" s="378" t="s">
        <v>662</v>
      </c>
      <c r="C31" s="379" t="s">
        <v>140</v>
      </c>
      <c r="D31" s="230" t="s">
        <v>247</v>
      </c>
      <c r="E31" s="242" t="s">
        <v>3815</v>
      </c>
      <c r="F31" s="395"/>
    </row>
    <row r="32" spans="1:6" ht="35.4" x14ac:dyDescent="0.25">
      <c r="A32" s="303">
        <v>702284</v>
      </c>
      <c r="B32" s="304" t="s">
        <v>1431</v>
      </c>
      <c r="C32" s="306" t="s">
        <v>145</v>
      </c>
      <c r="D32" s="230" t="s">
        <v>246</v>
      </c>
      <c r="E32" s="302" t="s">
        <v>3778</v>
      </c>
      <c r="F32" s="358"/>
    </row>
    <row r="33" spans="1:6" ht="35.4" x14ac:dyDescent="0.25">
      <c r="A33" s="303">
        <v>702303</v>
      </c>
      <c r="B33" s="304" t="s">
        <v>760</v>
      </c>
      <c r="C33" s="306" t="s">
        <v>94</v>
      </c>
      <c r="D33" s="230" t="s">
        <v>398</v>
      </c>
      <c r="E33" s="406"/>
      <c r="F33" s="508"/>
    </row>
    <row r="34" spans="1:6" ht="35.4" x14ac:dyDescent="0.25">
      <c r="A34" s="401">
        <v>702478</v>
      </c>
      <c r="B34" s="378" t="s">
        <v>3577</v>
      </c>
      <c r="C34" s="379" t="s">
        <v>112</v>
      </c>
      <c r="D34" s="230" t="s">
        <v>247</v>
      </c>
      <c r="E34" s="302" t="s">
        <v>3820</v>
      </c>
      <c r="F34" s="358"/>
    </row>
    <row r="35" spans="1:6" ht="35.4" x14ac:dyDescent="0.25">
      <c r="A35" s="309">
        <v>702482</v>
      </c>
      <c r="B35" s="310" t="s">
        <v>3551</v>
      </c>
      <c r="C35" s="429" t="s">
        <v>116</v>
      </c>
      <c r="D35" s="230" t="s">
        <v>246</v>
      </c>
      <c r="E35" s="311"/>
      <c r="F35" s="331" t="s">
        <v>3779</v>
      </c>
    </row>
    <row r="36" spans="1:6" ht="35.4" x14ac:dyDescent="0.25">
      <c r="A36" s="313">
        <v>702483</v>
      </c>
      <c r="B36" s="314" t="s">
        <v>494</v>
      </c>
      <c r="C36" s="436" t="s">
        <v>367</v>
      </c>
      <c r="D36" s="230" t="s">
        <v>246</v>
      </c>
      <c r="E36" s="302" t="s">
        <v>3778</v>
      </c>
      <c r="F36" s="276" t="s">
        <v>3775</v>
      </c>
    </row>
    <row r="37" spans="1:6" ht="35.4" x14ac:dyDescent="0.25">
      <c r="A37" s="303">
        <v>702553</v>
      </c>
      <c r="B37" s="304" t="s">
        <v>1678</v>
      </c>
      <c r="C37" s="306" t="s">
        <v>376</v>
      </c>
      <c r="D37" s="230" t="s">
        <v>398</v>
      </c>
      <c r="E37" s="302" t="s">
        <v>3819</v>
      </c>
      <c r="F37" s="508"/>
    </row>
    <row r="38" spans="1:6" ht="35.4" x14ac:dyDescent="0.25">
      <c r="A38" s="303">
        <v>702561</v>
      </c>
      <c r="B38" s="304" t="s">
        <v>3578</v>
      </c>
      <c r="C38" s="306" t="s">
        <v>110</v>
      </c>
      <c r="D38" s="230" t="s">
        <v>398</v>
      </c>
      <c r="E38" s="403" t="s">
        <v>3827</v>
      </c>
      <c r="F38" s="508"/>
    </row>
    <row r="39" spans="1:6" ht="35.4" x14ac:dyDescent="0.25">
      <c r="A39" s="303">
        <v>702598</v>
      </c>
      <c r="B39" s="304" t="s">
        <v>578</v>
      </c>
      <c r="C39" s="306" t="s">
        <v>74</v>
      </c>
      <c r="D39" s="230" t="s">
        <v>246</v>
      </c>
      <c r="E39" s="316"/>
      <c r="F39" s="358"/>
    </row>
    <row r="40" spans="1:6" ht="35.4" x14ac:dyDescent="0.25">
      <c r="A40" s="303">
        <v>702599</v>
      </c>
      <c r="B40" s="304" t="s">
        <v>663</v>
      </c>
      <c r="C40" s="306" t="s">
        <v>371</v>
      </c>
      <c r="D40" s="230" t="s">
        <v>246</v>
      </c>
      <c r="E40" s="302" t="s">
        <v>3778</v>
      </c>
      <c r="F40" s="532"/>
    </row>
    <row r="41" spans="1:6" ht="35.4" x14ac:dyDescent="0.25">
      <c r="A41" s="401">
        <v>702624</v>
      </c>
      <c r="B41" s="378" t="s">
        <v>761</v>
      </c>
      <c r="C41" s="379" t="s">
        <v>136</v>
      </c>
      <c r="D41" s="230" t="s">
        <v>247</v>
      </c>
      <c r="E41" s="384" t="s">
        <v>3819</v>
      </c>
      <c r="F41" s="516"/>
    </row>
    <row r="42" spans="1:6" ht="35.4" x14ac:dyDescent="0.25">
      <c r="A42" s="313">
        <v>702626</v>
      </c>
      <c r="B42" s="314" t="s">
        <v>3579</v>
      </c>
      <c r="C42" s="436" t="s">
        <v>148</v>
      </c>
      <c r="D42" s="230" t="s">
        <v>246</v>
      </c>
      <c r="E42" s="302" t="s">
        <v>3778</v>
      </c>
      <c r="F42" s="527" t="s">
        <v>3775</v>
      </c>
    </row>
    <row r="43" spans="1:6" ht="35.4" x14ac:dyDescent="0.25">
      <c r="A43" s="401">
        <v>702656</v>
      </c>
      <c r="B43" s="378" t="s">
        <v>1432</v>
      </c>
      <c r="C43" s="379" t="s">
        <v>121</v>
      </c>
      <c r="D43" s="230" t="s">
        <v>247</v>
      </c>
      <c r="E43" s="242"/>
      <c r="F43" s="358"/>
    </row>
    <row r="44" spans="1:6" ht="35.4" x14ac:dyDescent="0.25">
      <c r="A44" s="303">
        <v>702660</v>
      </c>
      <c r="B44" s="304" t="s">
        <v>664</v>
      </c>
      <c r="C44" s="306" t="s">
        <v>150</v>
      </c>
      <c r="D44" s="230" t="s">
        <v>398</v>
      </c>
      <c r="E44" s="407"/>
      <c r="F44" s="508"/>
    </row>
    <row r="45" spans="1:6" ht="35.4" x14ac:dyDescent="0.25">
      <c r="A45" s="303">
        <v>702760</v>
      </c>
      <c r="B45" s="304" t="s">
        <v>3555</v>
      </c>
      <c r="C45" s="306" t="s">
        <v>95</v>
      </c>
      <c r="D45" s="446" t="s">
        <v>224</v>
      </c>
      <c r="E45" s="242"/>
      <c r="F45" s="226" t="s">
        <v>3829</v>
      </c>
    </row>
    <row r="46" spans="1:6" ht="35.4" x14ac:dyDescent="0.25">
      <c r="A46" s="309">
        <v>702782</v>
      </c>
      <c r="B46" s="317" t="s">
        <v>479</v>
      </c>
      <c r="C46" s="428" t="s">
        <v>116</v>
      </c>
      <c r="D46" s="230" t="s">
        <v>246</v>
      </c>
      <c r="E46" s="302" t="s">
        <v>3778</v>
      </c>
      <c r="F46" s="331" t="s">
        <v>3779</v>
      </c>
    </row>
    <row r="47" spans="1:6" ht="35.4" x14ac:dyDescent="0.25">
      <c r="A47" s="303">
        <v>702798</v>
      </c>
      <c r="B47" s="304" t="s">
        <v>3580</v>
      </c>
      <c r="C47" s="306" t="s">
        <v>3581</v>
      </c>
      <c r="D47" s="230" t="s">
        <v>400</v>
      </c>
      <c r="E47" s="302" t="s">
        <v>3821</v>
      </c>
      <c r="F47" s="226" t="s">
        <v>3822</v>
      </c>
    </row>
    <row r="48" spans="1:6" ht="35.4" x14ac:dyDescent="0.25">
      <c r="A48" s="303">
        <v>702833</v>
      </c>
      <c r="B48" s="304" t="s">
        <v>665</v>
      </c>
      <c r="C48" s="306" t="s">
        <v>289</v>
      </c>
      <c r="D48" s="230" t="s">
        <v>398</v>
      </c>
      <c r="E48" s="403" t="s">
        <v>3828</v>
      </c>
      <c r="F48" s="508"/>
    </row>
    <row r="49" spans="1:6" ht="35.4" x14ac:dyDescent="0.25">
      <c r="A49" s="309">
        <v>702868</v>
      </c>
      <c r="B49" s="317" t="s">
        <v>666</v>
      </c>
      <c r="C49" s="428" t="s">
        <v>98</v>
      </c>
      <c r="D49" s="230" t="s">
        <v>246</v>
      </c>
      <c r="E49" s="311"/>
      <c r="F49" s="331" t="s">
        <v>3779</v>
      </c>
    </row>
    <row r="50" spans="1:6" ht="35.4" x14ac:dyDescent="0.25">
      <c r="A50" s="303">
        <v>702872</v>
      </c>
      <c r="B50" s="304" t="s">
        <v>546</v>
      </c>
      <c r="C50" s="306" t="s">
        <v>77</v>
      </c>
      <c r="D50" s="446" t="s">
        <v>399</v>
      </c>
      <c r="E50" s="225" t="s">
        <v>3812</v>
      </c>
      <c r="F50" s="226" t="s">
        <v>3813</v>
      </c>
    </row>
    <row r="51" spans="1:6" ht="35.4" x14ac:dyDescent="0.25">
      <c r="A51" s="401">
        <v>702873</v>
      </c>
      <c r="B51" s="378" t="s">
        <v>1373</v>
      </c>
      <c r="C51" s="379" t="s">
        <v>1374</v>
      </c>
      <c r="D51" s="230" t="s">
        <v>247</v>
      </c>
      <c r="E51" s="253"/>
      <c r="F51" s="395"/>
    </row>
    <row r="52" spans="1:6" ht="35.4" x14ac:dyDescent="0.25">
      <c r="A52" s="401">
        <v>702909</v>
      </c>
      <c r="B52" s="378" t="s">
        <v>495</v>
      </c>
      <c r="C52" s="379" t="s">
        <v>89</v>
      </c>
      <c r="D52" s="230" t="s">
        <v>247</v>
      </c>
      <c r="E52" s="302" t="s">
        <v>3778</v>
      </c>
      <c r="F52" s="343"/>
    </row>
    <row r="53" spans="1:6" ht="35.4" x14ac:dyDescent="0.25">
      <c r="A53" s="303">
        <v>702957</v>
      </c>
      <c r="B53" s="304" t="s">
        <v>667</v>
      </c>
      <c r="C53" s="306" t="s">
        <v>66</v>
      </c>
      <c r="D53" s="230" t="s">
        <v>398</v>
      </c>
      <c r="E53" s="403" t="s">
        <v>3815</v>
      </c>
      <c r="F53" s="508"/>
    </row>
    <row r="54" spans="1:6" ht="35.4" x14ac:dyDescent="0.25">
      <c r="A54" s="401">
        <v>702977</v>
      </c>
      <c r="B54" s="378" t="s">
        <v>547</v>
      </c>
      <c r="C54" s="379" t="s">
        <v>69</v>
      </c>
      <c r="D54" s="230" t="s">
        <v>247</v>
      </c>
      <c r="E54" s="302" t="s">
        <v>3778</v>
      </c>
      <c r="F54" s="332"/>
    </row>
    <row r="55" spans="1:6" ht="35.4" x14ac:dyDescent="0.25">
      <c r="A55" s="421">
        <v>703001</v>
      </c>
      <c r="B55" s="387" t="s">
        <v>485</v>
      </c>
      <c r="C55" s="388" t="s">
        <v>84</v>
      </c>
      <c r="D55" s="230" t="s">
        <v>247</v>
      </c>
      <c r="E55" s="242"/>
      <c r="F55" s="518" t="s">
        <v>3775</v>
      </c>
    </row>
    <row r="56" spans="1:6" ht="35.4" x14ac:dyDescent="0.25">
      <c r="A56" s="227">
        <v>703013</v>
      </c>
      <c r="B56" s="228" t="s">
        <v>3582</v>
      </c>
      <c r="C56" s="229" t="s">
        <v>62</v>
      </c>
      <c r="D56" s="230" t="s">
        <v>245</v>
      </c>
      <c r="E56" s="225" t="s">
        <v>3778</v>
      </c>
      <c r="F56" s="226"/>
    </row>
    <row r="57" spans="1:6" ht="35.4" x14ac:dyDescent="0.25">
      <c r="A57" s="309">
        <v>703046</v>
      </c>
      <c r="B57" s="317" t="s">
        <v>668</v>
      </c>
      <c r="C57" s="428" t="s">
        <v>66</v>
      </c>
      <c r="D57" s="230" t="s">
        <v>246</v>
      </c>
      <c r="E57" s="302" t="s">
        <v>3778</v>
      </c>
      <c r="F57" s="331" t="s">
        <v>3779</v>
      </c>
    </row>
    <row r="58" spans="1:6" ht="35.4" x14ac:dyDescent="0.25">
      <c r="A58" s="401">
        <v>703059</v>
      </c>
      <c r="B58" s="378" t="s">
        <v>579</v>
      </c>
      <c r="C58" s="379" t="s">
        <v>122</v>
      </c>
      <c r="D58" s="230" t="s">
        <v>247</v>
      </c>
      <c r="E58" s="302" t="s">
        <v>3778</v>
      </c>
      <c r="F58" s="362"/>
    </row>
    <row r="59" spans="1:6" ht="35.4" x14ac:dyDescent="0.25">
      <c r="A59" s="401">
        <v>703083</v>
      </c>
      <c r="B59" s="378" t="s">
        <v>463</v>
      </c>
      <c r="C59" s="379" t="s">
        <v>464</v>
      </c>
      <c r="D59" s="230" t="s">
        <v>247</v>
      </c>
      <c r="E59" s="242" t="s">
        <v>3815</v>
      </c>
      <c r="F59" s="395"/>
    </row>
    <row r="60" spans="1:6" ht="37.799999999999997" x14ac:dyDescent="0.25">
      <c r="A60" s="408">
        <v>703084</v>
      </c>
      <c r="B60" s="409" t="s">
        <v>669</v>
      </c>
      <c r="C60" s="431" t="s">
        <v>670</v>
      </c>
      <c r="D60" s="230" t="s">
        <v>398</v>
      </c>
      <c r="E60" s="403" t="s">
        <v>3778</v>
      </c>
      <c r="F60" s="514" t="s">
        <v>3779</v>
      </c>
    </row>
    <row r="61" spans="1:6" ht="35.4" x14ac:dyDescent="0.25">
      <c r="A61" s="313">
        <v>703091</v>
      </c>
      <c r="B61" s="314" t="s">
        <v>469</v>
      </c>
      <c r="C61" s="436" t="s">
        <v>470</v>
      </c>
      <c r="D61" s="230" t="s">
        <v>246</v>
      </c>
      <c r="E61" s="307"/>
      <c r="F61" s="276" t="s">
        <v>3775</v>
      </c>
    </row>
    <row r="62" spans="1:6" ht="35.4" x14ac:dyDescent="0.25">
      <c r="A62" s="303">
        <v>703093</v>
      </c>
      <c r="B62" s="304" t="s">
        <v>671</v>
      </c>
      <c r="C62" s="306" t="s">
        <v>293</v>
      </c>
      <c r="D62" s="230" t="s">
        <v>398</v>
      </c>
      <c r="E62" s="403"/>
      <c r="F62" s="506"/>
    </row>
    <row r="63" spans="1:6" ht="35.4" x14ac:dyDescent="0.25">
      <c r="A63" s="303">
        <v>703101</v>
      </c>
      <c r="B63" s="304" t="s">
        <v>672</v>
      </c>
      <c r="C63" s="306" t="s">
        <v>342</v>
      </c>
      <c r="D63" s="230" t="s">
        <v>398</v>
      </c>
      <c r="E63" s="403" t="s">
        <v>3827</v>
      </c>
      <c r="F63" s="508"/>
    </row>
    <row r="64" spans="1:6" ht="35.4" x14ac:dyDescent="0.25">
      <c r="A64" s="401">
        <v>703112</v>
      </c>
      <c r="B64" s="378" t="s">
        <v>1433</v>
      </c>
      <c r="C64" s="379" t="s">
        <v>66</v>
      </c>
      <c r="D64" s="230" t="s">
        <v>247</v>
      </c>
      <c r="E64" s="302" t="s">
        <v>3820</v>
      </c>
      <c r="F64" s="343"/>
    </row>
    <row r="65" spans="1:6" ht="35.4" x14ac:dyDescent="0.25">
      <c r="A65" s="401">
        <v>703151</v>
      </c>
      <c r="B65" s="378" t="s">
        <v>673</v>
      </c>
      <c r="C65" s="379" t="s">
        <v>99</v>
      </c>
      <c r="D65" s="230" t="s">
        <v>247</v>
      </c>
      <c r="E65" s="302" t="s">
        <v>3778</v>
      </c>
      <c r="F65" s="244"/>
    </row>
    <row r="66" spans="1:6" ht="35.4" x14ac:dyDescent="0.25">
      <c r="A66" s="227">
        <v>703164</v>
      </c>
      <c r="B66" s="228" t="s">
        <v>3583</v>
      </c>
      <c r="C66" s="229" t="s">
        <v>74</v>
      </c>
      <c r="D66" s="230" t="s">
        <v>245</v>
      </c>
      <c r="E66" s="225" t="s">
        <v>3778</v>
      </c>
      <c r="F66" s="226"/>
    </row>
    <row r="67" spans="1:6" ht="35.4" x14ac:dyDescent="0.25">
      <c r="A67" s="303">
        <v>703177</v>
      </c>
      <c r="B67" s="304" t="s">
        <v>453</v>
      </c>
      <c r="C67" s="306" t="s">
        <v>86</v>
      </c>
      <c r="D67" s="230" t="s">
        <v>398</v>
      </c>
      <c r="E67" s="403"/>
      <c r="F67" s="508"/>
    </row>
    <row r="68" spans="1:6" ht="35.4" x14ac:dyDescent="0.25">
      <c r="A68" s="227">
        <v>703199</v>
      </c>
      <c r="B68" s="228" t="s">
        <v>3584</v>
      </c>
      <c r="C68" s="229" t="s">
        <v>90</v>
      </c>
      <c r="D68" s="230" t="s">
        <v>245</v>
      </c>
      <c r="E68" s="225" t="s">
        <v>3778</v>
      </c>
      <c r="F68" s="226"/>
    </row>
    <row r="69" spans="1:6" ht="35.4" x14ac:dyDescent="0.25">
      <c r="A69" s="303">
        <v>703236</v>
      </c>
      <c r="B69" s="304" t="s">
        <v>1434</v>
      </c>
      <c r="C69" s="306" t="s">
        <v>281</v>
      </c>
      <c r="D69" s="230" t="s">
        <v>398</v>
      </c>
      <c r="E69" s="403"/>
      <c r="F69" s="506"/>
    </row>
    <row r="70" spans="1:6" ht="35.4" x14ac:dyDescent="0.25">
      <c r="A70" s="309">
        <v>703237</v>
      </c>
      <c r="B70" s="317" t="s">
        <v>307</v>
      </c>
      <c r="C70" s="428" t="s">
        <v>126</v>
      </c>
      <c r="D70" s="230" t="s">
        <v>246</v>
      </c>
      <c r="E70" s="318"/>
      <c r="F70" s="331" t="s">
        <v>3779</v>
      </c>
    </row>
    <row r="71" spans="1:6" ht="35.4" x14ac:dyDescent="0.25">
      <c r="A71" s="227">
        <v>703288</v>
      </c>
      <c r="B71" s="228" t="s">
        <v>3780</v>
      </c>
      <c r="C71" s="229" t="s">
        <v>264</v>
      </c>
      <c r="D71" s="230" t="s">
        <v>245</v>
      </c>
      <c r="E71" s="225" t="s">
        <v>3778</v>
      </c>
      <c r="F71" s="226"/>
    </row>
    <row r="72" spans="1:6" ht="35.4" x14ac:dyDescent="0.25">
      <c r="A72" s="303">
        <v>703292</v>
      </c>
      <c r="B72" s="304" t="s">
        <v>1435</v>
      </c>
      <c r="C72" s="306" t="s">
        <v>114</v>
      </c>
      <c r="D72" s="230" t="s">
        <v>246</v>
      </c>
      <c r="E72" s="319"/>
      <c r="F72" s="343"/>
    </row>
    <row r="73" spans="1:6" ht="35.4" x14ac:dyDescent="0.25">
      <c r="A73" s="303">
        <v>703323</v>
      </c>
      <c r="B73" s="304" t="s">
        <v>3585</v>
      </c>
      <c r="C73" s="306" t="s">
        <v>3586</v>
      </c>
      <c r="D73" s="230" t="s">
        <v>398</v>
      </c>
      <c r="E73" s="403" t="s">
        <v>3778</v>
      </c>
      <c r="F73" s="508"/>
    </row>
    <row r="74" spans="1:6" ht="35.4" x14ac:dyDescent="0.5">
      <c r="A74" s="303">
        <v>703329</v>
      </c>
      <c r="B74" s="304" t="s">
        <v>3560</v>
      </c>
      <c r="C74" s="306" t="s">
        <v>3561</v>
      </c>
      <c r="D74" s="230" t="s">
        <v>398</v>
      </c>
      <c r="E74" s="410"/>
      <c r="F74" s="508"/>
    </row>
    <row r="75" spans="1:6" ht="35.4" x14ac:dyDescent="0.25">
      <c r="A75" s="303">
        <v>703330</v>
      </c>
      <c r="B75" s="304" t="s">
        <v>674</v>
      </c>
      <c r="C75" s="306" t="s">
        <v>71</v>
      </c>
      <c r="D75" s="230" t="s">
        <v>398</v>
      </c>
      <c r="E75" s="403"/>
      <c r="F75" s="506"/>
    </row>
    <row r="76" spans="1:6" ht="35.4" x14ac:dyDescent="0.25">
      <c r="A76" s="401">
        <v>703333</v>
      </c>
      <c r="B76" s="378" t="s">
        <v>675</v>
      </c>
      <c r="C76" s="379" t="s">
        <v>676</v>
      </c>
      <c r="D76" s="230" t="s">
        <v>247</v>
      </c>
      <c r="E76" s="302" t="s">
        <v>3820</v>
      </c>
      <c r="F76" s="395"/>
    </row>
    <row r="77" spans="1:6" ht="35.4" x14ac:dyDescent="0.25">
      <c r="A77" s="303">
        <v>703356</v>
      </c>
      <c r="B77" s="304" t="s">
        <v>468</v>
      </c>
      <c r="C77" s="306" t="s">
        <v>99</v>
      </c>
      <c r="D77" s="446" t="s">
        <v>224</v>
      </c>
      <c r="E77" s="384" t="s">
        <v>3819</v>
      </c>
      <c r="F77" s="226" t="s">
        <v>3829</v>
      </c>
    </row>
    <row r="78" spans="1:6" ht="35.4" x14ac:dyDescent="0.25">
      <c r="A78" s="369">
        <v>703402</v>
      </c>
      <c r="B78" s="382" t="s">
        <v>1429</v>
      </c>
      <c r="C78" s="383" t="s">
        <v>1430</v>
      </c>
      <c r="D78" s="230" t="s">
        <v>247</v>
      </c>
      <c r="E78" s="389"/>
      <c r="F78" s="397" t="s">
        <v>3779</v>
      </c>
    </row>
    <row r="79" spans="1:6" ht="35.4" x14ac:dyDescent="0.5">
      <c r="A79" s="303">
        <v>703418</v>
      </c>
      <c r="B79" s="304" t="s">
        <v>677</v>
      </c>
      <c r="C79" s="306" t="s">
        <v>66</v>
      </c>
      <c r="D79" s="230" t="s">
        <v>398</v>
      </c>
      <c r="E79" s="410"/>
      <c r="F79" s="528"/>
    </row>
    <row r="80" spans="1:6" ht="35.4" x14ac:dyDescent="0.25">
      <c r="A80" s="303">
        <v>703419</v>
      </c>
      <c r="B80" s="304" t="s">
        <v>678</v>
      </c>
      <c r="C80" s="306" t="s">
        <v>112</v>
      </c>
      <c r="D80" s="230" t="s">
        <v>246</v>
      </c>
      <c r="E80" s="302" t="s">
        <v>3778</v>
      </c>
      <c r="F80" s="332"/>
    </row>
    <row r="81" spans="1:6" ht="35.4" x14ac:dyDescent="0.25">
      <c r="A81" s="401">
        <v>703437</v>
      </c>
      <c r="B81" s="378" t="s">
        <v>392</v>
      </c>
      <c r="C81" s="379" t="s">
        <v>258</v>
      </c>
      <c r="D81" s="230" t="s">
        <v>247</v>
      </c>
      <c r="E81" s="242"/>
      <c r="F81" s="516"/>
    </row>
    <row r="82" spans="1:6" ht="35.4" x14ac:dyDescent="0.25">
      <c r="A82" s="303">
        <v>703439</v>
      </c>
      <c r="B82" s="304" t="s">
        <v>679</v>
      </c>
      <c r="C82" s="306" t="s">
        <v>250</v>
      </c>
      <c r="D82" s="230" t="s">
        <v>398</v>
      </c>
      <c r="E82" s="403"/>
      <c r="F82" s="506"/>
    </row>
    <row r="83" spans="1:6" ht="35.4" x14ac:dyDescent="0.25">
      <c r="A83" s="418">
        <v>703451</v>
      </c>
      <c r="B83" s="390" t="s">
        <v>680</v>
      </c>
      <c r="C83" s="391" t="s">
        <v>71</v>
      </c>
      <c r="D83" s="230" t="s">
        <v>247</v>
      </c>
      <c r="E83" s="389"/>
      <c r="F83" s="397" t="s">
        <v>3779</v>
      </c>
    </row>
    <row r="84" spans="1:6" ht="35.4" x14ac:dyDescent="0.25">
      <c r="A84" s="369">
        <v>703459</v>
      </c>
      <c r="B84" s="382" t="s">
        <v>2887</v>
      </c>
      <c r="C84" s="383" t="s">
        <v>84</v>
      </c>
      <c r="D84" s="230" t="s">
        <v>247</v>
      </c>
      <c r="E84" s="302" t="s">
        <v>3778</v>
      </c>
      <c r="F84" s="397" t="s">
        <v>3779</v>
      </c>
    </row>
    <row r="85" spans="1:6" ht="37.799999999999997" x14ac:dyDescent="0.25">
      <c r="A85" s="411">
        <v>703468</v>
      </c>
      <c r="B85" s="412" t="s">
        <v>681</v>
      </c>
      <c r="C85" s="442" t="s">
        <v>362</v>
      </c>
      <c r="D85" s="230" t="s">
        <v>398</v>
      </c>
      <c r="E85" s="407"/>
      <c r="F85" s="537" t="s">
        <v>3775</v>
      </c>
    </row>
    <row r="86" spans="1:6" ht="35.4" x14ac:dyDescent="0.25">
      <c r="A86" s="371">
        <v>703482</v>
      </c>
      <c r="B86" s="393" t="s">
        <v>543</v>
      </c>
      <c r="C86" s="394" t="s">
        <v>268</v>
      </c>
      <c r="D86" s="230" t="s">
        <v>247</v>
      </c>
      <c r="E86" s="242"/>
      <c r="F86" s="396" t="s">
        <v>3775</v>
      </c>
    </row>
    <row r="87" spans="1:6" ht="35.4" x14ac:dyDescent="0.25">
      <c r="A87" s="303">
        <v>703492</v>
      </c>
      <c r="B87" s="304" t="s">
        <v>496</v>
      </c>
      <c r="C87" s="306" t="s">
        <v>109</v>
      </c>
      <c r="D87" s="230" t="s">
        <v>398</v>
      </c>
      <c r="E87" s="403" t="s">
        <v>3815</v>
      </c>
      <c r="F87" s="508"/>
    </row>
    <row r="88" spans="1:6" ht="35.4" x14ac:dyDescent="0.25">
      <c r="A88" s="371">
        <v>703496</v>
      </c>
      <c r="B88" s="393" t="s">
        <v>480</v>
      </c>
      <c r="C88" s="394" t="s">
        <v>68</v>
      </c>
      <c r="D88" s="230" t="s">
        <v>247</v>
      </c>
      <c r="E88" s="253"/>
      <c r="F88" s="518" t="s">
        <v>3775</v>
      </c>
    </row>
    <row r="89" spans="1:6" ht="35.4" x14ac:dyDescent="0.25">
      <c r="A89" s="303">
        <v>703514</v>
      </c>
      <c r="B89" s="304" t="s">
        <v>3552</v>
      </c>
      <c r="C89" s="306" t="s">
        <v>108</v>
      </c>
      <c r="D89" s="230" t="s">
        <v>246</v>
      </c>
      <c r="E89" s="302" t="s">
        <v>3778</v>
      </c>
      <c r="F89" s="358"/>
    </row>
    <row r="90" spans="1:6" ht="35.4" x14ac:dyDescent="0.25">
      <c r="A90" s="371">
        <v>703518</v>
      </c>
      <c r="B90" s="393" t="s">
        <v>682</v>
      </c>
      <c r="C90" s="394" t="s">
        <v>159</v>
      </c>
      <c r="D90" s="230" t="s">
        <v>247</v>
      </c>
      <c r="E90" s="242"/>
      <c r="F90" s="396" t="s">
        <v>3775</v>
      </c>
    </row>
    <row r="91" spans="1:6" ht="35.4" x14ac:dyDescent="0.25">
      <c r="A91" s="303">
        <v>703536</v>
      </c>
      <c r="B91" s="304" t="s">
        <v>683</v>
      </c>
      <c r="C91" s="306" t="s">
        <v>253</v>
      </c>
      <c r="D91" s="230" t="s">
        <v>398</v>
      </c>
      <c r="E91" s="403" t="s">
        <v>3827</v>
      </c>
      <c r="F91" s="517"/>
    </row>
    <row r="92" spans="1:6" ht="35.4" x14ac:dyDescent="0.5">
      <c r="A92" s="303">
        <v>703555</v>
      </c>
      <c r="B92" s="304" t="s">
        <v>471</v>
      </c>
      <c r="C92" s="306" t="s">
        <v>81</v>
      </c>
      <c r="D92" s="230" t="s">
        <v>398</v>
      </c>
      <c r="E92" s="410"/>
      <c r="F92" s="508"/>
    </row>
    <row r="93" spans="1:6" ht="35.4" x14ac:dyDescent="0.25">
      <c r="A93" s="303">
        <v>703571</v>
      </c>
      <c r="B93" s="304" t="s">
        <v>3587</v>
      </c>
      <c r="C93" s="306" t="s">
        <v>129</v>
      </c>
      <c r="D93" s="230" t="s">
        <v>246</v>
      </c>
      <c r="E93" s="302" t="s">
        <v>3778</v>
      </c>
      <c r="F93" s="358"/>
    </row>
    <row r="94" spans="1:6" ht="35.4" x14ac:dyDescent="0.25">
      <c r="A94" s="303">
        <v>703583</v>
      </c>
      <c r="B94" s="304" t="s">
        <v>684</v>
      </c>
      <c r="C94" s="306" t="s">
        <v>309</v>
      </c>
      <c r="D94" s="230" t="s">
        <v>398</v>
      </c>
      <c r="E94" s="403" t="s">
        <v>3815</v>
      </c>
      <c r="F94" s="508"/>
    </row>
    <row r="95" spans="1:6" ht="35.4" x14ac:dyDescent="0.25">
      <c r="A95" s="303">
        <v>703599</v>
      </c>
      <c r="B95" s="304" t="s">
        <v>472</v>
      </c>
      <c r="C95" s="306" t="s">
        <v>311</v>
      </c>
      <c r="D95" s="230" t="s">
        <v>398</v>
      </c>
      <c r="E95" s="403"/>
      <c r="F95" s="506"/>
    </row>
    <row r="96" spans="1:6" ht="37.799999999999997" x14ac:dyDescent="0.25">
      <c r="A96" s="411">
        <v>703605</v>
      </c>
      <c r="B96" s="412" t="s">
        <v>526</v>
      </c>
      <c r="C96" s="442" t="s">
        <v>97</v>
      </c>
      <c r="D96" s="230" t="s">
        <v>398</v>
      </c>
      <c r="E96" s="407"/>
      <c r="F96" s="537" t="s">
        <v>3775</v>
      </c>
    </row>
    <row r="97" spans="1:6" ht="35.4" x14ac:dyDescent="0.25">
      <c r="A97" s="303">
        <v>703620</v>
      </c>
      <c r="B97" s="304" t="s">
        <v>576</v>
      </c>
      <c r="C97" s="306" t="s">
        <v>64</v>
      </c>
      <c r="D97" s="446" t="s">
        <v>224</v>
      </c>
      <c r="E97" s="403"/>
      <c r="F97" s="226" t="s">
        <v>3829</v>
      </c>
    </row>
    <row r="98" spans="1:6" ht="35.4" x14ac:dyDescent="0.25">
      <c r="A98" s="313">
        <v>703627</v>
      </c>
      <c r="B98" s="314" t="s">
        <v>456</v>
      </c>
      <c r="C98" s="436" t="s">
        <v>61</v>
      </c>
      <c r="D98" s="230" t="s">
        <v>246</v>
      </c>
      <c r="E98" s="307"/>
      <c r="F98" s="276" t="s">
        <v>3775</v>
      </c>
    </row>
    <row r="99" spans="1:6" ht="35.4" x14ac:dyDescent="0.5">
      <c r="A99" s="303">
        <v>703645</v>
      </c>
      <c r="B99" s="304" t="s">
        <v>685</v>
      </c>
      <c r="C99" s="306" t="s">
        <v>272</v>
      </c>
      <c r="D99" s="230" t="s">
        <v>398</v>
      </c>
      <c r="E99" s="410"/>
      <c r="F99" s="528"/>
    </row>
    <row r="100" spans="1:6" ht="35.4" x14ac:dyDescent="0.25">
      <c r="A100" s="303">
        <v>703663</v>
      </c>
      <c r="B100" s="304" t="s">
        <v>686</v>
      </c>
      <c r="C100" s="306" t="s">
        <v>63</v>
      </c>
      <c r="D100" s="230" t="s">
        <v>398</v>
      </c>
      <c r="E100" s="403"/>
      <c r="F100" s="508"/>
    </row>
    <row r="101" spans="1:6" ht="35.4" x14ac:dyDescent="0.25">
      <c r="A101" s="401">
        <v>703669</v>
      </c>
      <c r="B101" s="378" t="s">
        <v>687</v>
      </c>
      <c r="C101" s="379" t="s">
        <v>68</v>
      </c>
      <c r="D101" s="230" t="s">
        <v>247</v>
      </c>
      <c r="E101" s="242"/>
      <c r="F101" s="338"/>
    </row>
    <row r="102" spans="1:6" ht="37.799999999999997" x14ac:dyDescent="0.25">
      <c r="A102" s="408">
        <v>703690</v>
      </c>
      <c r="B102" s="409" t="s">
        <v>688</v>
      </c>
      <c r="C102" s="431" t="s">
        <v>131</v>
      </c>
      <c r="D102" s="230" t="s">
        <v>398</v>
      </c>
      <c r="E102" s="403" t="s">
        <v>3778</v>
      </c>
      <c r="F102" s="514" t="s">
        <v>3779</v>
      </c>
    </row>
    <row r="103" spans="1:6" ht="35.4" x14ac:dyDescent="0.25">
      <c r="A103" s="303">
        <v>703725</v>
      </c>
      <c r="B103" s="304" t="s">
        <v>548</v>
      </c>
      <c r="C103" s="306" t="s">
        <v>69</v>
      </c>
      <c r="D103" s="230" t="s">
        <v>246</v>
      </c>
      <c r="E103" s="320"/>
      <c r="F103" s="343"/>
    </row>
    <row r="104" spans="1:6" ht="45" x14ac:dyDescent="0.25">
      <c r="A104" s="401">
        <v>703730</v>
      </c>
      <c r="B104" s="378" t="s">
        <v>497</v>
      </c>
      <c r="C104" s="379" t="s">
        <v>135</v>
      </c>
      <c r="D104" s="230" t="s">
        <v>247</v>
      </c>
      <c r="E104" s="470" t="s">
        <v>3819</v>
      </c>
      <c r="F104" s="534"/>
    </row>
    <row r="105" spans="1:6" ht="35.4" x14ac:dyDescent="0.25">
      <c r="A105" s="371">
        <v>703731</v>
      </c>
      <c r="B105" s="393" t="s">
        <v>689</v>
      </c>
      <c r="C105" s="394" t="s">
        <v>292</v>
      </c>
      <c r="D105" s="230" t="s">
        <v>247</v>
      </c>
      <c r="E105" s="270"/>
      <c r="F105" s="535" t="s">
        <v>3775</v>
      </c>
    </row>
    <row r="106" spans="1:6" ht="35.4" x14ac:dyDescent="0.25">
      <c r="A106" s="303">
        <v>703751</v>
      </c>
      <c r="B106" s="304" t="s">
        <v>690</v>
      </c>
      <c r="C106" s="306" t="s">
        <v>161</v>
      </c>
      <c r="D106" s="230" t="s">
        <v>246</v>
      </c>
      <c r="E106" s="350" t="s">
        <v>3778</v>
      </c>
      <c r="F106" s="542"/>
    </row>
    <row r="107" spans="1:6" ht="35.4" x14ac:dyDescent="0.25">
      <c r="A107" s="303">
        <v>703757</v>
      </c>
      <c r="B107" s="304" t="s">
        <v>3588</v>
      </c>
      <c r="C107" s="306" t="s">
        <v>125</v>
      </c>
      <c r="D107" s="230" t="s">
        <v>246</v>
      </c>
      <c r="E107" s="350" t="s">
        <v>3778</v>
      </c>
      <c r="F107" s="358"/>
    </row>
    <row r="108" spans="1:6" ht="35.4" x14ac:dyDescent="0.25">
      <c r="A108" s="303">
        <v>703831</v>
      </c>
      <c r="B108" s="304" t="s">
        <v>691</v>
      </c>
      <c r="C108" s="306" t="s">
        <v>277</v>
      </c>
      <c r="D108" s="230" t="s">
        <v>398</v>
      </c>
      <c r="E108" s="459"/>
      <c r="F108" s="515" t="s">
        <v>3775</v>
      </c>
    </row>
    <row r="109" spans="1:6" ht="35.4" x14ac:dyDescent="0.25">
      <c r="A109" s="227">
        <v>703832</v>
      </c>
      <c r="B109" s="228" t="s">
        <v>3589</v>
      </c>
      <c r="C109" s="229" t="s">
        <v>133</v>
      </c>
      <c r="D109" s="230" t="s">
        <v>245</v>
      </c>
      <c r="E109" s="260" t="s">
        <v>3778</v>
      </c>
      <c r="F109" s="226"/>
    </row>
    <row r="110" spans="1:6" ht="35.4" x14ac:dyDescent="0.25">
      <c r="A110" s="303">
        <v>703845</v>
      </c>
      <c r="B110" s="304" t="s">
        <v>692</v>
      </c>
      <c r="C110" s="306" t="s">
        <v>302</v>
      </c>
      <c r="D110" s="230" t="s">
        <v>398</v>
      </c>
      <c r="E110" s="456"/>
      <c r="F110" s="506"/>
    </row>
    <row r="111" spans="1:6" ht="35.4" x14ac:dyDescent="0.25">
      <c r="A111" s="401">
        <v>703857</v>
      </c>
      <c r="B111" s="378" t="s">
        <v>498</v>
      </c>
      <c r="C111" s="379" t="s">
        <v>499</v>
      </c>
      <c r="D111" s="230" t="s">
        <v>247</v>
      </c>
      <c r="E111" s="470" t="s">
        <v>3819</v>
      </c>
      <c r="F111" s="358"/>
    </row>
    <row r="112" spans="1:6" ht="35.4" x14ac:dyDescent="0.25">
      <c r="A112" s="303">
        <v>703860</v>
      </c>
      <c r="B112" s="321" t="s">
        <v>568</v>
      </c>
      <c r="C112" s="306" t="s">
        <v>325</v>
      </c>
      <c r="D112" s="230" t="s">
        <v>246</v>
      </c>
      <c r="E112" s="342"/>
      <c r="F112" s="358"/>
    </row>
    <row r="113" spans="1:6" ht="35.4" x14ac:dyDescent="0.25">
      <c r="A113" s="303">
        <v>703871</v>
      </c>
      <c r="B113" s="304" t="s">
        <v>693</v>
      </c>
      <c r="C113" s="306" t="s">
        <v>363</v>
      </c>
      <c r="D113" s="230" t="s">
        <v>398</v>
      </c>
      <c r="E113" s="456"/>
      <c r="F113" s="506"/>
    </row>
    <row r="114" spans="1:6" ht="35.4" x14ac:dyDescent="0.25">
      <c r="A114" s="303">
        <v>703874</v>
      </c>
      <c r="B114" s="304" t="s">
        <v>694</v>
      </c>
      <c r="C114" s="306" t="s">
        <v>153</v>
      </c>
      <c r="D114" s="230" t="s">
        <v>246</v>
      </c>
      <c r="E114" s="350" t="s">
        <v>3778</v>
      </c>
      <c r="F114" s="343"/>
    </row>
    <row r="115" spans="1:6" ht="35.4" x14ac:dyDescent="0.25">
      <c r="A115" s="227">
        <v>703900</v>
      </c>
      <c r="B115" s="228" t="s">
        <v>3590</v>
      </c>
      <c r="C115" s="229" t="s">
        <v>132</v>
      </c>
      <c r="D115" s="230" t="s">
        <v>245</v>
      </c>
      <c r="E115" s="260" t="s">
        <v>3778</v>
      </c>
      <c r="F115" s="226"/>
    </row>
    <row r="116" spans="1:6" ht="35.4" x14ac:dyDescent="0.25">
      <c r="A116" s="401">
        <v>703910</v>
      </c>
      <c r="B116" s="378" t="s">
        <v>695</v>
      </c>
      <c r="C116" s="379" t="s">
        <v>92</v>
      </c>
      <c r="D116" s="230" t="s">
        <v>247</v>
      </c>
      <c r="E116" s="270"/>
      <c r="F116" s="244"/>
    </row>
    <row r="117" spans="1:6" ht="35.4" x14ac:dyDescent="0.25">
      <c r="A117" s="227">
        <v>703935</v>
      </c>
      <c r="B117" s="228" t="s">
        <v>1375</v>
      </c>
      <c r="C117" s="229" t="s">
        <v>465</v>
      </c>
      <c r="D117" s="230" t="s">
        <v>245</v>
      </c>
      <c r="E117" s="469" t="s">
        <v>3778</v>
      </c>
      <c r="F117" s="237"/>
    </row>
    <row r="118" spans="1:6" ht="35.4" x14ac:dyDescent="0.25">
      <c r="A118" s="303">
        <v>703943</v>
      </c>
      <c r="B118" s="304" t="s">
        <v>481</v>
      </c>
      <c r="C118" s="306" t="s">
        <v>359</v>
      </c>
      <c r="D118" s="230" t="s">
        <v>246</v>
      </c>
      <c r="E118" s="342"/>
      <c r="F118" s="358"/>
    </row>
    <row r="119" spans="1:6" ht="35.4" x14ac:dyDescent="0.25">
      <c r="A119" s="303">
        <v>703967</v>
      </c>
      <c r="B119" s="304" t="s">
        <v>544</v>
      </c>
      <c r="C119" s="306" t="s">
        <v>68</v>
      </c>
      <c r="D119" s="230" t="s">
        <v>398</v>
      </c>
      <c r="E119" s="456"/>
      <c r="F119" s="508"/>
    </row>
    <row r="120" spans="1:6" ht="37.799999999999997" x14ac:dyDescent="0.25">
      <c r="A120" s="408">
        <v>703975</v>
      </c>
      <c r="B120" s="409" t="s">
        <v>696</v>
      </c>
      <c r="C120" s="431" t="s">
        <v>108</v>
      </c>
      <c r="D120" s="230" t="s">
        <v>398</v>
      </c>
      <c r="E120" s="456" t="s">
        <v>3778</v>
      </c>
      <c r="F120" s="514" t="s">
        <v>3779</v>
      </c>
    </row>
    <row r="121" spans="1:6" ht="35.4" x14ac:dyDescent="0.25">
      <c r="A121" s="303">
        <v>703976</v>
      </c>
      <c r="B121" s="304" t="s">
        <v>697</v>
      </c>
      <c r="C121" s="306" t="s">
        <v>698</v>
      </c>
      <c r="D121" s="230" t="s">
        <v>398</v>
      </c>
      <c r="E121" s="456" t="s">
        <v>3815</v>
      </c>
      <c r="F121" s="508"/>
    </row>
    <row r="122" spans="1:6" ht="35.4" x14ac:dyDescent="0.25">
      <c r="A122" s="371">
        <v>704039</v>
      </c>
      <c r="B122" s="393" t="s">
        <v>699</v>
      </c>
      <c r="C122" s="394" t="s">
        <v>105</v>
      </c>
      <c r="D122" s="230" t="s">
        <v>247</v>
      </c>
      <c r="E122" s="270"/>
      <c r="F122" s="518" t="s">
        <v>3775</v>
      </c>
    </row>
    <row r="123" spans="1:6" ht="35.4" x14ac:dyDescent="0.25">
      <c r="A123" s="303">
        <v>704050</v>
      </c>
      <c r="B123" s="304" t="s">
        <v>700</v>
      </c>
      <c r="C123" s="306" t="s">
        <v>68</v>
      </c>
      <c r="D123" s="230" t="s">
        <v>398</v>
      </c>
      <c r="E123" s="456"/>
      <c r="F123" s="506"/>
    </row>
    <row r="124" spans="1:6" ht="35.4" x14ac:dyDescent="0.25">
      <c r="A124" s="303">
        <v>704067</v>
      </c>
      <c r="B124" s="304" t="s">
        <v>3591</v>
      </c>
      <c r="C124" s="306" t="s">
        <v>105</v>
      </c>
      <c r="D124" s="230" t="s">
        <v>246</v>
      </c>
      <c r="E124" s="350" t="s">
        <v>3778</v>
      </c>
      <c r="F124" s="358"/>
    </row>
    <row r="125" spans="1:6" ht="35.4" x14ac:dyDescent="0.25">
      <c r="A125" s="303">
        <v>704070</v>
      </c>
      <c r="B125" s="304" t="s">
        <v>1440</v>
      </c>
      <c r="C125" s="306" t="s">
        <v>68</v>
      </c>
      <c r="D125" s="230" t="s">
        <v>246</v>
      </c>
      <c r="E125" s="260" t="s">
        <v>3814</v>
      </c>
      <c r="F125" s="243"/>
    </row>
    <row r="126" spans="1:6" ht="35.4" x14ac:dyDescent="0.25">
      <c r="A126" s="238">
        <v>704074</v>
      </c>
      <c r="B126" s="239" t="s">
        <v>3781</v>
      </c>
      <c r="C126" s="240" t="s">
        <v>3592</v>
      </c>
      <c r="D126" s="230" t="s">
        <v>245</v>
      </c>
      <c r="E126" s="260" t="s">
        <v>3778</v>
      </c>
      <c r="F126" s="241" t="s">
        <v>3775</v>
      </c>
    </row>
    <row r="127" spans="1:6" ht="35.4" x14ac:dyDescent="0.25">
      <c r="A127" s="371">
        <v>704089</v>
      </c>
      <c r="B127" s="393" t="s">
        <v>701</v>
      </c>
      <c r="C127" s="394" t="s">
        <v>66</v>
      </c>
      <c r="D127" s="230" t="s">
        <v>247</v>
      </c>
      <c r="E127" s="295"/>
      <c r="F127" s="396" t="s">
        <v>3775</v>
      </c>
    </row>
    <row r="128" spans="1:6" ht="35.4" x14ac:dyDescent="0.25">
      <c r="A128" s="227">
        <v>704138</v>
      </c>
      <c r="B128" s="228" t="s">
        <v>3593</v>
      </c>
      <c r="C128" s="229" t="s">
        <v>273</v>
      </c>
      <c r="D128" s="230" t="s">
        <v>245</v>
      </c>
      <c r="E128" s="260"/>
      <c r="F128" s="226"/>
    </row>
    <row r="129" spans="1:6" ht="35.4" x14ac:dyDescent="0.25">
      <c r="A129" s="401">
        <v>704164</v>
      </c>
      <c r="B129" s="378" t="s">
        <v>702</v>
      </c>
      <c r="C129" s="379" t="s">
        <v>84</v>
      </c>
      <c r="D129" s="230" t="s">
        <v>247</v>
      </c>
      <c r="E129" s="270" t="s">
        <v>3815</v>
      </c>
      <c r="F129" s="395"/>
    </row>
    <row r="130" spans="1:6" ht="35.4" x14ac:dyDescent="0.25">
      <c r="A130" s="303">
        <v>704174</v>
      </c>
      <c r="B130" s="304" t="s">
        <v>762</v>
      </c>
      <c r="C130" s="306" t="s">
        <v>270</v>
      </c>
      <c r="D130" s="230" t="s">
        <v>246</v>
      </c>
      <c r="E130" s="350" t="s">
        <v>3778</v>
      </c>
      <c r="F130" s="332"/>
    </row>
    <row r="131" spans="1:6" ht="35.4" x14ac:dyDescent="0.25">
      <c r="A131" s="401">
        <v>704175</v>
      </c>
      <c r="B131" s="378" t="s">
        <v>703</v>
      </c>
      <c r="C131" s="379" t="s">
        <v>258</v>
      </c>
      <c r="D131" s="230" t="s">
        <v>247</v>
      </c>
      <c r="E131" s="270"/>
      <c r="F131" s="529"/>
    </row>
    <row r="132" spans="1:6" ht="35.4" x14ac:dyDescent="0.25">
      <c r="A132" s="303">
        <v>704188</v>
      </c>
      <c r="B132" s="304" t="s">
        <v>569</v>
      </c>
      <c r="C132" s="306" t="s">
        <v>107</v>
      </c>
      <c r="D132" s="230" t="s">
        <v>246</v>
      </c>
      <c r="E132" s="260" t="s">
        <v>3815</v>
      </c>
      <c r="F132" s="248"/>
    </row>
    <row r="133" spans="1:6" ht="35.4" x14ac:dyDescent="0.25">
      <c r="A133" s="309">
        <v>704220</v>
      </c>
      <c r="B133" s="317" t="s">
        <v>704</v>
      </c>
      <c r="C133" s="428" t="s">
        <v>66</v>
      </c>
      <c r="D133" s="230" t="s">
        <v>246</v>
      </c>
      <c r="E133" s="350" t="s">
        <v>3778</v>
      </c>
      <c r="F133" s="331" t="s">
        <v>3779</v>
      </c>
    </row>
    <row r="134" spans="1:6" ht="35.4" x14ac:dyDescent="0.25">
      <c r="A134" s="227">
        <v>704229</v>
      </c>
      <c r="B134" s="228" t="s">
        <v>3594</v>
      </c>
      <c r="C134" s="229" t="s">
        <v>66</v>
      </c>
      <c r="D134" s="230" t="s">
        <v>245</v>
      </c>
      <c r="E134" s="260" t="s">
        <v>3778</v>
      </c>
      <c r="F134" s="226"/>
    </row>
    <row r="135" spans="1:6" ht="35.4" x14ac:dyDescent="0.25">
      <c r="A135" s="401">
        <v>704237</v>
      </c>
      <c r="B135" s="378" t="s">
        <v>705</v>
      </c>
      <c r="C135" s="379" t="s">
        <v>291</v>
      </c>
      <c r="D135" s="230" t="s">
        <v>247</v>
      </c>
      <c r="E135" s="350" t="s">
        <v>3778</v>
      </c>
      <c r="F135" s="332"/>
    </row>
    <row r="136" spans="1:6" ht="35.4" x14ac:dyDescent="0.25">
      <c r="A136" s="303">
        <v>704240</v>
      </c>
      <c r="B136" s="304" t="s">
        <v>706</v>
      </c>
      <c r="C136" s="306" t="s">
        <v>143</v>
      </c>
      <c r="D136" s="230" t="s">
        <v>398</v>
      </c>
      <c r="E136" s="456"/>
      <c r="F136" s="508"/>
    </row>
    <row r="137" spans="1:6" ht="37.799999999999997" x14ac:dyDescent="0.25">
      <c r="A137" s="411">
        <v>704246</v>
      </c>
      <c r="B137" s="412" t="s">
        <v>707</v>
      </c>
      <c r="C137" s="442" t="s">
        <v>75</v>
      </c>
      <c r="D137" s="230" t="s">
        <v>398</v>
      </c>
      <c r="E137" s="459"/>
      <c r="F137" s="537" t="s">
        <v>3775</v>
      </c>
    </row>
    <row r="138" spans="1:6" ht="35.4" x14ac:dyDescent="0.25">
      <c r="A138" s="303">
        <v>704272</v>
      </c>
      <c r="B138" s="304" t="s">
        <v>3595</v>
      </c>
      <c r="C138" s="306" t="s">
        <v>68</v>
      </c>
      <c r="D138" s="230" t="s">
        <v>246</v>
      </c>
      <c r="E138" s="350" t="s">
        <v>3816</v>
      </c>
      <c r="F138" s="358"/>
    </row>
    <row r="139" spans="1:6" ht="35.4" x14ac:dyDescent="0.25">
      <c r="A139" s="303">
        <v>704277</v>
      </c>
      <c r="B139" s="304" t="s">
        <v>3596</v>
      </c>
      <c r="C139" s="306" t="s">
        <v>116</v>
      </c>
      <c r="D139" s="230" t="s">
        <v>246</v>
      </c>
      <c r="E139" s="350" t="s">
        <v>3778</v>
      </c>
      <c r="F139" s="358"/>
    </row>
    <row r="140" spans="1:6" ht="35.4" x14ac:dyDescent="0.25">
      <c r="A140" s="401">
        <v>704283</v>
      </c>
      <c r="B140" s="378" t="s">
        <v>708</v>
      </c>
      <c r="C140" s="379" t="s">
        <v>92</v>
      </c>
      <c r="D140" s="230" t="s">
        <v>247</v>
      </c>
      <c r="E140" s="350" t="s">
        <v>3778</v>
      </c>
      <c r="F140" s="358"/>
    </row>
    <row r="141" spans="1:6" ht="35.4" x14ac:dyDescent="0.25">
      <c r="A141" s="227">
        <v>704313</v>
      </c>
      <c r="B141" s="228" t="s">
        <v>1448</v>
      </c>
      <c r="C141" s="229" t="s">
        <v>262</v>
      </c>
      <c r="D141" s="230" t="s">
        <v>245</v>
      </c>
      <c r="E141" s="270"/>
      <c r="F141" s="243"/>
    </row>
    <row r="142" spans="1:6" ht="35.4" x14ac:dyDescent="0.25">
      <c r="A142" s="401">
        <v>704332</v>
      </c>
      <c r="B142" s="378" t="s">
        <v>577</v>
      </c>
      <c r="C142" s="379" t="s">
        <v>111</v>
      </c>
      <c r="D142" s="230" t="s">
        <v>247</v>
      </c>
      <c r="E142" s="270"/>
      <c r="F142" s="244"/>
    </row>
    <row r="143" spans="1:6" ht="35.4" x14ac:dyDescent="0.25">
      <c r="A143" s="303">
        <v>704346</v>
      </c>
      <c r="B143" s="304" t="s">
        <v>295</v>
      </c>
      <c r="C143" s="306" t="s">
        <v>313</v>
      </c>
      <c r="D143" s="230" t="s">
        <v>398</v>
      </c>
      <c r="E143" s="456"/>
      <c r="F143" s="508"/>
    </row>
    <row r="144" spans="1:6" ht="35.4" x14ac:dyDescent="0.25">
      <c r="A144" s="401">
        <v>704359</v>
      </c>
      <c r="B144" s="378" t="s">
        <v>3597</v>
      </c>
      <c r="C144" s="379" t="s">
        <v>3598</v>
      </c>
      <c r="D144" s="230" t="s">
        <v>247</v>
      </c>
      <c r="E144" s="350" t="s">
        <v>3820</v>
      </c>
      <c r="F144" s="358"/>
    </row>
    <row r="145" spans="1:6" ht="35.4" x14ac:dyDescent="0.25">
      <c r="A145" s="303">
        <v>704360</v>
      </c>
      <c r="B145" s="304" t="s">
        <v>525</v>
      </c>
      <c r="C145" s="306" t="s">
        <v>89</v>
      </c>
      <c r="D145" s="230" t="s">
        <v>398</v>
      </c>
      <c r="E145" s="456"/>
      <c r="F145" s="506"/>
    </row>
    <row r="146" spans="1:6" ht="35.4" x14ac:dyDescent="0.25">
      <c r="A146" s="227">
        <v>704388</v>
      </c>
      <c r="B146" s="228" t="s">
        <v>3782</v>
      </c>
      <c r="C146" s="229" t="s">
        <v>311</v>
      </c>
      <c r="D146" s="230" t="s">
        <v>245</v>
      </c>
      <c r="E146" s="260" t="s">
        <v>3778</v>
      </c>
      <c r="F146" s="244"/>
    </row>
    <row r="147" spans="1:6" ht="35.4" x14ac:dyDescent="0.25">
      <c r="A147" s="303">
        <v>704401</v>
      </c>
      <c r="B147" s="304" t="s">
        <v>709</v>
      </c>
      <c r="C147" s="306" t="s">
        <v>592</v>
      </c>
      <c r="D147" s="230" t="s">
        <v>398</v>
      </c>
      <c r="E147" s="456"/>
      <c r="F147" s="506"/>
    </row>
    <row r="148" spans="1:6" ht="35.4" x14ac:dyDescent="0.25">
      <c r="A148" s="309">
        <v>704430</v>
      </c>
      <c r="B148" s="317" t="s">
        <v>710</v>
      </c>
      <c r="C148" s="428" t="s">
        <v>141</v>
      </c>
      <c r="D148" s="230" t="s">
        <v>398</v>
      </c>
      <c r="E148" s="472"/>
      <c r="F148" s="514" t="s">
        <v>3779</v>
      </c>
    </row>
    <row r="149" spans="1:6" ht="35.4" x14ac:dyDescent="0.25">
      <c r="A149" s="401">
        <v>704434</v>
      </c>
      <c r="B149" s="378" t="s">
        <v>3823</v>
      </c>
      <c r="C149" s="379" t="s">
        <v>294</v>
      </c>
      <c r="D149" s="230" t="s">
        <v>247</v>
      </c>
      <c r="E149" s="270"/>
      <c r="F149" s="338"/>
    </row>
    <row r="150" spans="1:6" ht="35.4" x14ac:dyDescent="0.25">
      <c r="A150" s="401">
        <v>704443</v>
      </c>
      <c r="B150" s="378" t="s">
        <v>711</v>
      </c>
      <c r="C150" s="379" t="s">
        <v>103</v>
      </c>
      <c r="D150" s="230" t="s">
        <v>247</v>
      </c>
      <c r="E150" s="295"/>
      <c r="F150" s="358"/>
    </row>
    <row r="151" spans="1:6" ht="35.4" x14ac:dyDescent="0.25">
      <c r="A151" s="401">
        <v>704570</v>
      </c>
      <c r="B151" s="378" t="s">
        <v>712</v>
      </c>
      <c r="C151" s="379" t="s">
        <v>273</v>
      </c>
      <c r="D151" s="230" t="s">
        <v>247</v>
      </c>
      <c r="E151" s="350" t="s">
        <v>3821</v>
      </c>
      <c r="F151" s="395"/>
    </row>
    <row r="152" spans="1:6" ht="35.4" x14ac:dyDescent="0.5">
      <c r="A152" s="303">
        <v>704599</v>
      </c>
      <c r="B152" s="304" t="s">
        <v>713</v>
      </c>
      <c r="C152" s="306" t="s">
        <v>66</v>
      </c>
      <c r="D152" s="230" t="s">
        <v>398</v>
      </c>
      <c r="E152" s="468"/>
      <c r="F152" s="528"/>
    </row>
    <row r="153" spans="1:6" ht="35.4" x14ac:dyDescent="0.25">
      <c r="A153" s="309">
        <v>704614</v>
      </c>
      <c r="B153" s="317" t="s">
        <v>714</v>
      </c>
      <c r="C153" s="428" t="s">
        <v>85</v>
      </c>
      <c r="D153" s="230" t="s">
        <v>246</v>
      </c>
      <c r="E153" s="488"/>
      <c r="F153" s="331" t="s">
        <v>3779</v>
      </c>
    </row>
    <row r="154" spans="1:6" ht="37.799999999999997" x14ac:dyDescent="0.25">
      <c r="A154" s="411">
        <v>704625</v>
      </c>
      <c r="B154" s="412" t="s">
        <v>467</v>
      </c>
      <c r="C154" s="442" t="s">
        <v>264</v>
      </c>
      <c r="D154" s="230" t="s">
        <v>398</v>
      </c>
      <c r="E154" s="459"/>
      <c r="F154" s="537" t="s">
        <v>3775</v>
      </c>
    </row>
    <row r="155" spans="1:6" ht="35.4" x14ac:dyDescent="0.25">
      <c r="A155" s="421">
        <v>704626</v>
      </c>
      <c r="B155" s="387" t="s">
        <v>570</v>
      </c>
      <c r="C155" s="388" t="s">
        <v>145</v>
      </c>
      <c r="D155" s="230" t="s">
        <v>247</v>
      </c>
      <c r="E155" s="490"/>
      <c r="F155" s="396" t="s">
        <v>3775</v>
      </c>
    </row>
    <row r="156" spans="1:6" ht="35.4" x14ac:dyDescent="0.25">
      <c r="A156" s="303">
        <v>704646</v>
      </c>
      <c r="B156" s="304" t="s">
        <v>715</v>
      </c>
      <c r="C156" s="306" t="s">
        <v>269</v>
      </c>
      <c r="D156" s="230" t="s">
        <v>398</v>
      </c>
      <c r="E156" s="456"/>
      <c r="F156" s="508"/>
    </row>
    <row r="157" spans="1:6" ht="35.4" x14ac:dyDescent="0.25">
      <c r="A157" s="401">
        <v>704683</v>
      </c>
      <c r="B157" s="378" t="s">
        <v>716</v>
      </c>
      <c r="C157" s="379" t="s">
        <v>120</v>
      </c>
      <c r="D157" s="230" t="s">
        <v>247</v>
      </c>
      <c r="E157" s="270"/>
      <c r="F157" s="358"/>
    </row>
    <row r="158" spans="1:6" ht="35.4" x14ac:dyDescent="0.25">
      <c r="A158" s="401">
        <v>704705</v>
      </c>
      <c r="B158" s="378" t="s">
        <v>717</v>
      </c>
      <c r="C158" s="379" t="s">
        <v>61</v>
      </c>
      <c r="D158" s="230" t="s">
        <v>247</v>
      </c>
      <c r="E158" s="270"/>
      <c r="F158" s="529"/>
    </row>
    <row r="159" spans="1:6" ht="35.4" x14ac:dyDescent="0.25">
      <c r="A159" s="231">
        <v>704738</v>
      </c>
      <c r="B159" s="232" t="s">
        <v>580</v>
      </c>
      <c r="C159" s="233" t="s">
        <v>299</v>
      </c>
      <c r="D159" s="234" t="s">
        <v>245</v>
      </c>
      <c r="E159" s="262"/>
      <c r="F159" s="236" t="s">
        <v>3779</v>
      </c>
    </row>
    <row r="160" spans="1:6" ht="35.4" x14ac:dyDescent="0.25">
      <c r="A160" s="303">
        <v>704795</v>
      </c>
      <c r="B160" s="304" t="s">
        <v>718</v>
      </c>
      <c r="C160" s="306" t="s">
        <v>117</v>
      </c>
      <c r="D160" s="230" t="s">
        <v>246</v>
      </c>
      <c r="E160" s="476"/>
      <c r="F160" s="333"/>
    </row>
    <row r="161" spans="1:6" ht="35.4" x14ac:dyDescent="0.25">
      <c r="A161" s="303">
        <v>704819</v>
      </c>
      <c r="B161" s="304" t="s">
        <v>621</v>
      </c>
      <c r="C161" s="306" t="s">
        <v>583</v>
      </c>
      <c r="D161" s="446" t="s">
        <v>224</v>
      </c>
      <c r="E161" s="270"/>
      <c r="F161" s="226" t="s">
        <v>3829</v>
      </c>
    </row>
    <row r="162" spans="1:6" ht="35.4" x14ac:dyDescent="0.25">
      <c r="A162" s="303">
        <v>704828</v>
      </c>
      <c r="B162" s="304" t="s">
        <v>545</v>
      </c>
      <c r="C162" s="306" t="s">
        <v>66</v>
      </c>
      <c r="D162" s="230" t="s">
        <v>398</v>
      </c>
      <c r="E162" s="456" t="s">
        <v>3815</v>
      </c>
      <c r="F162" s="508"/>
    </row>
    <row r="163" spans="1:6" ht="35.4" x14ac:dyDescent="0.25">
      <c r="A163" s="401">
        <v>704829</v>
      </c>
      <c r="B163" s="378" t="s">
        <v>719</v>
      </c>
      <c r="C163" s="379" t="s">
        <v>64</v>
      </c>
      <c r="D163" s="230" t="s">
        <v>247</v>
      </c>
      <c r="E163" s="270" t="s">
        <v>3815</v>
      </c>
      <c r="F163" s="395"/>
    </row>
    <row r="164" spans="1:6" ht="35.4" x14ac:dyDescent="0.25">
      <c r="A164" s="303">
        <v>704838</v>
      </c>
      <c r="B164" s="304" t="s">
        <v>720</v>
      </c>
      <c r="C164" s="306" t="s">
        <v>136</v>
      </c>
      <c r="D164" s="230" t="s">
        <v>246</v>
      </c>
      <c r="E164" s="350" t="s">
        <v>3778</v>
      </c>
      <c r="F164" s="532"/>
    </row>
    <row r="165" spans="1:6" ht="35.4" x14ac:dyDescent="0.25">
      <c r="A165" s="303">
        <v>704843</v>
      </c>
      <c r="B165" s="304" t="s">
        <v>721</v>
      </c>
      <c r="C165" s="306" t="s">
        <v>117</v>
      </c>
      <c r="D165" s="230" t="s">
        <v>398</v>
      </c>
      <c r="E165" s="456"/>
      <c r="F165" s="506"/>
    </row>
    <row r="166" spans="1:6" ht="35.4" x14ac:dyDescent="0.25">
      <c r="A166" s="401">
        <v>704870</v>
      </c>
      <c r="B166" s="378" t="s">
        <v>763</v>
      </c>
      <c r="C166" s="379" t="s">
        <v>62</v>
      </c>
      <c r="D166" s="230" t="s">
        <v>247</v>
      </c>
      <c r="E166" s="350" t="s">
        <v>3778</v>
      </c>
      <c r="F166" s="362"/>
    </row>
    <row r="167" spans="1:6" ht="35.4" x14ac:dyDescent="0.25">
      <c r="A167" s="303">
        <v>704890</v>
      </c>
      <c r="B167" s="304" t="s">
        <v>722</v>
      </c>
      <c r="C167" s="306" t="s">
        <v>143</v>
      </c>
      <c r="D167" s="230" t="s">
        <v>398</v>
      </c>
      <c r="E167" s="459"/>
      <c r="F167" s="508"/>
    </row>
    <row r="168" spans="1:6" ht="35.4" x14ac:dyDescent="0.25">
      <c r="A168" s="309">
        <v>704895</v>
      </c>
      <c r="B168" s="317" t="s">
        <v>482</v>
      </c>
      <c r="C168" s="428" t="s">
        <v>64</v>
      </c>
      <c r="D168" s="230" t="s">
        <v>246</v>
      </c>
      <c r="E168" s="350" t="s">
        <v>3778</v>
      </c>
      <c r="F168" s="331" t="s">
        <v>3779</v>
      </c>
    </row>
    <row r="169" spans="1:6" ht="35.4" x14ac:dyDescent="0.25">
      <c r="A169" s="303">
        <v>704896</v>
      </c>
      <c r="B169" s="304" t="s">
        <v>723</v>
      </c>
      <c r="C169" s="306" t="s">
        <v>85</v>
      </c>
      <c r="D169" s="230" t="s">
        <v>398</v>
      </c>
      <c r="E169" s="456" t="s">
        <v>3815</v>
      </c>
      <c r="F169" s="508"/>
    </row>
    <row r="170" spans="1:6" ht="35.4" x14ac:dyDescent="0.25">
      <c r="A170" s="303">
        <v>704897</v>
      </c>
      <c r="B170" s="304" t="s">
        <v>724</v>
      </c>
      <c r="C170" s="306" t="s">
        <v>67</v>
      </c>
      <c r="D170" s="230" t="s">
        <v>398</v>
      </c>
      <c r="E170" s="456"/>
      <c r="F170" s="506"/>
    </row>
    <row r="171" spans="1:6" ht="35.4" x14ac:dyDescent="0.25">
      <c r="A171" s="309">
        <v>704905</v>
      </c>
      <c r="B171" s="317" t="s">
        <v>483</v>
      </c>
      <c r="C171" s="428" t="s">
        <v>484</v>
      </c>
      <c r="D171" s="230" t="s">
        <v>246</v>
      </c>
      <c r="E171" s="350" t="s">
        <v>3778</v>
      </c>
      <c r="F171" s="331" t="s">
        <v>3779</v>
      </c>
    </row>
    <row r="172" spans="1:6" ht="35.4" x14ac:dyDescent="0.25">
      <c r="A172" s="303">
        <v>704909</v>
      </c>
      <c r="B172" s="304" t="s">
        <v>725</v>
      </c>
      <c r="C172" s="306" t="s">
        <v>83</v>
      </c>
      <c r="D172" s="230" t="s">
        <v>398</v>
      </c>
      <c r="E172" s="456"/>
      <c r="F172" s="508"/>
    </row>
    <row r="173" spans="1:6" ht="35.4" x14ac:dyDescent="0.25">
      <c r="A173" s="303">
        <v>704913</v>
      </c>
      <c r="B173" s="304" t="s">
        <v>726</v>
      </c>
      <c r="C173" s="306" t="s">
        <v>155</v>
      </c>
      <c r="D173" s="230" t="s">
        <v>398</v>
      </c>
      <c r="E173" s="456" t="s">
        <v>3815</v>
      </c>
      <c r="F173" s="508"/>
    </row>
    <row r="174" spans="1:6" ht="35.4" x14ac:dyDescent="0.25">
      <c r="A174" s="303">
        <v>704925</v>
      </c>
      <c r="B174" s="304" t="s">
        <v>727</v>
      </c>
      <c r="C174" s="306" t="s">
        <v>322</v>
      </c>
      <c r="D174" s="446" t="s">
        <v>224</v>
      </c>
      <c r="E174" s="270"/>
      <c r="F174" s="226" t="s">
        <v>3829</v>
      </c>
    </row>
    <row r="175" spans="1:6" ht="35.4" x14ac:dyDescent="0.25">
      <c r="A175" s="227">
        <v>704929</v>
      </c>
      <c r="B175" s="228" t="s">
        <v>3599</v>
      </c>
      <c r="C175" s="229" t="s">
        <v>3600</v>
      </c>
      <c r="D175" s="230" t="s">
        <v>245</v>
      </c>
      <c r="E175" s="260" t="s">
        <v>3778</v>
      </c>
      <c r="F175" s="226"/>
    </row>
    <row r="176" spans="1:6" ht="35.4" x14ac:dyDescent="0.25">
      <c r="A176" s="401">
        <v>704939</v>
      </c>
      <c r="B176" s="378" t="s">
        <v>1441</v>
      </c>
      <c r="C176" s="379" t="s">
        <v>66</v>
      </c>
      <c r="D176" s="230" t="s">
        <v>247</v>
      </c>
      <c r="E176" s="465" t="s">
        <v>3812</v>
      </c>
      <c r="F176" s="358"/>
    </row>
    <row r="177" spans="1:6" ht="35.4" x14ac:dyDescent="0.25">
      <c r="A177" s="401">
        <v>704955</v>
      </c>
      <c r="B177" s="378" t="s">
        <v>473</v>
      </c>
      <c r="C177" s="379" t="s">
        <v>84</v>
      </c>
      <c r="D177" s="230" t="s">
        <v>247</v>
      </c>
      <c r="E177" s="270" t="s">
        <v>3815</v>
      </c>
      <c r="F177" s="395"/>
    </row>
    <row r="178" spans="1:6" ht="35.4" x14ac:dyDescent="0.25">
      <c r="A178" s="227">
        <v>704965</v>
      </c>
      <c r="B178" s="228" t="s">
        <v>3601</v>
      </c>
      <c r="C178" s="229" t="s">
        <v>135</v>
      </c>
      <c r="D178" s="230" t="s">
        <v>245</v>
      </c>
      <c r="E178" s="260" t="s">
        <v>3778</v>
      </c>
      <c r="F178" s="226"/>
    </row>
    <row r="179" spans="1:6" ht="35.4" x14ac:dyDescent="0.25">
      <c r="A179" s="303">
        <v>704972</v>
      </c>
      <c r="B179" s="304" t="s">
        <v>728</v>
      </c>
      <c r="C179" s="306" t="s">
        <v>99</v>
      </c>
      <c r="D179" s="230" t="s">
        <v>246</v>
      </c>
      <c r="E179" s="350" t="s">
        <v>3778</v>
      </c>
      <c r="F179" s="343"/>
    </row>
    <row r="180" spans="1:6" ht="35.4" x14ac:dyDescent="0.25">
      <c r="A180" s="303">
        <v>704978</v>
      </c>
      <c r="B180" s="304" t="s">
        <v>729</v>
      </c>
      <c r="C180" s="306" t="s">
        <v>66</v>
      </c>
      <c r="D180" s="230" t="s">
        <v>246</v>
      </c>
      <c r="E180" s="350" t="s">
        <v>3778</v>
      </c>
      <c r="F180" s="244"/>
    </row>
    <row r="181" spans="1:6" ht="35.4" x14ac:dyDescent="0.25">
      <c r="A181" s="303">
        <v>705015</v>
      </c>
      <c r="B181" s="304" t="s">
        <v>730</v>
      </c>
      <c r="C181" s="306" t="s">
        <v>279</v>
      </c>
      <c r="D181" s="230" t="s">
        <v>246</v>
      </c>
      <c r="E181" s="342"/>
      <c r="F181" s="333"/>
    </row>
    <row r="182" spans="1:6" ht="35.4" x14ac:dyDescent="0.25">
      <c r="A182" s="303">
        <v>705024</v>
      </c>
      <c r="B182" s="304" t="s">
        <v>731</v>
      </c>
      <c r="C182" s="306" t="s">
        <v>732</v>
      </c>
      <c r="D182" s="230" t="s">
        <v>398</v>
      </c>
      <c r="E182" s="456"/>
      <c r="F182" s="506"/>
    </row>
    <row r="183" spans="1:6" ht="35.4" x14ac:dyDescent="0.25">
      <c r="A183" s="309">
        <v>705034</v>
      </c>
      <c r="B183" s="317" t="s">
        <v>733</v>
      </c>
      <c r="C183" s="428" t="s">
        <v>164</v>
      </c>
      <c r="D183" s="230" t="s">
        <v>246</v>
      </c>
      <c r="E183" s="501"/>
      <c r="F183" s="331" t="s">
        <v>3779</v>
      </c>
    </row>
    <row r="184" spans="1:6" ht="35.4" x14ac:dyDescent="0.25">
      <c r="A184" s="325">
        <v>705053</v>
      </c>
      <c r="B184" s="326" t="s">
        <v>764</v>
      </c>
      <c r="C184" s="439" t="s">
        <v>66</v>
      </c>
      <c r="D184" s="230" t="s">
        <v>246</v>
      </c>
      <c r="E184" s="342"/>
      <c r="F184" s="521" t="s">
        <v>3775</v>
      </c>
    </row>
    <row r="185" spans="1:6" ht="35.4" x14ac:dyDescent="0.25">
      <c r="A185" s="303">
        <v>705065</v>
      </c>
      <c r="B185" s="304" t="s">
        <v>734</v>
      </c>
      <c r="C185" s="306" t="s">
        <v>119</v>
      </c>
      <c r="D185" s="230" t="s">
        <v>398</v>
      </c>
      <c r="E185" s="456"/>
      <c r="F185" s="506"/>
    </row>
    <row r="186" spans="1:6" ht="35.4" x14ac:dyDescent="0.25">
      <c r="A186" s="303">
        <v>705067</v>
      </c>
      <c r="B186" s="304" t="s">
        <v>3556</v>
      </c>
      <c r="C186" s="306" t="s">
        <v>124</v>
      </c>
      <c r="D186" s="446" t="s">
        <v>224</v>
      </c>
      <c r="E186" s="270"/>
      <c r="F186" s="226" t="s">
        <v>3829</v>
      </c>
    </row>
    <row r="187" spans="1:6" ht="35.4" x14ac:dyDescent="0.25">
      <c r="A187" s="303">
        <v>705071</v>
      </c>
      <c r="B187" s="304" t="s">
        <v>735</v>
      </c>
      <c r="C187" s="306" t="s">
        <v>148</v>
      </c>
      <c r="D187" s="230" t="s">
        <v>398</v>
      </c>
      <c r="E187" s="456"/>
      <c r="F187" s="506"/>
    </row>
    <row r="188" spans="1:6" ht="35.4" x14ac:dyDescent="0.25">
      <c r="A188" s="401">
        <v>705072</v>
      </c>
      <c r="B188" s="378" t="s">
        <v>736</v>
      </c>
      <c r="C188" s="379" t="s">
        <v>67</v>
      </c>
      <c r="D188" s="230" t="s">
        <v>247</v>
      </c>
      <c r="E188" s="270"/>
      <c r="F188" s="338"/>
    </row>
    <row r="189" spans="1:6" ht="35.4" x14ac:dyDescent="0.25">
      <c r="A189" s="303">
        <v>705078</v>
      </c>
      <c r="B189" s="304" t="s">
        <v>1442</v>
      </c>
      <c r="C189" s="306" t="s">
        <v>243</v>
      </c>
      <c r="D189" s="230" t="s">
        <v>400</v>
      </c>
      <c r="E189" s="465" t="s">
        <v>3812</v>
      </c>
      <c r="F189" s="226" t="s">
        <v>3822</v>
      </c>
    </row>
    <row r="190" spans="1:6" ht="35.4" x14ac:dyDescent="0.25">
      <c r="A190" s="369">
        <v>705099</v>
      </c>
      <c r="B190" s="382" t="s">
        <v>3557</v>
      </c>
      <c r="C190" s="383" t="s">
        <v>124</v>
      </c>
      <c r="D190" s="230" t="s">
        <v>247</v>
      </c>
      <c r="E190" s="273"/>
      <c r="F190" s="397" t="s">
        <v>3779</v>
      </c>
    </row>
    <row r="191" spans="1:6" ht="35.4" x14ac:dyDescent="0.25">
      <c r="A191" s="303">
        <v>705103</v>
      </c>
      <c r="B191" s="304" t="s">
        <v>737</v>
      </c>
      <c r="C191" s="306" t="s">
        <v>96</v>
      </c>
      <c r="D191" s="230" t="s">
        <v>398</v>
      </c>
      <c r="E191" s="459"/>
      <c r="F191" s="528"/>
    </row>
    <row r="192" spans="1:6" ht="35.4" x14ac:dyDescent="0.25">
      <c r="A192" s="371">
        <v>705105</v>
      </c>
      <c r="B192" s="393" t="s">
        <v>528</v>
      </c>
      <c r="C192" s="394" t="s">
        <v>88</v>
      </c>
      <c r="D192" s="230" t="s">
        <v>247</v>
      </c>
      <c r="E192" s="270"/>
      <c r="F192" s="396" t="s">
        <v>3775</v>
      </c>
    </row>
    <row r="193" spans="1:6" ht="35.4" x14ac:dyDescent="0.25">
      <c r="A193" s="327">
        <v>705107</v>
      </c>
      <c r="B193" s="328" t="s">
        <v>460</v>
      </c>
      <c r="C193" s="433" t="s">
        <v>100</v>
      </c>
      <c r="D193" s="230" t="s">
        <v>246</v>
      </c>
      <c r="E193" s="350" t="s">
        <v>3778</v>
      </c>
      <c r="F193" s="331" t="s">
        <v>3779</v>
      </c>
    </row>
    <row r="194" spans="1:6" ht="35.4" x14ac:dyDescent="0.25">
      <c r="A194" s="371">
        <v>705112</v>
      </c>
      <c r="B194" s="393" t="s">
        <v>738</v>
      </c>
      <c r="C194" s="394" t="s">
        <v>364</v>
      </c>
      <c r="D194" s="230" t="s">
        <v>247</v>
      </c>
      <c r="E194" s="270"/>
      <c r="F194" s="396" t="s">
        <v>3775</v>
      </c>
    </row>
    <row r="195" spans="1:6" ht="35.4" x14ac:dyDescent="0.25">
      <c r="A195" s="303">
        <v>705133</v>
      </c>
      <c r="B195" s="304" t="s">
        <v>622</v>
      </c>
      <c r="C195" s="306" t="s">
        <v>130</v>
      </c>
      <c r="D195" s="230" t="s">
        <v>246</v>
      </c>
      <c r="E195" s="342"/>
      <c r="F195" s="333"/>
    </row>
    <row r="196" spans="1:6" ht="35.4" x14ac:dyDescent="0.25">
      <c r="A196" s="303">
        <v>705139</v>
      </c>
      <c r="B196" s="304" t="s">
        <v>623</v>
      </c>
      <c r="C196" s="306" t="s">
        <v>123</v>
      </c>
      <c r="D196" s="230" t="s">
        <v>246</v>
      </c>
      <c r="E196" s="342"/>
      <c r="F196" s="542"/>
    </row>
    <row r="197" spans="1:6" ht="35.4" x14ac:dyDescent="0.25">
      <c r="A197" s="303">
        <v>705141</v>
      </c>
      <c r="B197" s="304" t="s">
        <v>739</v>
      </c>
      <c r="C197" s="306" t="s">
        <v>285</v>
      </c>
      <c r="D197" s="230" t="s">
        <v>398</v>
      </c>
      <c r="E197" s="456"/>
      <c r="F197" s="508"/>
    </row>
    <row r="198" spans="1:6" ht="35.4" x14ac:dyDescent="0.25">
      <c r="A198" s="325">
        <v>705161</v>
      </c>
      <c r="B198" s="326" t="s">
        <v>740</v>
      </c>
      <c r="C198" s="439" t="s">
        <v>99</v>
      </c>
      <c r="D198" s="230" t="s">
        <v>246</v>
      </c>
      <c r="E198" s="342"/>
      <c r="F198" s="521" t="s">
        <v>3775</v>
      </c>
    </row>
    <row r="199" spans="1:6" ht="35.4" x14ac:dyDescent="0.25">
      <c r="A199" s="401">
        <v>705177</v>
      </c>
      <c r="B199" s="378" t="s">
        <v>765</v>
      </c>
      <c r="C199" s="379" t="s">
        <v>86</v>
      </c>
      <c r="D199" s="230" t="s">
        <v>247</v>
      </c>
      <c r="E199" s="295"/>
      <c r="F199" s="358"/>
    </row>
    <row r="200" spans="1:6" ht="35.4" x14ac:dyDescent="0.25">
      <c r="A200" s="401">
        <v>705179</v>
      </c>
      <c r="B200" s="378" t="s">
        <v>741</v>
      </c>
      <c r="C200" s="379" t="s">
        <v>105</v>
      </c>
      <c r="D200" s="230" t="s">
        <v>247</v>
      </c>
      <c r="E200" s="270" t="s">
        <v>3815</v>
      </c>
      <c r="F200" s="244"/>
    </row>
    <row r="201" spans="1:6" ht="35.4" x14ac:dyDescent="0.25">
      <c r="A201" s="309">
        <v>705192</v>
      </c>
      <c r="B201" s="317" t="s">
        <v>461</v>
      </c>
      <c r="C201" s="428" t="s">
        <v>462</v>
      </c>
      <c r="D201" s="230" t="s">
        <v>246</v>
      </c>
      <c r="E201" s="350" t="s">
        <v>3778</v>
      </c>
      <c r="F201" s="331" t="s">
        <v>3779</v>
      </c>
    </row>
    <row r="202" spans="1:6" ht="35.4" x14ac:dyDescent="0.25">
      <c r="A202" s="401">
        <v>705209</v>
      </c>
      <c r="B202" s="378" t="s">
        <v>742</v>
      </c>
      <c r="C202" s="379" t="s">
        <v>375</v>
      </c>
      <c r="D202" s="230" t="s">
        <v>247</v>
      </c>
      <c r="E202" s="350" t="s">
        <v>3821</v>
      </c>
      <c r="F202" s="395"/>
    </row>
    <row r="203" spans="1:6" ht="35.4" x14ac:dyDescent="0.25">
      <c r="A203" s="227">
        <v>705231</v>
      </c>
      <c r="B203" s="228" t="s">
        <v>3602</v>
      </c>
      <c r="C203" s="229" t="s">
        <v>258</v>
      </c>
      <c r="D203" s="230" t="s">
        <v>245</v>
      </c>
      <c r="E203" s="260" t="s">
        <v>3778</v>
      </c>
      <c r="F203" s="226"/>
    </row>
    <row r="204" spans="1:6" ht="35.4" x14ac:dyDescent="0.25">
      <c r="A204" s="303">
        <v>705269</v>
      </c>
      <c r="B204" s="304" t="s">
        <v>743</v>
      </c>
      <c r="C204" s="306" t="s">
        <v>102</v>
      </c>
      <c r="D204" s="230" t="s">
        <v>398</v>
      </c>
      <c r="E204" s="459"/>
      <c r="F204" s="528"/>
    </row>
    <row r="205" spans="1:6" ht="35.4" x14ac:dyDescent="0.25">
      <c r="A205" s="303">
        <v>705279</v>
      </c>
      <c r="B205" s="304" t="s">
        <v>744</v>
      </c>
      <c r="C205" s="306" t="s">
        <v>130</v>
      </c>
      <c r="D205" s="230" t="s">
        <v>246</v>
      </c>
      <c r="E205" s="350" t="s">
        <v>3778</v>
      </c>
      <c r="F205" s="532"/>
    </row>
    <row r="206" spans="1:6" ht="35.4" x14ac:dyDescent="0.25">
      <c r="A206" s="418">
        <v>705283</v>
      </c>
      <c r="B206" s="390" t="s">
        <v>745</v>
      </c>
      <c r="C206" s="391" t="s">
        <v>99</v>
      </c>
      <c r="D206" s="230" t="s">
        <v>247</v>
      </c>
      <c r="E206" s="273"/>
      <c r="F206" s="397" t="s">
        <v>3779</v>
      </c>
    </row>
    <row r="207" spans="1:6" ht="35.4" x14ac:dyDescent="0.25">
      <c r="A207" s="309">
        <v>705308</v>
      </c>
      <c r="B207" s="317" t="s">
        <v>474</v>
      </c>
      <c r="C207" s="428" t="s">
        <v>62</v>
      </c>
      <c r="D207" s="230" t="s">
        <v>246</v>
      </c>
      <c r="E207" s="350" t="s">
        <v>3778</v>
      </c>
      <c r="F207" s="331" t="s">
        <v>3779</v>
      </c>
    </row>
    <row r="208" spans="1:6" ht="35.4" x14ac:dyDescent="0.25">
      <c r="A208" s="309">
        <v>705312</v>
      </c>
      <c r="B208" s="317" t="s">
        <v>746</v>
      </c>
      <c r="C208" s="428" t="s">
        <v>64</v>
      </c>
      <c r="D208" s="230" t="s">
        <v>246</v>
      </c>
      <c r="E208" s="353"/>
      <c r="F208" s="331" t="s">
        <v>3779</v>
      </c>
    </row>
    <row r="209" spans="1:6" ht="35.4" x14ac:dyDescent="0.25">
      <c r="A209" s="371">
        <v>705332</v>
      </c>
      <c r="B209" s="393" t="s">
        <v>747</v>
      </c>
      <c r="C209" s="394" t="s">
        <v>75</v>
      </c>
      <c r="D209" s="230" t="s">
        <v>247</v>
      </c>
      <c r="E209" s="270"/>
      <c r="F209" s="396" t="s">
        <v>3775</v>
      </c>
    </row>
    <row r="210" spans="1:6" ht="35.4" x14ac:dyDescent="0.25">
      <c r="A210" s="369">
        <v>705350</v>
      </c>
      <c r="B210" s="382" t="s">
        <v>748</v>
      </c>
      <c r="C210" s="383" t="s">
        <v>749</v>
      </c>
      <c r="D210" s="230" t="s">
        <v>247</v>
      </c>
      <c r="E210" s="350" t="s">
        <v>3778</v>
      </c>
      <c r="F210" s="397" t="s">
        <v>3779</v>
      </c>
    </row>
    <row r="211" spans="1:6" ht="35.4" x14ac:dyDescent="0.25">
      <c r="A211" s="231">
        <v>705352</v>
      </c>
      <c r="B211" s="232" t="s">
        <v>1376</v>
      </c>
      <c r="C211" s="233" t="s">
        <v>103</v>
      </c>
      <c r="D211" s="234" t="s">
        <v>245</v>
      </c>
      <c r="E211" s="260" t="s">
        <v>3778</v>
      </c>
      <c r="F211" s="236" t="s">
        <v>3779</v>
      </c>
    </row>
    <row r="212" spans="1:6" ht="35.4" x14ac:dyDescent="0.25">
      <c r="A212" s="227">
        <v>705354</v>
      </c>
      <c r="B212" s="228" t="s">
        <v>3603</v>
      </c>
      <c r="C212" s="229" t="s">
        <v>99</v>
      </c>
      <c r="D212" s="230" t="s">
        <v>245</v>
      </c>
      <c r="E212" s="260" t="s">
        <v>3778</v>
      </c>
      <c r="F212" s="226"/>
    </row>
    <row r="213" spans="1:6" ht="35.4" x14ac:dyDescent="0.25">
      <c r="A213" s="303">
        <v>705416</v>
      </c>
      <c r="B213" s="304" t="s">
        <v>278</v>
      </c>
      <c r="C213" s="306" t="s">
        <v>76</v>
      </c>
      <c r="D213" s="230" t="s">
        <v>246</v>
      </c>
      <c r="E213" s="350" t="s">
        <v>3778</v>
      </c>
      <c r="F213" s="343"/>
    </row>
    <row r="214" spans="1:6" ht="35.4" x14ac:dyDescent="0.25">
      <c r="A214" s="401">
        <v>705427</v>
      </c>
      <c r="B214" s="378" t="s">
        <v>750</v>
      </c>
      <c r="C214" s="379" t="s">
        <v>81</v>
      </c>
      <c r="D214" s="230" t="s">
        <v>247</v>
      </c>
      <c r="E214" s="270"/>
      <c r="F214" s="338"/>
    </row>
    <row r="215" spans="1:6" ht="35.4" x14ac:dyDescent="0.25">
      <c r="A215" s="303">
        <v>705436</v>
      </c>
      <c r="B215" s="304" t="s">
        <v>1444</v>
      </c>
      <c r="C215" s="306" t="s">
        <v>64</v>
      </c>
      <c r="D215" s="230" t="s">
        <v>246</v>
      </c>
      <c r="E215" s="465" t="s">
        <v>3812</v>
      </c>
      <c r="F215" s="358"/>
    </row>
    <row r="216" spans="1:6" ht="35.4" x14ac:dyDescent="0.25">
      <c r="A216" s="227">
        <v>705438</v>
      </c>
      <c r="B216" s="228" t="s">
        <v>3783</v>
      </c>
      <c r="C216" s="229" t="s">
        <v>3604</v>
      </c>
      <c r="D216" s="230" t="s">
        <v>245</v>
      </c>
      <c r="E216" s="260" t="s">
        <v>3778</v>
      </c>
      <c r="F216" s="226"/>
    </row>
    <row r="217" spans="1:6" ht="35.4" x14ac:dyDescent="0.25">
      <c r="A217" s="309">
        <v>705451</v>
      </c>
      <c r="B217" s="317" t="s">
        <v>751</v>
      </c>
      <c r="C217" s="428" t="s">
        <v>158</v>
      </c>
      <c r="D217" s="230" t="s">
        <v>246</v>
      </c>
      <c r="E217" s="353"/>
      <c r="F217" s="331" t="s">
        <v>3779</v>
      </c>
    </row>
    <row r="218" spans="1:6" ht="35.4" x14ac:dyDescent="0.25">
      <c r="A218" s="303">
        <v>705468</v>
      </c>
      <c r="B218" s="304" t="s">
        <v>752</v>
      </c>
      <c r="C218" s="306" t="s">
        <v>87</v>
      </c>
      <c r="D218" s="230" t="s">
        <v>398</v>
      </c>
      <c r="E218" s="456"/>
      <c r="F218" s="506"/>
    </row>
    <row r="219" spans="1:6" ht="35.4" x14ac:dyDescent="0.5">
      <c r="A219" s="303">
        <v>705469</v>
      </c>
      <c r="B219" s="304" t="s">
        <v>753</v>
      </c>
      <c r="C219" s="306" t="s">
        <v>63</v>
      </c>
      <c r="D219" s="230" t="s">
        <v>398</v>
      </c>
      <c r="E219" s="468"/>
      <c r="F219" s="508"/>
    </row>
    <row r="220" spans="1:6" ht="35.4" x14ac:dyDescent="0.25">
      <c r="A220" s="303">
        <v>705479</v>
      </c>
      <c r="B220" s="304" t="s">
        <v>3817</v>
      </c>
      <c r="C220" s="306" t="s">
        <v>258</v>
      </c>
      <c r="D220" s="230" t="s">
        <v>246</v>
      </c>
      <c r="E220" s="350" t="s">
        <v>3778</v>
      </c>
      <c r="F220" s="332"/>
    </row>
    <row r="221" spans="1:6" ht="35.4" x14ac:dyDescent="0.25">
      <c r="A221" s="401">
        <v>705533</v>
      </c>
      <c r="B221" s="378" t="s">
        <v>754</v>
      </c>
      <c r="C221" s="379" t="s">
        <v>66</v>
      </c>
      <c r="D221" s="230" t="s">
        <v>247</v>
      </c>
      <c r="E221" s="350" t="s">
        <v>3820</v>
      </c>
      <c r="F221" s="544"/>
    </row>
    <row r="222" spans="1:6" ht="35.4" x14ac:dyDescent="0.25">
      <c r="A222" s="401">
        <v>705537</v>
      </c>
      <c r="B222" s="378" t="s">
        <v>500</v>
      </c>
      <c r="C222" s="379" t="s">
        <v>124</v>
      </c>
      <c r="D222" s="230" t="s">
        <v>247</v>
      </c>
      <c r="E222" s="270"/>
      <c r="F222" s="345"/>
    </row>
    <row r="223" spans="1:6" ht="35.4" x14ac:dyDescent="0.25">
      <c r="A223" s="418">
        <v>705543</v>
      </c>
      <c r="B223" s="390" t="s">
        <v>755</v>
      </c>
      <c r="C223" s="391" t="s">
        <v>64</v>
      </c>
      <c r="D223" s="230" t="s">
        <v>247</v>
      </c>
      <c r="E223" s="273"/>
      <c r="F223" s="397" t="s">
        <v>3779</v>
      </c>
    </row>
    <row r="224" spans="1:6" ht="35.4" x14ac:dyDescent="0.25">
      <c r="A224" s="303">
        <v>705553</v>
      </c>
      <c r="B224" s="304" t="s">
        <v>766</v>
      </c>
      <c r="C224" s="306" t="s">
        <v>162</v>
      </c>
      <c r="D224" s="230" t="s">
        <v>246</v>
      </c>
      <c r="E224" s="340"/>
      <c r="F224" s="338"/>
    </row>
    <row r="225" spans="1:6" ht="35.4" x14ac:dyDescent="0.25">
      <c r="A225" s="303">
        <v>705580</v>
      </c>
      <c r="B225" s="304" t="s">
        <v>756</v>
      </c>
      <c r="C225" s="306" t="s">
        <v>346</v>
      </c>
      <c r="D225" s="230" t="s">
        <v>246</v>
      </c>
      <c r="E225" s="350" t="s">
        <v>3778</v>
      </c>
      <c r="F225" s="343"/>
    </row>
    <row r="226" spans="1:6" ht="35.4" x14ac:dyDescent="0.25">
      <c r="A226" s="303">
        <v>705583</v>
      </c>
      <c r="B226" s="304" t="s">
        <v>757</v>
      </c>
      <c r="C226" s="306" t="s">
        <v>126</v>
      </c>
      <c r="D226" s="230" t="s">
        <v>398</v>
      </c>
      <c r="E226" s="456" t="s">
        <v>3815</v>
      </c>
      <c r="F226" s="508"/>
    </row>
    <row r="227" spans="1:6" ht="35.4" x14ac:dyDescent="0.25">
      <c r="A227" s="303">
        <v>705608</v>
      </c>
      <c r="B227" s="304" t="s">
        <v>758</v>
      </c>
      <c r="C227" s="306" t="s">
        <v>115</v>
      </c>
      <c r="D227" s="230" t="s">
        <v>398</v>
      </c>
      <c r="E227" s="456"/>
      <c r="F227" s="506"/>
    </row>
    <row r="228" spans="1:6" ht="35.4" x14ac:dyDescent="0.25">
      <c r="A228" s="401">
        <v>705609</v>
      </c>
      <c r="B228" s="378" t="s">
        <v>759</v>
      </c>
      <c r="C228" s="379" t="s">
        <v>66</v>
      </c>
      <c r="D228" s="230" t="s">
        <v>247</v>
      </c>
      <c r="E228" s="270"/>
      <c r="F228" s="358"/>
    </row>
    <row r="229" spans="1:6" ht="35.4" x14ac:dyDescent="0.25">
      <c r="A229" s="329">
        <v>705615</v>
      </c>
      <c r="B229" s="330" t="s">
        <v>1445</v>
      </c>
      <c r="C229" s="432" t="s">
        <v>124</v>
      </c>
      <c r="D229" s="230" t="s">
        <v>246</v>
      </c>
      <c r="E229" s="493" t="s">
        <v>3812</v>
      </c>
      <c r="F229" s="331" t="s">
        <v>3779</v>
      </c>
    </row>
    <row r="230" spans="1:6" ht="35.4" x14ac:dyDescent="0.25">
      <c r="A230" s="309">
        <v>705653</v>
      </c>
      <c r="B230" s="317" t="s">
        <v>767</v>
      </c>
      <c r="C230" s="428" t="s">
        <v>66</v>
      </c>
      <c r="D230" s="230" t="s">
        <v>246</v>
      </c>
      <c r="E230" s="350" t="s">
        <v>3778</v>
      </c>
      <c r="F230" s="331" t="s">
        <v>3779</v>
      </c>
    </row>
    <row r="231" spans="1:6" ht="35.4" x14ac:dyDescent="0.25">
      <c r="A231" s="309">
        <v>705660</v>
      </c>
      <c r="B231" s="317" t="s">
        <v>768</v>
      </c>
      <c r="C231" s="428" t="s">
        <v>115</v>
      </c>
      <c r="D231" s="230" t="s">
        <v>246</v>
      </c>
      <c r="E231" s="350" t="s">
        <v>3778</v>
      </c>
      <c r="F231" s="331" t="s">
        <v>3779</v>
      </c>
    </row>
    <row r="232" spans="1:6" ht="35.4" x14ac:dyDescent="0.25">
      <c r="A232" s="303">
        <v>705665</v>
      </c>
      <c r="B232" s="304" t="s">
        <v>501</v>
      </c>
      <c r="C232" s="306" t="s">
        <v>249</v>
      </c>
      <c r="D232" s="230" t="s">
        <v>398</v>
      </c>
      <c r="E232" s="459"/>
      <c r="F232" s="508"/>
    </row>
    <row r="233" spans="1:6" ht="35.4" x14ac:dyDescent="0.25">
      <c r="A233" s="401">
        <v>705698</v>
      </c>
      <c r="B233" s="378" t="s">
        <v>549</v>
      </c>
      <c r="C233" s="379" t="s">
        <v>99</v>
      </c>
      <c r="D233" s="230" t="s">
        <v>247</v>
      </c>
      <c r="E233" s="295"/>
      <c r="F233" s="395"/>
    </row>
    <row r="234" spans="1:6" ht="35.4" x14ac:dyDescent="0.25">
      <c r="A234" s="303">
        <v>705707</v>
      </c>
      <c r="B234" s="304" t="s">
        <v>476</v>
      </c>
      <c r="C234" s="306" t="s">
        <v>315</v>
      </c>
      <c r="D234" s="230" t="s">
        <v>246</v>
      </c>
      <c r="E234" s="350" t="s">
        <v>3778</v>
      </c>
      <c r="F234" s="332"/>
    </row>
    <row r="235" spans="1:6" ht="35.4" x14ac:dyDescent="0.25">
      <c r="A235" s="401">
        <v>705730</v>
      </c>
      <c r="B235" s="378" t="s">
        <v>502</v>
      </c>
      <c r="C235" s="379" t="s">
        <v>69</v>
      </c>
      <c r="D235" s="230" t="s">
        <v>247</v>
      </c>
      <c r="E235" s="270"/>
      <c r="F235" s="395"/>
    </row>
    <row r="236" spans="1:6" ht="35.4" x14ac:dyDescent="0.25">
      <c r="A236" s="401">
        <v>705732</v>
      </c>
      <c r="B236" s="378" t="s">
        <v>769</v>
      </c>
      <c r="C236" s="379" t="s">
        <v>105</v>
      </c>
      <c r="D236" s="230" t="s">
        <v>247</v>
      </c>
      <c r="E236" s="270"/>
      <c r="F236" s="395"/>
    </row>
    <row r="237" spans="1:6" ht="35.4" x14ac:dyDescent="0.25">
      <c r="A237" s="327">
        <v>705749</v>
      </c>
      <c r="B237" s="328" t="s">
        <v>770</v>
      </c>
      <c r="C237" s="433" t="s">
        <v>106</v>
      </c>
      <c r="D237" s="230" t="s">
        <v>246</v>
      </c>
      <c r="E237" s="350" t="s">
        <v>3778</v>
      </c>
      <c r="F237" s="331" t="s">
        <v>3779</v>
      </c>
    </row>
    <row r="238" spans="1:6" ht="35.4" x14ac:dyDescent="0.25">
      <c r="A238" s="303">
        <v>705755</v>
      </c>
      <c r="B238" s="304" t="s">
        <v>771</v>
      </c>
      <c r="C238" s="306" t="s">
        <v>145</v>
      </c>
      <c r="D238" s="230" t="s">
        <v>398</v>
      </c>
      <c r="E238" s="456"/>
      <c r="F238" s="506"/>
    </row>
    <row r="239" spans="1:6" ht="35.4" x14ac:dyDescent="0.25">
      <c r="A239" s="227">
        <v>705756</v>
      </c>
      <c r="B239" s="228" t="s">
        <v>3605</v>
      </c>
      <c r="C239" s="229" t="s">
        <v>3606</v>
      </c>
      <c r="D239" s="230" t="s">
        <v>245</v>
      </c>
      <c r="E239" s="260" t="s">
        <v>3778</v>
      </c>
      <c r="F239" s="226"/>
    </row>
    <row r="240" spans="1:6" ht="35.4" x14ac:dyDescent="0.25">
      <c r="A240" s="303">
        <v>705764</v>
      </c>
      <c r="B240" s="304" t="s">
        <v>477</v>
      </c>
      <c r="C240" s="306" t="s">
        <v>188</v>
      </c>
      <c r="D240" s="230" t="s">
        <v>398</v>
      </c>
      <c r="E240" s="456" t="s">
        <v>3815</v>
      </c>
      <c r="F240" s="508"/>
    </row>
    <row r="241" spans="1:6" ht="35.4" x14ac:dyDescent="0.25">
      <c r="A241" s="401">
        <v>705785</v>
      </c>
      <c r="B241" s="378" t="s">
        <v>772</v>
      </c>
      <c r="C241" s="379" t="s">
        <v>66</v>
      </c>
      <c r="D241" s="230" t="s">
        <v>247</v>
      </c>
      <c r="E241" s="270" t="s">
        <v>3815</v>
      </c>
      <c r="F241" s="395"/>
    </row>
    <row r="242" spans="1:6" ht="35.4" x14ac:dyDescent="0.25">
      <c r="A242" s="227">
        <v>705792</v>
      </c>
      <c r="B242" s="228" t="s">
        <v>3784</v>
      </c>
      <c r="C242" s="229" t="s">
        <v>3785</v>
      </c>
      <c r="D242" s="230" t="s">
        <v>245</v>
      </c>
      <c r="E242" s="260" t="s">
        <v>3778</v>
      </c>
      <c r="F242" s="226"/>
    </row>
    <row r="243" spans="1:6" ht="35.4" x14ac:dyDescent="0.25">
      <c r="A243" s="401">
        <v>705795</v>
      </c>
      <c r="B243" s="378" t="s">
        <v>529</v>
      </c>
      <c r="C243" s="379" t="s">
        <v>69</v>
      </c>
      <c r="D243" s="230" t="s">
        <v>247</v>
      </c>
      <c r="E243" s="270"/>
      <c r="F243" s="395"/>
    </row>
    <row r="244" spans="1:6" ht="35.4" x14ac:dyDescent="0.25">
      <c r="A244" s="303">
        <v>705797</v>
      </c>
      <c r="B244" s="304" t="s">
        <v>1377</v>
      </c>
      <c r="C244" s="306" t="s">
        <v>94</v>
      </c>
      <c r="D244" s="230" t="s">
        <v>246</v>
      </c>
      <c r="E244" s="260" t="s">
        <v>3815</v>
      </c>
      <c r="F244" s="244"/>
    </row>
    <row r="245" spans="1:6" ht="35.4" x14ac:dyDescent="0.25">
      <c r="A245" s="303">
        <v>705803</v>
      </c>
      <c r="B245" s="304" t="s">
        <v>774</v>
      </c>
      <c r="C245" s="306" t="s">
        <v>303</v>
      </c>
      <c r="D245" s="230" t="s">
        <v>246</v>
      </c>
      <c r="E245" s="495"/>
      <c r="F245" s="333"/>
    </row>
    <row r="246" spans="1:6" ht="35.4" x14ac:dyDescent="0.25">
      <c r="A246" s="303">
        <v>705809</v>
      </c>
      <c r="B246" s="304" t="s">
        <v>775</v>
      </c>
      <c r="C246" s="306" t="s">
        <v>345</v>
      </c>
      <c r="D246" s="230" t="s">
        <v>246</v>
      </c>
      <c r="E246" s="350" t="s">
        <v>3778</v>
      </c>
      <c r="F246" s="332"/>
    </row>
    <row r="247" spans="1:6" ht="35.4" x14ac:dyDescent="0.25">
      <c r="A247" s="303">
        <v>705813</v>
      </c>
      <c r="B247" s="304" t="s">
        <v>776</v>
      </c>
      <c r="C247" s="306" t="s">
        <v>66</v>
      </c>
      <c r="D247" s="230" t="s">
        <v>398</v>
      </c>
      <c r="E247" s="456"/>
      <c r="F247" s="506"/>
    </row>
    <row r="248" spans="1:6" ht="35.4" x14ac:dyDescent="0.25">
      <c r="A248" s="303">
        <v>705817</v>
      </c>
      <c r="B248" s="304" t="s">
        <v>777</v>
      </c>
      <c r="C248" s="306" t="s">
        <v>158</v>
      </c>
      <c r="D248" s="230" t="s">
        <v>246</v>
      </c>
      <c r="E248" s="350" t="s">
        <v>3778</v>
      </c>
      <c r="F248" s="333"/>
    </row>
    <row r="249" spans="1:6" ht="35.4" x14ac:dyDescent="0.25">
      <c r="A249" s="401">
        <v>705820</v>
      </c>
      <c r="B249" s="378" t="s">
        <v>778</v>
      </c>
      <c r="C249" s="379" t="s">
        <v>158</v>
      </c>
      <c r="D249" s="230" t="s">
        <v>247</v>
      </c>
      <c r="E249" s="270"/>
      <c r="F249" s="395"/>
    </row>
    <row r="250" spans="1:6" ht="35.4" x14ac:dyDescent="0.25">
      <c r="A250" s="309">
        <v>705826</v>
      </c>
      <c r="B250" s="317" t="s">
        <v>779</v>
      </c>
      <c r="C250" s="428" t="s">
        <v>75</v>
      </c>
      <c r="D250" s="230" t="s">
        <v>246</v>
      </c>
      <c r="E250" s="350" t="s">
        <v>3778</v>
      </c>
      <c r="F250" s="331" t="s">
        <v>3779</v>
      </c>
    </row>
    <row r="251" spans="1:6" ht="35.4" x14ac:dyDescent="0.25">
      <c r="A251" s="227">
        <v>705845</v>
      </c>
      <c r="B251" s="228" t="s">
        <v>3786</v>
      </c>
      <c r="C251" s="229" t="s">
        <v>3787</v>
      </c>
      <c r="D251" s="230" t="s">
        <v>245</v>
      </c>
      <c r="E251" s="260" t="s">
        <v>3778</v>
      </c>
      <c r="F251" s="226"/>
    </row>
    <row r="252" spans="1:6" ht="35.4" x14ac:dyDescent="0.25">
      <c r="A252" s="303">
        <v>705866</v>
      </c>
      <c r="B252" s="304" t="s">
        <v>550</v>
      </c>
      <c r="C252" s="306" t="s">
        <v>223</v>
      </c>
      <c r="D252" s="230" t="s">
        <v>398</v>
      </c>
      <c r="E252" s="456"/>
      <c r="F252" s="506"/>
    </row>
    <row r="253" spans="1:6" ht="35.4" x14ac:dyDescent="0.25">
      <c r="A253" s="401">
        <v>705889</v>
      </c>
      <c r="B253" s="378" t="s">
        <v>780</v>
      </c>
      <c r="C253" s="379" t="s">
        <v>84</v>
      </c>
      <c r="D253" s="230" t="s">
        <v>247</v>
      </c>
      <c r="E253" s="350" t="s">
        <v>3778</v>
      </c>
      <c r="F253" s="332"/>
    </row>
    <row r="254" spans="1:6" ht="35.4" x14ac:dyDescent="0.25">
      <c r="A254" s="421">
        <v>705890</v>
      </c>
      <c r="B254" s="387" t="s">
        <v>781</v>
      </c>
      <c r="C254" s="388" t="s">
        <v>123</v>
      </c>
      <c r="D254" s="230" t="s">
        <v>247</v>
      </c>
      <c r="E254" s="490"/>
      <c r="F254" s="396" t="s">
        <v>3775</v>
      </c>
    </row>
    <row r="255" spans="1:6" ht="35.4" x14ac:dyDescent="0.25">
      <c r="A255" s="313">
        <v>705903</v>
      </c>
      <c r="B255" s="314" t="s">
        <v>782</v>
      </c>
      <c r="C255" s="436" t="s">
        <v>251</v>
      </c>
      <c r="D255" s="230" t="s">
        <v>246</v>
      </c>
      <c r="E255" s="476"/>
      <c r="F255" s="276" t="s">
        <v>3775</v>
      </c>
    </row>
    <row r="256" spans="1:6" ht="35.4" x14ac:dyDescent="0.25">
      <c r="A256" s="401">
        <v>705913</v>
      </c>
      <c r="B256" s="378" t="s">
        <v>783</v>
      </c>
      <c r="C256" s="379" t="s">
        <v>67</v>
      </c>
      <c r="D256" s="230" t="s">
        <v>247</v>
      </c>
      <c r="E256" s="270"/>
      <c r="F256" s="395"/>
    </row>
    <row r="257" spans="1:6" ht="35.4" x14ac:dyDescent="0.25">
      <c r="A257" s="303">
        <v>705919</v>
      </c>
      <c r="B257" s="304" t="s">
        <v>3830</v>
      </c>
      <c r="C257" s="306" t="s">
        <v>99</v>
      </c>
      <c r="D257" s="230" t="s">
        <v>398</v>
      </c>
      <c r="E257" s="456" t="s">
        <v>3815</v>
      </c>
      <c r="F257" s="508"/>
    </row>
    <row r="258" spans="1:6" ht="35.4" x14ac:dyDescent="0.25">
      <c r="A258" s="401">
        <v>705934</v>
      </c>
      <c r="B258" s="378" t="s">
        <v>784</v>
      </c>
      <c r="C258" s="379" t="s">
        <v>773</v>
      </c>
      <c r="D258" s="230" t="s">
        <v>247</v>
      </c>
      <c r="E258" s="295"/>
      <c r="F258" s="358"/>
    </row>
    <row r="259" spans="1:6" ht="35.4" x14ac:dyDescent="0.25">
      <c r="A259" s="369">
        <v>705942</v>
      </c>
      <c r="B259" s="382" t="s">
        <v>785</v>
      </c>
      <c r="C259" s="383" t="s">
        <v>254</v>
      </c>
      <c r="D259" s="230" t="s">
        <v>247</v>
      </c>
      <c r="E259" s="273"/>
      <c r="F259" s="397" t="s">
        <v>3779</v>
      </c>
    </row>
    <row r="260" spans="1:6" ht="35.4" x14ac:dyDescent="0.25">
      <c r="A260" s="401">
        <v>705946</v>
      </c>
      <c r="B260" s="378" t="s">
        <v>786</v>
      </c>
      <c r="C260" s="379" t="s">
        <v>787</v>
      </c>
      <c r="D260" s="230" t="s">
        <v>247</v>
      </c>
      <c r="E260" s="270"/>
      <c r="F260" s="338"/>
    </row>
    <row r="261" spans="1:6" ht="35.4" x14ac:dyDescent="0.25">
      <c r="A261" s="227">
        <v>705958</v>
      </c>
      <c r="B261" s="228" t="s">
        <v>3788</v>
      </c>
      <c r="C261" s="229" t="s">
        <v>77</v>
      </c>
      <c r="D261" s="230" t="s">
        <v>245</v>
      </c>
      <c r="E261" s="260" t="s">
        <v>3778</v>
      </c>
      <c r="F261" s="226"/>
    </row>
    <row r="262" spans="1:6" ht="35.4" x14ac:dyDescent="0.25">
      <c r="A262" s="303">
        <v>705961</v>
      </c>
      <c r="B262" s="304" t="s">
        <v>788</v>
      </c>
      <c r="C262" s="306" t="s">
        <v>789</v>
      </c>
      <c r="D262" s="230" t="s">
        <v>398</v>
      </c>
      <c r="E262" s="456"/>
      <c r="F262" s="506"/>
    </row>
    <row r="263" spans="1:6" ht="35.4" x14ac:dyDescent="0.25">
      <c r="A263" s="401">
        <v>705966</v>
      </c>
      <c r="B263" s="378" t="s">
        <v>790</v>
      </c>
      <c r="C263" s="379" t="s">
        <v>123</v>
      </c>
      <c r="D263" s="230" t="s">
        <v>247</v>
      </c>
      <c r="E263" s="270" t="s">
        <v>3815</v>
      </c>
      <c r="F263" s="395"/>
    </row>
    <row r="264" spans="1:6" ht="35.4" x14ac:dyDescent="0.25">
      <c r="A264" s="309">
        <v>705984</v>
      </c>
      <c r="B264" s="317" t="s">
        <v>791</v>
      </c>
      <c r="C264" s="428" t="s">
        <v>582</v>
      </c>
      <c r="D264" s="230" t="s">
        <v>246</v>
      </c>
      <c r="E264" s="350" t="s">
        <v>3778</v>
      </c>
      <c r="F264" s="331" t="s">
        <v>3779</v>
      </c>
    </row>
    <row r="265" spans="1:6" ht="35.4" x14ac:dyDescent="0.25">
      <c r="A265" s="303">
        <v>706011</v>
      </c>
      <c r="B265" s="304" t="s">
        <v>147</v>
      </c>
      <c r="C265" s="306" t="s">
        <v>128</v>
      </c>
      <c r="D265" s="230" t="s">
        <v>246</v>
      </c>
      <c r="E265" s="350" t="s">
        <v>3778</v>
      </c>
      <c r="F265" s="358"/>
    </row>
    <row r="266" spans="1:6" ht="35.4" x14ac:dyDescent="0.25">
      <c r="A266" s="401">
        <v>706035</v>
      </c>
      <c r="B266" s="378" t="s">
        <v>792</v>
      </c>
      <c r="C266" s="379" t="s">
        <v>252</v>
      </c>
      <c r="D266" s="230" t="s">
        <v>247</v>
      </c>
      <c r="E266" s="270"/>
      <c r="F266" s="358"/>
    </row>
    <row r="267" spans="1:6" ht="35.4" x14ac:dyDescent="0.25">
      <c r="A267" s="303">
        <v>706039</v>
      </c>
      <c r="B267" s="304" t="s">
        <v>793</v>
      </c>
      <c r="C267" s="306" t="s">
        <v>110</v>
      </c>
      <c r="D267" s="230" t="s">
        <v>398</v>
      </c>
      <c r="E267" s="456"/>
      <c r="F267" s="508"/>
    </row>
    <row r="268" spans="1:6" ht="35.4" x14ac:dyDescent="0.25">
      <c r="A268" s="309">
        <v>706043</v>
      </c>
      <c r="B268" s="317" t="s">
        <v>794</v>
      </c>
      <c r="C268" s="428" t="s">
        <v>118</v>
      </c>
      <c r="D268" s="230" t="s">
        <v>246</v>
      </c>
      <c r="E268" s="353"/>
      <c r="F268" s="331" t="s">
        <v>3779</v>
      </c>
    </row>
    <row r="269" spans="1:6" ht="35.4" x14ac:dyDescent="0.25">
      <c r="A269" s="303">
        <v>706044</v>
      </c>
      <c r="B269" s="304" t="s">
        <v>795</v>
      </c>
      <c r="C269" s="306" t="s">
        <v>796</v>
      </c>
      <c r="D269" s="230" t="s">
        <v>246</v>
      </c>
      <c r="E269" s="350" t="s">
        <v>3778</v>
      </c>
      <c r="F269" s="358"/>
    </row>
    <row r="270" spans="1:6" ht="35.4" x14ac:dyDescent="0.25">
      <c r="A270" s="303">
        <v>706082</v>
      </c>
      <c r="B270" s="304" t="s">
        <v>797</v>
      </c>
      <c r="C270" s="306" t="s">
        <v>351</v>
      </c>
      <c r="D270" s="230" t="s">
        <v>398</v>
      </c>
      <c r="E270" s="456"/>
      <c r="F270" s="506"/>
    </row>
    <row r="271" spans="1:6" ht="35.4" x14ac:dyDescent="0.25">
      <c r="A271" s="303">
        <v>706093</v>
      </c>
      <c r="B271" s="304" t="s">
        <v>798</v>
      </c>
      <c r="C271" s="306" t="s">
        <v>280</v>
      </c>
      <c r="D271" s="230" t="s">
        <v>246</v>
      </c>
      <c r="E271" s="476"/>
      <c r="F271" s="343"/>
    </row>
    <row r="272" spans="1:6" ht="35.4" x14ac:dyDescent="0.25">
      <c r="A272" s="401">
        <v>706106</v>
      </c>
      <c r="B272" s="378" t="s">
        <v>799</v>
      </c>
      <c r="C272" s="379" t="s">
        <v>119</v>
      </c>
      <c r="D272" s="230" t="s">
        <v>247</v>
      </c>
      <c r="E272" s="270"/>
      <c r="F272" s="244"/>
    </row>
    <row r="273" spans="1:6" ht="35.4" x14ac:dyDescent="0.25">
      <c r="A273" s="309">
        <v>706112</v>
      </c>
      <c r="B273" s="317" t="s">
        <v>800</v>
      </c>
      <c r="C273" s="428" t="s">
        <v>801</v>
      </c>
      <c r="D273" s="230" t="s">
        <v>246</v>
      </c>
      <c r="E273" s="350" t="s">
        <v>3778</v>
      </c>
      <c r="F273" s="331" t="s">
        <v>3779</v>
      </c>
    </row>
    <row r="274" spans="1:6" ht="35.4" x14ac:dyDescent="0.25">
      <c r="A274" s="303">
        <v>706116</v>
      </c>
      <c r="B274" s="304" t="s">
        <v>530</v>
      </c>
      <c r="C274" s="306" t="s">
        <v>118</v>
      </c>
      <c r="D274" s="230" t="s">
        <v>246</v>
      </c>
      <c r="E274" s="350" t="s">
        <v>3778</v>
      </c>
      <c r="F274" s="244"/>
    </row>
    <row r="275" spans="1:6" ht="35.4" x14ac:dyDescent="0.25">
      <c r="A275" s="401">
        <v>706119</v>
      </c>
      <c r="B275" s="378" t="s">
        <v>802</v>
      </c>
      <c r="C275" s="379" t="s">
        <v>105</v>
      </c>
      <c r="D275" s="230" t="s">
        <v>247</v>
      </c>
      <c r="E275" s="270"/>
      <c r="F275" s="343"/>
    </row>
    <row r="276" spans="1:6" ht="35.4" x14ac:dyDescent="0.25">
      <c r="A276" s="327">
        <v>706129</v>
      </c>
      <c r="B276" s="328" t="s">
        <v>454</v>
      </c>
      <c r="C276" s="433" t="s">
        <v>62</v>
      </c>
      <c r="D276" s="230" t="s">
        <v>246</v>
      </c>
      <c r="E276" s="350" t="s">
        <v>3778</v>
      </c>
      <c r="F276" s="331" t="s">
        <v>3779</v>
      </c>
    </row>
    <row r="277" spans="1:6" ht="35.4" x14ac:dyDescent="0.25">
      <c r="A277" s="401">
        <v>706148</v>
      </c>
      <c r="B277" s="378" t="s">
        <v>803</v>
      </c>
      <c r="C277" s="379" t="s">
        <v>804</v>
      </c>
      <c r="D277" s="230" t="s">
        <v>247</v>
      </c>
      <c r="E277" s="270"/>
      <c r="F277" s="395"/>
    </row>
    <row r="278" spans="1:6" ht="35.4" x14ac:dyDescent="0.25">
      <c r="A278" s="245">
        <v>706173</v>
      </c>
      <c r="B278" s="246" t="s">
        <v>624</v>
      </c>
      <c r="C278" s="247" t="s">
        <v>318</v>
      </c>
      <c r="D278" s="234" t="s">
        <v>245</v>
      </c>
      <c r="E278" s="480"/>
      <c r="F278" s="236" t="s">
        <v>3779</v>
      </c>
    </row>
    <row r="279" spans="1:6" ht="35.4" x14ac:dyDescent="0.25">
      <c r="A279" s="303">
        <v>706175</v>
      </c>
      <c r="B279" s="304" t="s">
        <v>625</v>
      </c>
      <c r="C279" s="306" t="s">
        <v>222</v>
      </c>
      <c r="D279" s="230" t="s">
        <v>398</v>
      </c>
      <c r="E279" s="456"/>
      <c r="F279" s="508"/>
    </row>
    <row r="280" spans="1:6" ht="35.4" x14ac:dyDescent="0.25">
      <c r="A280" s="303">
        <v>706178</v>
      </c>
      <c r="B280" s="304" t="s">
        <v>626</v>
      </c>
      <c r="C280" s="306" t="s">
        <v>189</v>
      </c>
      <c r="D280" s="446" t="s">
        <v>224</v>
      </c>
      <c r="E280" s="270"/>
      <c r="F280" s="226" t="s">
        <v>3829</v>
      </c>
    </row>
    <row r="281" spans="1:6" ht="35.4" x14ac:dyDescent="0.25">
      <c r="A281" s="227">
        <v>706179</v>
      </c>
      <c r="B281" s="228" t="s">
        <v>571</v>
      </c>
      <c r="C281" s="229" t="s">
        <v>353</v>
      </c>
      <c r="D281" s="230" t="s">
        <v>245</v>
      </c>
      <c r="E281" s="260" t="s">
        <v>3778</v>
      </c>
      <c r="F281" s="243"/>
    </row>
    <row r="282" spans="1:6" ht="35.4" x14ac:dyDescent="0.25">
      <c r="A282" s="309">
        <v>706189</v>
      </c>
      <c r="B282" s="317" t="s">
        <v>572</v>
      </c>
      <c r="C282" s="428" t="s">
        <v>353</v>
      </c>
      <c r="D282" s="230" t="s">
        <v>246</v>
      </c>
      <c r="E282" s="353"/>
      <c r="F282" s="331" t="s">
        <v>3779</v>
      </c>
    </row>
    <row r="283" spans="1:6" ht="35.4" x14ac:dyDescent="0.25">
      <c r="A283" s="401">
        <v>706211</v>
      </c>
      <c r="B283" s="378" t="s">
        <v>627</v>
      </c>
      <c r="C283" s="379" t="s">
        <v>333</v>
      </c>
      <c r="D283" s="230" t="s">
        <v>247</v>
      </c>
      <c r="E283" s="270" t="s">
        <v>3815</v>
      </c>
      <c r="F283" s="395"/>
    </row>
    <row r="284" spans="1:6" ht="35.4" x14ac:dyDescent="0.25">
      <c r="A284" s="245">
        <v>706217</v>
      </c>
      <c r="B284" s="246" t="s">
        <v>628</v>
      </c>
      <c r="C284" s="247" t="s">
        <v>64</v>
      </c>
      <c r="D284" s="234" t="s">
        <v>245</v>
      </c>
      <c r="E284" s="260" t="s">
        <v>3778</v>
      </c>
      <c r="F284" s="236" t="s">
        <v>3779</v>
      </c>
    </row>
    <row r="285" spans="1:6" ht="35.4" x14ac:dyDescent="0.25">
      <c r="A285" s="245">
        <v>706218</v>
      </c>
      <c r="B285" s="246" t="s">
        <v>1378</v>
      </c>
      <c r="C285" s="247" t="s">
        <v>1379</v>
      </c>
      <c r="D285" s="234" t="s">
        <v>245</v>
      </c>
      <c r="E285" s="260" t="s">
        <v>3778</v>
      </c>
      <c r="F285" s="236" t="s">
        <v>3779</v>
      </c>
    </row>
    <row r="286" spans="1:6" ht="35.4" x14ac:dyDescent="0.25">
      <c r="A286" s="227">
        <v>706231</v>
      </c>
      <c r="B286" s="228" t="s">
        <v>629</v>
      </c>
      <c r="C286" s="229" t="s">
        <v>396</v>
      </c>
      <c r="D286" s="230" t="s">
        <v>245</v>
      </c>
      <c r="E286" s="260" t="s">
        <v>3778</v>
      </c>
      <c r="F286" s="244"/>
    </row>
    <row r="287" spans="1:6" ht="35.4" x14ac:dyDescent="0.25">
      <c r="A287" s="245">
        <v>706232</v>
      </c>
      <c r="B287" s="246" t="s">
        <v>1380</v>
      </c>
      <c r="C287" s="247" t="s">
        <v>1381</v>
      </c>
      <c r="D287" s="234" t="s">
        <v>245</v>
      </c>
      <c r="E287" s="260" t="s">
        <v>3778</v>
      </c>
      <c r="F287" s="236" t="s">
        <v>3779</v>
      </c>
    </row>
    <row r="288" spans="1:6" ht="35.4" x14ac:dyDescent="0.25">
      <c r="A288" s="334">
        <v>706235</v>
      </c>
      <c r="B288" s="335" t="s">
        <v>475</v>
      </c>
      <c r="C288" s="430" t="s">
        <v>361</v>
      </c>
      <c r="D288" s="230" t="s">
        <v>246</v>
      </c>
      <c r="E288" s="350" t="s">
        <v>3778</v>
      </c>
      <c r="F288" s="331" t="s">
        <v>3779</v>
      </c>
    </row>
    <row r="289" spans="1:6" ht="35.4" x14ac:dyDescent="0.25">
      <c r="A289" s="420">
        <v>706237</v>
      </c>
      <c r="B289" s="370" t="s">
        <v>541</v>
      </c>
      <c r="C289" s="398" t="s">
        <v>308</v>
      </c>
      <c r="D289" s="230" t="s">
        <v>247</v>
      </c>
      <c r="E289" s="273" t="s">
        <v>3815</v>
      </c>
      <c r="F289" s="397" t="s">
        <v>3779</v>
      </c>
    </row>
    <row r="290" spans="1:6" ht="35.4" x14ac:dyDescent="0.25">
      <c r="A290" s="303">
        <v>706244</v>
      </c>
      <c r="B290" s="304" t="s">
        <v>478</v>
      </c>
      <c r="C290" s="306" t="s">
        <v>332</v>
      </c>
      <c r="D290" s="230" t="s">
        <v>246</v>
      </c>
      <c r="E290" s="342"/>
      <c r="F290" s="358"/>
    </row>
    <row r="291" spans="1:6" ht="35.4" x14ac:dyDescent="0.25">
      <c r="A291" s="303">
        <v>706258</v>
      </c>
      <c r="B291" s="304" t="s">
        <v>492</v>
      </c>
      <c r="C291" s="306" t="s">
        <v>300</v>
      </c>
      <c r="D291" s="446" t="s">
        <v>224</v>
      </c>
      <c r="E291" s="270"/>
      <c r="F291" s="226" t="s">
        <v>3829</v>
      </c>
    </row>
    <row r="292" spans="1:6" ht="35.4" x14ac:dyDescent="0.25">
      <c r="A292" s="401">
        <v>706265</v>
      </c>
      <c r="B292" s="378" t="s">
        <v>630</v>
      </c>
      <c r="C292" s="379" t="s">
        <v>84</v>
      </c>
      <c r="D292" s="230" t="s">
        <v>247</v>
      </c>
      <c r="E292" s="270"/>
      <c r="F292" s="395"/>
    </row>
    <row r="293" spans="1:6" ht="35.4" x14ac:dyDescent="0.25">
      <c r="A293" s="303">
        <v>706272</v>
      </c>
      <c r="B293" s="304" t="s">
        <v>631</v>
      </c>
      <c r="C293" s="306" t="s">
        <v>632</v>
      </c>
      <c r="D293" s="230" t="s">
        <v>400</v>
      </c>
      <c r="E293" s="270"/>
      <c r="F293" s="226" t="s">
        <v>3822</v>
      </c>
    </row>
    <row r="294" spans="1:6" ht="35.4" x14ac:dyDescent="0.25">
      <c r="A294" s="401">
        <v>706273</v>
      </c>
      <c r="B294" s="378" t="s">
        <v>633</v>
      </c>
      <c r="C294" s="379" t="s">
        <v>91</v>
      </c>
      <c r="D294" s="230" t="s">
        <v>247</v>
      </c>
      <c r="E294" s="270"/>
      <c r="F294" s="338"/>
    </row>
    <row r="295" spans="1:6" ht="35.4" x14ac:dyDescent="0.25">
      <c r="A295" s="336">
        <v>706274</v>
      </c>
      <c r="B295" s="337" t="s">
        <v>542</v>
      </c>
      <c r="C295" s="434" t="s">
        <v>391</v>
      </c>
      <c r="D295" s="230" t="s">
        <v>246</v>
      </c>
      <c r="E295" s="342"/>
      <c r="F295" s="521" t="s">
        <v>3775</v>
      </c>
    </row>
    <row r="296" spans="1:6" ht="35.4" x14ac:dyDescent="0.25">
      <c r="A296" s="303">
        <v>706296</v>
      </c>
      <c r="B296" s="304" t="s">
        <v>634</v>
      </c>
      <c r="C296" s="306" t="s">
        <v>635</v>
      </c>
      <c r="D296" s="230" t="s">
        <v>246</v>
      </c>
      <c r="E296" s="342"/>
      <c r="F296" s="338"/>
    </row>
    <row r="297" spans="1:6" ht="35.4" x14ac:dyDescent="0.25">
      <c r="A297" s="303">
        <v>706313</v>
      </c>
      <c r="B297" s="304" t="s">
        <v>636</v>
      </c>
      <c r="C297" s="306" t="s">
        <v>316</v>
      </c>
      <c r="D297" s="230" t="s">
        <v>246</v>
      </c>
      <c r="E297" s="350" t="s">
        <v>3778</v>
      </c>
      <c r="F297" s="358"/>
    </row>
    <row r="298" spans="1:6" ht="35.4" x14ac:dyDescent="0.25">
      <c r="A298" s="303">
        <v>706316</v>
      </c>
      <c r="B298" s="304" t="s">
        <v>637</v>
      </c>
      <c r="C298" s="306" t="s">
        <v>574</v>
      </c>
      <c r="D298" s="230" t="s">
        <v>246</v>
      </c>
      <c r="E298" s="342"/>
      <c r="F298" s="338"/>
    </row>
    <row r="299" spans="1:6" ht="35.4" x14ac:dyDescent="0.25">
      <c r="A299" s="303">
        <v>706319</v>
      </c>
      <c r="B299" s="304" t="s">
        <v>638</v>
      </c>
      <c r="C299" s="306" t="s">
        <v>282</v>
      </c>
      <c r="D299" s="230" t="s">
        <v>398</v>
      </c>
      <c r="E299" s="456"/>
      <c r="F299" s="506"/>
    </row>
    <row r="300" spans="1:6" ht="35.4" x14ac:dyDescent="0.25">
      <c r="A300" s="401">
        <v>706322</v>
      </c>
      <c r="B300" s="378" t="s">
        <v>639</v>
      </c>
      <c r="C300" s="379" t="s">
        <v>132</v>
      </c>
      <c r="D300" s="230" t="s">
        <v>247</v>
      </c>
      <c r="E300" s="295"/>
      <c r="F300" s="358"/>
    </row>
    <row r="301" spans="1:6" ht="35.4" x14ac:dyDescent="0.25">
      <c r="A301" s="334">
        <v>706329</v>
      </c>
      <c r="B301" s="335" t="s">
        <v>640</v>
      </c>
      <c r="C301" s="430" t="s">
        <v>99</v>
      </c>
      <c r="D301" s="230" t="s">
        <v>246</v>
      </c>
      <c r="E301" s="353"/>
      <c r="F301" s="331" t="s">
        <v>3779</v>
      </c>
    </row>
    <row r="302" spans="1:6" ht="35.4" x14ac:dyDescent="0.25">
      <c r="A302" s="401">
        <v>706331</v>
      </c>
      <c r="B302" s="378" t="s">
        <v>641</v>
      </c>
      <c r="C302" s="379" t="s">
        <v>89</v>
      </c>
      <c r="D302" s="230" t="s">
        <v>247</v>
      </c>
      <c r="E302" s="270"/>
      <c r="F302" s="395"/>
    </row>
    <row r="303" spans="1:6" ht="35.4" x14ac:dyDescent="0.25">
      <c r="A303" s="303">
        <v>706334</v>
      </c>
      <c r="B303" s="304" t="s">
        <v>642</v>
      </c>
      <c r="C303" s="306" t="s">
        <v>165</v>
      </c>
      <c r="D303" s="230" t="s">
        <v>398</v>
      </c>
      <c r="E303" s="456"/>
      <c r="F303" s="506"/>
    </row>
    <row r="304" spans="1:6" ht="35.4" x14ac:dyDescent="0.25">
      <c r="A304" s="303">
        <v>706342</v>
      </c>
      <c r="B304" s="304" t="s">
        <v>643</v>
      </c>
      <c r="C304" s="306" t="s">
        <v>397</v>
      </c>
      <c r="D304" s="446" t="s">
        <v>224</v>
      </c>
      <c r="E304" s="295"/>
      <c r="F304" s="226" t="s">
        <v>3829</v>
      </c>
    </row>
    <row r="305" spans="1:6" ht="35.4" x14ac:dyDescent="0.25">
      <c r="A305" s="309">
        <v>706346</v>
      </c>
      <c r="B305" s="317" t="s">
        <v>493</v>
      </c>
      <c r="C305" s="428" t="s">
        <v>276</v>
      </c>
      <c r="D305" s="230" t="s">
        <v>246</v>
      </c>
      <c r="E305" s="353"/>
      <c r="F305" s="331" t="s">
        <v>3779</v>
      </c>
    </row>
    <row r="306" spans="1:6" ht="35.4" x14ac:dyDescent="0.25">
      <c r="A306" s="336">
        <v>706354</v>
      </c>
      <c r="B306" s="337" t="s">
        <v>644</v>
      </c>
      <c r="C306" s="434" t="s">
        <v>645</v>
      </c>
      <c r="D306" s="230" t="s">
        <v>246</v>
      </c>
      <c r="E306" s="340"/>
      <c r="F306" s="521" t="s">
        <v>3775</v>
      </c>
    </row>
    <row r="307" spans="1:6" ht="35.4" x14ac:dyDescent="0.25">
      <c r="A307" s="401">
        <v>706359</v>
      </c>
      <c r="B307" s="378" t="s">
        <v>646</v>
      </c>
      <c r="C307" s="379" t="s">
        <v>80</v>
      </c>
      <c r="D307" s="230" t="s">
        <v>247</v>
      </c>
      <c r="E307" s="270"/>
      <c r="F307" s="395"/>
    </row>
    <row r="308" spans="1:6" ht="35.4" x14ac:dyDescent="0.25">
      <c r="A308" s="303">
        <v>706363</v>
      </c>
      <c r="B308" s="304" t="s">
        <v>647</v>
      </c>
      <c r="C308" s="306" t="s">
        <v>648</v>
      </c>
      <c r="D308" s="230" t="s">
        <v>246</v>
      </c>
      <c r="E308" s="342"/>
      <c r="F308" s="343"/>
    </row>
    <row r="309" spans="1:6" ht="35.4" x14ac:dyDescent="0.5">
      <c r="A309" s="303">
        <v>706381</v>
      </c>
      <c r="B309" s="304" t="s">
        <v>649</v>
      </c>
      <c r="C309" s="306" t="s">
        <v>87</v>
      </c>
      <c r="D309" s="230" t="s">
        <v>398</v>
      </c>
      <c r="E309" s="468"/>
      <c r="F309" s="508"/>
    </row>
    <row r="310" spans="1:6" ht="35.4" x14ac:dyDescent="0.25">
      <c r="A310" s="303">
        <v>706382</v>
      </c>
      <c r="B310" s="304" t="s">
        <v>2899</v>
      </c>
      <c r="C310" s="306" t="s">
        <v>99</v>
      </c>
      <c r="D310" s="230" t="s">
        <v>246</v>
      </c>
      <c r="E310" s="340"/>
      <c r="F310" s="343"/>
    </row>
    <row r="311" spans="1:6" ht="35.4" x14ac:dyDescent="0.25">
      <c r="A311" s="401">
        <v>706384</v>
      </c>
      <c r="B311" s="378" t="s">
        <v>650</v>
      </c>
      <c r="C311" s="379" t="s">
        <v>108</v>
      </c>
      <c r="D311" s="230" t="s">
        <v>247</v>
      </c>
      <c r="E311" s="295"/>
      <c r="F311" s="358"/>
    </row>
    <row r="312" spans="1:6" ht="35.4" x14ac:dyDescent="0.25">
      <c r="A312" s="303">
        <v>706386</v>
      </c>
      <c r="B312" s="304" t="s">
        <v>651</v>
      </c>
      <c r="C312" s="306" t="s">
        <v>98</v>
      </c>
      <c r="D312" s="230" t="s">
        <v>398</v>
      </c>
      <c r="E312" s="456"/>
      <c r="F312" s="506"/>
    </row>
    <row r="313" spans="1:6" ht="35.4" x14ac:dyDescent="0.25">
      <c r="A313" s="303">
        <v>706389</v>
      </c>
      <c r="B313" s="304" t="s">
        <v>652</v>
      </c>
      <c r="C313" s="306" t="s">
        <v>188</v>
      </c>
      <c r="D313" s="230" t="s">
        <v>246</v>
      </c>
      <c r="E313" s="342"/>
      <c r="F313" s="358"/>
    </row>
    <row r="314" spans="1:6" ht="35.4" x14ac:dyDescent="0.25">
      <c r="A314" s="418">
        <v>706392</v>
      </c>
      <c r="B314" s="390" t="s">
        <v>653</v>
      </c>
      <c r="C314" s="391" t="s">
        <v>259</v>
      </c>
      <c r="D314" s="230" t="s">
        <v>247</v>
      </c>
      <c r="E314" s="491"/>
      <c r="F314" s="397" t="s">
        <v>3779</v>
      </c>
    </row>
    <row r="315" spans="1:6" ht="35.4" x14ac:dyDescent="0.25">
      <c r="A315" s="303">
        <v>706396</v>
      </c>
      <c r="B315" s="304" t="s">
        <v>654</v>
      </c>
      <c r="C315" s="306" t="s">
        <v>188</v>
      </c>
      <c r="D315" s="230" t="s">
        <v>246</v>
      </c>
      <c r="E315" s="342"/>
      <c r="F315" s="338"/>
    </row>
    <row r="316" spans="1:6" ht="35.4" x14ac:dyDescent="0.25">
      <c r="A316" s="227">
        <v>706404</v>
      </c>
      <c r="B316" s="228" t="s">
        <v>3789</v>
      </c>
      <c r="C316" s="229" t="s">
        <v>3790</v>
      </c>
      <c r="D316" s="230" t="s">
        <v>245</v>
      </c>
      <c r="E316" s="260" t="s">
        <v>3778</v>
      </c>
      <c r="F316" s="248"/>
    </row>
    <row r="317" spans="1:6" ht="35.4" x14ac:dyDescent="0.25">
      <c r="A317" s="245">
        <v>706413</v>
      </c>
      <c r="B317" s="246" t="s">
        <v>655</v>
      </c>
      <c r="C317" s="247" t="s">
        <v>358</v>
      </c>
      <c r="D317" s="234" t="s">
        <v>245</v>
      </c>
      <c r="E317" s="260" t="s">
        <v>3778</v>
      </c>
      <c r="F317" s="236" t="s">
        <v>3779</v>
      </c>
    </row>
    <row r="318" spans="1:6" ht="35.4" x14ac:dyDescent="0.25">
      <c r="A318" s="303">
        <v>706416</v>
      </c>
      <c r="B318" s="304" t="s">
        <v>805</v>
      </c>
      <c r="C318" s="306" t="s">
        <v>258</v>
      </c>
      <c r="D318" s="230" t="s">
        <v>398</v>
      </c>
      <c r="E318" s="456"/>
      <c r="F318" s="296"/>
    </row>
    <row r="319" spans="1:6" ht="35.4" x14ac:dyDescent="0.25">
      <c r="A319" s="303">
        <v>706426</v>
      </c>
      <c r="B319" s="304" t="s">
        <v>551</v>
      </c>
      <c r="C319" s="306" t="s">
        <v>552</v>
      </c>
      <c r="D319" s="285" t="s">
        <v>246</v>
      </c>
      <c r="E319" s="260" t="s">
        <v>3814</v>
      </c>
      <c r="F319" s="297"/>
    </row>
    <row r="320" spans="1:6" ht="35.4" x14ac:dyDescent="0.25">
      <c r="A320" s="227">
        <v>706430</v>
      </c>
      <c r="B320" s="228" t="s">
        <v>806</v>
      </c>
      <c r="C320" s="229" t="s">
        <v>250</v>
      </c>
      <c r="D320" s="285" t="s">
        <v>245</v>
      </c>
      <c r="E320" s="260" t="s">
        <v>3778</v>
      </c>
      <c r="F320" s="284"/>
    </row>
    <row r="321" spans="1:6" ht="35.4" x14ac:dyDescent="0.25">
      <c r="A321" s="303">
        <v>706433</v>
      </c>
      <c r="B321" s="304" t="s">
        <v>807</v>
      </c>
      <c r="C321" s="306" t="s">
        <v>132</v>
      </c>
      <c r="D321" s="285" t="s">
        <v>246</v>
      </c>
      <c r="E321" s="260" t="s">
        <v>3814</v>
      </c>
      <c r="F321" s="297"/>
    </row>
    <row r="322" spans="1:6" ht="35.4" x14ac:dyDescent="0.25">
      <c r="A322" s="401">
        <v>706439</v>
      </c>
      <c r="B322" s="378" t="s">
        <v>588</v>
      </c>
      <c r="C322" s="379" t="s">
        <v>73</v>
      </c>
      <c r="D322" s="285" t="s">
        <v>247</v>
      </c>
      <c r="E322" s="270"/>
      <c r="F322" s="519"/>
    </row>
    <row r="323" spans="1:6" ht="35.4" x14ac:dyDescent="0.25">
      <c r="A323" s="303">
        <v>706456</v>
      </c>
      <c r="B323" s="304" t="s">
        <v>458</v>
      </c>
      <c r="C323" s="306" t="s">
        <v>459</v>
      </c>
      <c r="D323" s="261" t="s">
        <v>224</v>
      </c>
      <c r="E323" s="270"/>
      <c r="F323" s="356" t="s">
        <v>3829</v>
      </c>
    </row>
    <row r="324" spans="1:6" ht="35.4" x14ac:dyDescent="0.25">
      <c r="A324" s="303">
        <v>706459</v>
      </c>
      <c r="B324" s="304" t="s">
        <v>808</v>
      </c>
      <c r="C324" s="306" t="s">
        <v>99</v>
      </c>
      <c r="D324" s="261" t="s">
        <v>224</v>
      </c>
      <c r="E324" s="270"/>
      <c r="F324" s="356" t="s">
        <v>3829</v>
      </c>
    </row>
    <row r="325" spans="1:6" ht="35.4" x14ac:dyDescent="0.25">
      <c r="A325" s="245">
        <v>706469</v>
      </c>
      <c r="B325" s="246" t="s">
        <v>809</v>
      </c>
      <c r="C325" s="247" t="s">
        <v>221</v>
      </c>
      <c r="D325" s="283" t="s">
        <v>245</v>
      </c>
      <c r="E325" s="260" t="s">
        <v>3778</v>
      </c>
      <c r="F325" s="275" t="s">
        <v>3779</v>
      </c>
    </row>
    <row r="326" spans="1:6" ht="35.4" x14ac:dyDescent="0.25">
      <c r="A326" s="336">
        <v>706471</v>
      </c>
      <c r="B326" s="337" t="s">
        <v>553</v>
      </c>
      <c r="C326" s="434" t="s">
        <v>333</v>
      </c>
      <c r="D326" s="285" t="s">
        <v>246</v>
      </c>
      <c r="E326" s="340"/>
      <c r="F326" s="347" t="s">
        <v>3775</v>
      </c>
    </row>
    <row r="327" spans="1:6" ht="35.4" x14ac:dyDescent="0.25">
      <c r="A327" s="303">
        <v>706483</v>
      </c>
      <c r="B327" s="304" t="s">
        <v>554</v>
      </c>
      <c r="C327" s="306" t="s">
        <v>67</v>
      </c>
      <c r="D327" s="285" t="s">
        <v>246</v>
      </c>
      <c r="E327" s="342"/>
      <c r="F327" s="346"/>
    </row>
    <row r="328" spans="1:6" ht="35.4" x14ac:dyDescent="0.25">
      <c r="A328" s="245">
        <v>706484</v>
      </c>
      <c r="B328" s="246" t="s">
        <v>1382</v>
      </c>
      <c r="C328" s="247" t="s">
        <v>64</v>
      </c>
      <c r="D328" s="283" t="s">
        <v>245</v>
      </c>
      <c r="E328" s="480"/>
      <c r="F328" s="275" t="s">
        <v>3779</v>
      </c>
    </row>
    <row r="329" spans="1:6" ht="39.6" x14ac:dyDescent="0.25">
      <c r="A329" s="303">
        <v>706489</v>
      </c>
      <c r="B329" s="304" t="s">
        <v>1383</v>
      </c>
      <c r="C329" s="306" t="s">
        <v>1384</v>
      </c>
      <c r="D329" s="285" t="s">
        <v>246</v>
      </c>
      <c r="E329" s="260" t="s">
        <v>3815</v>
      </c>
      <c r="F329" s="348"/>
    </row>
    <row r="330" spans="1:6" ht="35.4" x14ac:dyDescent="0.25">
      <c r="A330" s="334">
        <v>706493</v>
      </c>
      <c r="B330" s="335" t="s">
        <v>810</v>
      </c>
      <c r="C330" s="430" t="s">
        <v>811</v>
      </c>
      <c r="D330" s="285" t="s">
        <v>246</v>
      </c>
      <c r="E330" s="349"/>
      <c r="F330" s="339" t="s">
        <v>3779</v>
      </c>
    </row>
    <row r="331" spans="1:6" ht="35.4" x14ac:dyDescent="0.25">
      <c r="A331" s="334">
        <v>706502</v>
      </c>
      <c r="B331" s="335" t="s">
        <v>812</v>
      </c>
      <c r="C331" s="430" t="s">
        <v>66</v>
      </c>
      <c r="D331" s="285" t="s">
        <v>246</v>
      </c>
      <c r="E331" s="350" t="s">
        <v>3778</v>
      </c>
      <c r="F331" s="339" t="s">
        <v>3779</v>
      </c>
    </row>
    <row r="332" spans="1:6" ht="35.4" x14ac:dyDescent="0.25">
      <c r="A332" s="401">
        <v>706504</v>
      </c>
      <c r="B332" s="378" t="s">
        <v>813</v>
      </c>
      <c r="C332" s="379" t="s">
        <v>368</v>
      </c>
      <c r="D332" s="285" t="s">
        <v>247</v>
      </c>
      <c r="E332" s="270" t="s">
        <v>3815</v>
      </c>
      <c r="F332" s="519"/>
    </row>
    <row r="333" spans="1:6" ht="35.4" x14ac:dyDescent="0.25">
      <c r="A333" s="336">
        <v>706506</v>
      </c>
      <c r="B333" s="337" t="s">
        <v>586</v>
      </c>
      <c r="C333" s="434" t="s">
        <v>142</v>
      </c>
      <c r="D333" s="285" t="s">
        <v>246</v>
      </c>
      <c r="E333" s="342"/>
      <c r="F333" s="347" t="s">
        <v>3775</v>
      </c>
    </row>
    <row r="334" spans="1:6" ht="35.4" x14ac:dyDescent="0.25">
      <c r="A334" s="249">
        <v>706519</v>
      </c>
      <c r="B334" s="250" t="s">
        <v>814</v>
      </c>
      <c r="C334" s="251" t="s">
        <v>66</v>
      </c>
      <c r="D334" s="285" t="s">
        <v>245</v>
      </c>
      <c r="E334" s="260" t="s">
        <v>3778</v>
      </c>
      <c r="F334" s="292" t="s">
        <v>3775</v>
      </c>
    </row>
    <row r="335" spans="1:6" ht="35.4" x14ac:dyDescent="0.25">
      <c r="A335" s="303">
        <v>706526</v>
      </c>
      <c r="B335" s="304" t="s">
        <v>815</v>
      </c>
      <c r="C335" s="306" t="s">
        <v>80</v>
      </c>
      <c r="D335" s="285" t="s">
        <v>398</v>
      </c>
      <c r="E335" s="459"/>
      <c r="F335" s="531"/>
    </row>
    <row r="336" spans="1:6" ht="35.4" x14ac:dyDescent="0.25">
      <c r="A336" s="401">
        <v>706537</v>
      </c>
      <c r="B336" s="378" t="s">
        <v>555</v>
      </c>
      <c r="C336" s="379" t="s">
        <v>311</v>
      </c>
      <c r="D336" s="285" t="s">
        <v>247</v>
      </c>
      <c r="E336" s="270"/>
      <c r="F336" s="345"/>
    </row>
    <row r="337" spans="1:6" ht="35.4" x14ac:dyDescent="0.25">
      <c r="A337" s="245">
        <v>706538</v>
      </c>
      <c r="B337" s="246" t="s">
        <v>1385</v>
      </c>
      <c r="C337" s="247" t="s">
        <v>1386</v>
      </c>
      <c r="D337" s="283" t="s">
        <v>245</v>
      </c>
      <c r="E337" s="260" t="s">
        <v>3778</v>
      </c>
      <c r="F337" s="275" t="s">
        <v>3779</v>
      </c>
    </row>
    <row r="338" spans="1:6" ht="35.4" x14ac:dyDescent="0.25">
      <c r="A338" s="401">
        <v>706543</v>
      </c>
      <c r="B338" s="378" t="s">
        <v>816</v>
      </c>
      <c r="C338" s="379" t="s">
        <v>590</v>
      </c>
      <c r="D338" s="285" t="s">
        <v>247</v>
      </c>
      <c r="E338" s="270" t="s">
        <v>3815</v>
      </c>
      <c r="F338" s="519"/>
    </row>
    <row r="339" spans="1:6" ht="35.4" x14ac:dyDescent="0.25">
      <c r="A339" s="418">
        <v>706560</v>
      </c>
      <c r="B339" s="390" t="s">
        <v>817</v>
      </c>
      <c r="C339" s="391" t="s">
        <v>818</v>
      </c>
      <c r="D339" s="285" t="s">
        <v>247</v>
      </c>
      <c r="E339" s="273" t="s">
        <v>3815</v>
      </c>
      <c r="F339" s="525" t="s">
        <v>3779</v>
      </c>
    </row>
    <row r="340" spans="1:6" ht="35.4" x14ac:dyDescent="0.25">
      <c r="A340" s="303">
        <v>706561</v>
      </c>
      <c r="B340" s="304" t="s">
        <v>819</v>
      </c>
      <c r="C340" s="306" t="s">
        <v>87</v>
      </c>
      <c r="D340" s="285" t="s">
        <v>398</v>
      </c>
      <c r="E340" s="456"/>
      <c r="F340" s="531"/>
    </row>
    <row r="341" spans="1:6" ht="35.4" x14ac:dyDescent="0.25">
      <c r="A341" s="303">
        <v>706563</v>
      </c>
      <c r="B341" s="304" t="s">
        <v>820</v>
      </c>
      <c r="C341" s="306" t="s">
        <v>223</v>
      </c>
      <c r="D341" s="285" t="s">
        <v>400</v>
      </c>
      <c r="E341" s="270"/>
      <c r="F341" s="356" t="s">
        <v>3822</v>
      </c>
    </row>
    <row r="342" spans="1:6" ht="35.4" x14ac:dyDescent="0.25">
      <c r="A342" s="303">
        <v>706572</v>
      </c>
      <c r="B342" s="304" t="s">
        <v>821</v>
      </c>
      <c r="C342" s="306" t="s">
        <v>64</v>
      </c>
      <c r="D342" s="285" t="s">
        <v>400</v>
      </c>
      <c r="E342" s="295"/>
      <c r="F342" s="356" t="s">
        <v>3822</v>
      </c>
    </row>
    <row r="343" spans="1:6" ht="35.4" x14ac:dyDescent="0.25">
      <c r="A343" s="303">
        <v>706574</v>
      </c>
      <c r="B343" s="304" t="s">
        <v>822</v>
      </c>
      <c r="C343" s="306" t="s">
        <v>70</v>
      </c>
      <c r="D343" s="261" t="s">
        <v>224</v>
      </c>
      <c r="E343" s="295"/>
      <c r="F343" s="356" t="s">
        <v>3829</v>
      </c>
    </row>
    <row r="344" spans="1:6" ht="35.4" x14ac:dyDescent="0.25">
      <c r="A344" s="249">
        <v>706580</v>
      </c>
      <c r="B344" s="250" t="s">
        <v>823</v>
      </c>
      <c r="C344" s="251" t="s">
        <v>242</v>
      </c>
      <c r="D344" s="285" t="s">
        <v>245</v>
      </c>
      <c r="E344" s="295"/>
      <c r="F344" s="292" t="s">
        <v>3775</v>
      </c>
    </row>
    <row r="345" spans="1:6" ht="35.4" x14ac:dyDescent="0.25">
      <c r="A345" s="227">
        <v>706587</v>
      </c>
      <c r="B345" s="228" t="s">
        <v>556</v>
      </c>
      <c r="C345" s="229" t="s">
        <v>557</v>
      </c>
      <c r="D345" s="285" t="s">
        <v>245</v>
      </c>
      <c r="E345" s="260" t="s">
        <v>3778</v>
      </c>
      <c r="F345" s="286"/>
    </row>
    <row r="346" spans="1:6" ht="35.4" x14ac:dyDescent="0.25">
      <c r="A346" s="303">
        <v>706596</v>
      </c>
      <c r="B346" s="304" t="s">
        <v>589</v>
      </c>
      <c r="C346" s="306" t="s">
        <v>391</v>
      </c>
      <c r="D346" s="285" t="s">
        <v>400</v>
      </c>
      <c r="E346" s="270"/>
      <c r="F346" s="356" t="s">
        <v>3822</v>
      </c>
    </row>
    <row r="347" spans="1:6" ht="35.4" x14ac:dyDescent="0.25">
      <c r="A347" s="245">
        <v>706598</v>
      </c>
      <c r="B347" s="246" t="s">
        <v>824</v>
      </c>
      <c r="C347" s="247" t="s">
        <v>66</v>
      </c>
      <c r="D347" s="283" t="s">
        <v>245</v>
      </c>
      <c r="E347" s="471" t="s">
        <v>3778</v>
      </c>
      <c r="F347" s="275" t="s">
        <v>3779</v>
      </c>
    </row>
    <row r="348" spans="1:6" ht="35.4" x14ac:dyDescent="0.25">
      <c r="A348" s="334">
        <v>706609</v>
      </c>
      <c r="B348" s="335" t="s">
        <v>558</v>
      </c>
      <c r="C348" s="430" t="s">
        <v>559</v>
      </c>
      <c r="D348" s="285" t="s">
        <v>246</v>
      </c>
      <c r="E348" s="350" t="s">
        <v>3778</v>
      </c>
      <c r="F348" s="339" t="s">
        <v>3779</v>
      </c>
    </row>
    <row r="349" spans="1:6" ht="35.4" x14ac:dyDescent="0.25">
      <c r="A349" s="313">
        <v>706612</v>
      </c>
      <c r="B349" s="314" t="s">
        <v>825</v>
      </c>
      <c r="C349" s="436" t="s">
        <v>268</v>
      </c>
      <c r="D349" s="285" t="s">
        <v>246</v>
      </c>
      <c r="E349" s="342"/>
      <c r="F349" s="347" t="s">
        <v>3775</v>
      </c>
    </row>
    <row r="350" spans="1:6" ht="35.4" x14ac:dyDescent="0.25">
      <c r="A350" s="401">
        <v>706614</v>
      </c>
      <c r="B350" s="378" t="s">
        <v>826</v>
      </c>
      <c r="C350" s="379" t="s">
        <v>334</v>
      </c>
      <c r="D350" s="285" t="s">
        <v>247</v>
      </c>
      <c r="E350" s="270" t="s">
        <v>3815</v>
      </c>
      <c r="F350" s="355"/>
    </row>
    <row r="351" spans="1:6" ht="35.4" x14ac:dyDescent="0.25">
      <c r="A351" s="334">
        <v>706621</v>
      </c>
      <c r="B351" s="335" t="s">
        <v>531</v>
      </c>
      <c r="C351" s="430" t="s">
        <v>66</v>
      </c>
      <c r="D351" s="285" t="s">
        <v>246</v>
      </c>
      <c r="E351" s="350" t="s">
        <v>3778</v>
      </c>
      <c r="F351" s="339" t="s">
        <v>3779</v>
      </c>
    </row>
    <row r="352" spans="1:6" ht="35.4" x14ac:dyDescent="0.25">
      <c r="A352" s="327">
        <v>706625</v>
      </c>
      <c r="B352" s="328" t="s">
        <v>1436</v>
      </c>
      <c r="C352" s="433" t="s">
        <v>395</v>
      </c>
      <c r="D352" s="285" t="s">
        <v>246</v>
      </c>
      <c r="E352" s="351"/>
      <c r="F352" s="339" t="s">
        <v>3779</v>
      </c>
    </row>
    <row r="353" spans="1:6" ht="35.4" x14ac:dyDescent="0.25">
      <c r="A353" s="245">
        <v>706631</v>
      </c>
      <c r="B353" s="246" t="s">
        <v>827</v>
      </c>
      <c r="C353" s="247" t="s">
        <v>828</v>
      </c>
      <c r="D353" s="283" t="s">
        <v>245</v>
      </c>
      <c r="E353" s="260" t="s">
        <v>3778</v>
      </c>
      <c r="F353" s="275" t="s">
        <v>3779</v>
      </c>
    </row>
    <row r="354" spans="1:6" ht="35.4" x14ac:dyDescent="0.25">
      <c r="A354" s="227">
        <v>706636</v>
      </c>
      <c r="B354" s="228" t="s">
        <v>1387</v>
      </c>
      <c r="C354" s="229" t="s">
        <v>66</v>
      </c>
      <c r="D354" s="285" t="s">
        <v>245</v>
      </c>
      <c r="E354" s="295"/>
      <c r="F354" s="286"/>
    </row>
    <row r="355" spans="1:6" ht="35.4" x14ac:dyDescent="0.25">
      <c r="A355" s="303">
        <v>706637</v>
      </c>
      <c r="B355" s="304" t="s">
        <v>829</v>
      </c>
      <c r="C355" s="306" t="s">
        <v>335</v>
      </c>
      <c r="D355" s="285" t="s">
        <v>246</v>
      </c>
      <c r="E355" s="350" t="s">
        <v>3778</v>
      </c>
      <c r="F355" s="352"/>
    </row>
    <row r="356" spans="1:6" ht="35.4" x14ac:dyDescent="0.25">
      <c r="A356" s="309">
        <v>706647</v>
      </c>
      <c r="B356" s="317" t="s">
        <v>830</v>
      </c>
      <c r="C356" s="428" t="s">
        <v>156</v>
      </c>
      <c r="D356" s="285" t="s">
        <v>246</v>
      </c>
      <c r="E356" s="349"/>
      <c r="F356" s="339" t="s">
        <v>3779</v>
      </c>
    </row>
    <row r="357" spans="1:6" ht="35.4" x14ac:dyDescent="0.25">
      <c r="A357" s="303">
        <v>706648</v>
      </c>
      <c r="B357" s="304" t="s">
        <v>532</v>
      </c>
      <c r="C357" s="306" t="s">
        <v>533</v>
      </c>
      <c r="D357" s="285" t="s">
        <v>398</v>
      </c>
      <c r="E357" s="456" t="s">
        <v>3815</v>
      </c>
      <c r="F357" s="296"/>
    </row>
    <row r="358" spans="1:6" ht="35.4" x14ac:dyDescent="0.25">
      <c r="A358" s="334">
        <v>706651</v>
      </c>
      <c r="B358" s="335" t="s">
        <v>503</v>
      </c>
      <c r="C358" s="430" t="s">
        <v>138</v>
      </c>
      <c r="D358" s="285" t="s">
        <v>246</v>
      </c>
      <c r="E358" s="350" t="s">
        <v>3778</v>
      </c>
      <c r="F358" s="339" t="s">
        <v>3779</v>
      </c>
    </row>
    <row r="359" spans="1:6" ht="35.4" x14ac:dyDescent="0.25">
      <c r="A359" s="249">
        <v>706664</v>
      </c>
      <c r="B359" s="250" t="s">
        <v>831</v>
      </c>
      <c r="C359" s="251" t="s">
        <v>340</v>
      </c>
      <c r="D359" s="285" t="s">
        <v>245</v>
      </c>
      <c r="E359" s="295"/>
      <c r="F359" s="293" t="s">
        <v>3775</v>
      </c>
    </row>
    <row r="360" spans="1:6" ht="35.4" x14ac:dyDescent="0.25">
      <c r="A360" s="334">
        <v>706681</v>
      </c>
      <c r="B360" s="335" t="s">
        <v>832</v>
      </c>
      <c r="C360" s="430" t="s">
        <v>833</v>
      </c>
      <c r="D360" s="285" t="s">
        <v>246</v>
      </c>
      <c r="E360" s="353"/>
      <c r="F360" s="339" t="s">
        <v>3779</v>
      </c>
    </row>
    <row r="361" spans="1:6" ht="35.4" x14ac:dyDescent="0.25">
      <c r="A361" s="245">
        <v>706687</v>
      </c>
      <c r="B361" s="246" t="s">
        <v>1388</v>
      </c>
      <c r="C361" s="247" t="s">
        <v>1389</v>
      </c>
      <c r="D361" s="283" t="s">
        <v>245</v>
      </c>
      <c r="E361" s="480"/>
      <c r="F361" s="275" t="s">
        <v>3779</v>
      </c>
    </row>
    <row r="362" spans="1:6" ht="35.4" x14ac:dyDescent="0.25">
      <c r="A362" s="334">
        <v>706688</v>
      </c>
      <c r="B362" s="317" t="s">
        <v>560</v>
      </c>
      <c r="C362" s="428" t="s">
        <v>561</v>
      </c>
      <c r="D362" s="285" t="s">
        <v>246</v>
      </c>
      <c r="E362" s="353"/>
      <c r="F362" s="339" t="s">
        <v>3779</v>
      </c>
    </row>
    <row r="363" spans="1:6" ht="35.4" x14ac:dyDescent="0.25">
      <c r="A363" s="245">
        <v>706691</v>
      </c>
      <c r="B363" s="246" t="s">
        <v>466</v>
      </c>
      <c r="C363" s="247" t="s">
        <v>319</v>
      </c>
      <c r="D363" s="283" t="s">
        <v>245</v>
      </c>
      <c r="E363" s="260" t="s">
        <v>3778</v>
      </c>
      <c r="F363" s="275" t="s">
        <v>3779</v>
      </c>
    </row>
    <row r="364" spans="1:6" ht="35.4" x14ac:dyDescent="0.25">
      <c r="A364" s="303">
        <v>706692</v>
      </c>
      <c r="B364" s="304" t="s">
        <v>1679</v>
      </c>
      <c r="C364" s="306" t="s">
        <v>64</v>
      </c>
      <c r="D364" s="285" t="s">
        <v>246</v>
      </c>
      <c r="E364" s="342"/>
      <c r="F364" s="354"/>
    </row>
    <row r="365" spans="1:6" ht="35.4" x14ac:dyDescent="0.25">
      <c r="A365" s="401">
        <v>706699</v>
      </c>
      <c r="B365" s="378" t="s">
        <v>834</v>
      </c>
      <c r="C365" s="379" t="s">
        <v>304</v>
      </c>
      <c r="D365" s="285" t="s">
        <v>247</v>
      </c>
      <c r="E365" s="270" t="s">
        <v>3815</v>
      </c>
      <c r="F365" s="519"/>
    </row>
    <row r="366" spans="1:6" ht="35.4" x14ac:dyDescent="0.25">
      <c r="A366" s="227">
        <v>706716</v>
      </c>
      <c r="B366" s="228" t="s">
        <v>504</v>
      </c>
      <c r="C366" s="229" t="s">
        <v>505</v>
      </c>
      <c r="D366" s="285" t="s">
        <v>245</v>
      </c>
      <c r="E366" s="260" t="s">
        <v>3778</v>
      </c>
      <c r="F366" s="539"/>
    </row>
    <row r="367" spans="1:6" ht="35.4" x14ac:dyDescent="0.25">
      <c r="A367" s="245">
        <v>706717</v>
      </c>
      <c r="B367" s="246" t="s">
        <v>1449</v>
      </c>
      <c r="C367" s="247" t="s">
        <v>575</v>
      </c>
      <c r="D367" s="283" t="s">
        <v>245</v>
      </c>
      <c r="E367" s="260" t="s">
        <v>3778</v>
      </c>
      <c r="F367" s="275" t="s">
        <v>3779</v>
      </c>
    </row>
    <row r="368" spans="1:6" ht="35.4" x14ac:dyDescent="0.25">
      <c r="A368" s="303">
        <v>706719</v>
      </c>
      <c r="B368" s="304" t="s">
        <v>835</v>
      </c>
      <c r="C368" s="306" t="s">
        <v>305</v>
      </c>
      <c r="D368" s="285" t="s">
        <v>398</v>
      </c>
      <c r="E368" s="456"/>
      <c r="F368" s="296"/>
    </row>
    <row r="369" spans="1:6" ht="35.4" x14ac:dyDescent="0.25">
      <c r="A369" s="303">
        <v>706723</v>
      </c>
      <c r="B369" s="304" t="s">
        <v>836</v>
      </c>
      <c r="C369" s="306" t="s">
        <v>837</v>
      </c>
      <c r="D369" s="285" t="s">
        <v>398</v>
      </c>
      <c r="E369" s="456"/>
      <c r="F369" s="531"/>
    </row>
    <row r="370" spans="1:6" ht="35.4" x14ac:dyDescent="0.25">
      <c r="A370" s="336">
        <v>706732</v>
      </c>
      <c r="B370" s="337" t="s">
        <v>2903</v>
      </c>
      <c r="C370" s="434" t="s">
        <v>66</v>
      </c>
      <c r="D370" s="285" t="s">
        <v>246</v>
      </c>
      <c r="E370" s="342"/>
      <c r="F370" s="341" t="s">
        <v>3775</v>
      </c>
    </row>
    <row r="371" spans="1:6" ht="35.4" x14ac:dyDescent="0.25">
      <c r="A371" s="227">
        <v>706748</v>
      </c>
      <c r="B371" s="228" t="s">
        <v>1450</v>
      </c>
      <c r="C371" s="229" t="s">
        <v>67</v>
      </c>
      <c r="D371" s="285" t="s">
        <v>245</v>
      </c>
      <c r="E371" s="260" t="s">
        <v>3778</v>
      </c>
      <c r="F371" s="286"/>
    </row>
    <row r="372" spans="1:6" ht="35.4" x14ac:dyDescent="0.25">
      <c r="A372" s="231">
        <v>706752</v>
      </c>
      <c r="B372" s="232" t="s">
        <v>1390</v>
      </c>
      <c r="C372" s="233" t="s">
        <v>66</v>
      </c>
      <c r="D372" s="283" t="s">
        <v>245</v>
      </c>
      <c r="E372" s="273"/>
      <c r="F372" s="275" t="s">
        <v>3779</v>
      </c>
    </row>
    <row r="373" spans="1:6" ht="35.4" x14ac:dyDescent="0.25">
      <c r="A373" s="256">
        <v>706753</v>
      </c>
      <c r="B373" s="239" t="s">
        <v>327</v>
      </c>
      <c r="C373" s="240" t="s">
        <v>121</v>
      </c>
      <c r="D373" s="285" t="s">
        <v>245</v>
      </c>
      <c r="E373" s="270"/>
      <c r="F373" s="292" t="s">
        <v>3775</v>
      </c>
    </row>
    <row r="374" spans="1:6" ht="35.4" x14ac:dyDescent="0.25">
      <c r="A374" s="257">
        <v>706755</v>
      </c>
      <c r="B374" s="232" t="s">
        <v>519</v>
      </c>
      <c r="C374" s="233" t="s">
        <v>520</v>
      </c>
      <c r="D374" s="283" t="s">
        <v>245</v>
      </c>
      <c r="E374" s="260" t="s">
        <v>3778</v>
      </c>
      <c r="F374" s="275" t="s">
        <v>3779</v>
      </c>
    </row>
    <row r="375" spans="1:6" ht="35.4" x14ac:dyDescent="0.25">
      <c r="A375" s="303">
        <v>706759</v>
      </c>
      <c r="B375" s="304" t="s">
        <v>838</v>
      </c>
      <c r="C375" s="306" t="s">
        <v>130</v>
      </c>
      <c r="D375" s="285" t="s">
        <v>398</v>
      </c>
      <c r="E375" s="459"/>
      <c r="F375" s="296"/>
    </row>
    <row r="376" spans="1:6" ht="35.4" x14ac:dyDescent="0.25">
      <c r="A376" s="231">
        <v>706760</v>
      </c>
      <c r="B376" s="232" t="s">
        <v>328</v>
      </c>
      <c r="C376" s="233" t="s">
        <v>101</v>
      </c>
      <c r="D376" s="283" t="s">
        <v>245</v>
      </c>
      <c r="E376" s="262"/>
      <c r="F376" s="275" t="s">
        <v>3779</v>
      </c>
    </row>
    <row r="377" spans="1:6" ht="35.4" x14ac:dyDescent="0.25">
      <c r="A377" s="309">
        <v>706762</v>
      </c>
      <c r="B377" s="317" t="s">
        <v>506</v>
      </c>
      <c r="C377" s="428" t="s">
        <v>66</v>
      </c>
      <c r="D377" s="285" t="s">
        <v>246</v>
      </c>
      <c r="E377" s="353"/>
      <c r="F377" s="339" t="s">
        <v>3779</v>
      </c>
    </row>
    <row r="378" spans="1:6" ht="35.4" x14ac:dyDescent="0.25">
      <c r="A378" s="231">
        <v>706770</v>
      </c>
      <c r="B378" s="232" t="s">
        <v>488</v>
      </c>
      <c r="C378" s="233" t="s">
        <v>77</v>
      </c>
      <c r="D378" s="283" t="s">
        <v>245</v>
      </c>
      <c r="E378" s="260" t="s">
        <v>3778</v>
      </c>
      <c r="F378" s="275" t="s">
        <v>3779</v>
      </c>
    </row>
    <row r="379" spans="1:6" ht="35.4" x14ac:dyDescent="0.25">
      <c r="A379" s="401">
        <v>706772</v>
      </c>
      <c r="B379" s="378" t="s">
        <v>507</v>
      </c>
      <c r="C379" s="379" t="s">
        <v>508</v>
      </c>
      <c r="D379" s="285" t="s">
        <v>247</v>
      </c>
      <c r="E379" s="270"/>
      <c r="F379" s="519"/>
    </row>
    <row r="380" spans="1:6" ht="35.4" x14ac:dyDescent="0.25">
      <c r="A380" s="257">
        <v>706773</v>
      </c>
      <c r="B380" s="232" t="s">
        <v>839</v>
      </c>
      <c r="C380" s="233" t="s">
        <v>349</v>
      </c>
      <c r="D380" s="283" t="s">
        <v>245</v>
      </c>
      <c r="E380" s="260" t="s">
        <v>3778</v>
      </c>
      <c r="F380" s="275" t="s">
        <v>3779</v>
      </c>
    </row>
    <row r="381" spans="1:6" ht="35.4" x14ac:dyDescent="0.5">
      <c r="A381" s="303">
        <v>706777</v>
      </c>
      <c r="B381" s="304" t="s">
        <v>840</v>
      </c>
      <c r="C381" s="306" t="s">
        <v>99</v>
      </c>
      <c r="D381" s="285" t="s">
        <v>398</v>
      </c>
      <c r="E381" s="468"/>
      <c r="F381" s="296"/>
    </row>
    <row r="382" spans="1:6" ht="35.4" x14ac:dyDescent="0.25">
      <c r="A382" s="303">
        <v>706778</v>
      </c>
      <c r="B382" s="304" t="s">
        <v>841</v>
      </c>
      <c r="C382" s="306" t="s">
        <v>126</v>
      </c>
      <c r="D382" s="285" t="s">
        <v>246</v>
      </c>
      <c r="E382" s="342"/>
      <c r="F382" s="355"/>
    </row>
    <row r="383" spans="1:6" ht="35.4" x14ac:dyDescent="0.25">
      <c r="A383" s="303">
        <v>706790</v>
      </c>
      <c r="B383" s="304" t="s">
        <v>534</v>
      </c>
      <c r="C383" s="306" t="s">
        <v>133</v>
      </c>
      <c r="D383" s="285" t="s">
        <v>400</v>
      </c>
      <c r="E383" s="270"/>
      <c r="F383" s="356" t="s">
        <v>3822</v>
      </c>
    </row>
    <row r="384" spans="1:6" ht="35.4" x14ac:dyDescent="0.5">
      <c r="A384" s="303">
        <v>706791</v>
      </c>
      <c r="B384" s="304" t="s">
        <v>842</v>
      </c>
      <c r="C384" s="306" t="s">
        <v>67</v>
      </c>
      <c r="D384" s="285" t="s">
        <v>398</v>
      </c>
      <c r="E384" s="468"/>
      <c r="F384" s="296"/>
    </row>
    <row r="385" spans="1:6" ht="35.4" x14ac:dyDescent="0.25">
      <c r="A385" s="303">
        <v>706792</v>
      </c>
      <c r="B385" s="304" t="s">
        <v>843</v>
      </c>
      <c r="C385" s="306" t="s">
        <v>99</v>
      </c>
      <c r="D385" s="261" t="s">
        <v>399</v>
      </c>
      <c r="E385" s="270"/>
      <c r="F385" s="356" t="s">
        <v>3813</v>
      </c>
    </row>
    <row r="386" spans="1:6" ht="35.4" x14ac:dyDescent="0.25">
      <c r="A386" s="303">
        <v>706797</v>
      </c>
      <c r="B386" s="304" t="s">
        <v>509</v>
      </c>
      <c r="C386" s="306" t="s">
        <v>125</v>
      </c>
      <c r="D386" s="285" t="s">
        <v>400</v>
      </c>
      <c r="E386" s="270"/>
      <c r="F386" s="356" t="s">
        <v>3822</v>
      </c>
    </row>
    <row r="387" spans="1:6" ht="35.4" x14ac:dyDescent="0.25">
      <c r="A387" s="257">
        <v>706799</v>
      </c>
      <c r="B387" s="232" t="s">
        <v>562</v>
      </c>
      <c r="C387" s="233" t="s">
        <v>68</v>
      </c>
      <c r="D387" s="283" t="s">
        <v>245</v>
      </c>
      <c r="E387" s="260" t="s">
        <v>3778</v>
      </c>
      <c r="F387" s="275" t="s">
        <v>3779</v>
      </c>
    </row>
    <row r="388" spans="1:6" ht="35.4" x14ac:dyDescent="0.25">
      <c r="A388" s="231">
        <v>706800</v>
      </c>
      <c r="B388" s="232" t="s">
        <v>1391</v>
      </c>
      <c r="C388" s="233" t="s">
        <v>157</v>
      </c>
      <c r="D388" s="283" t="s">
        <v>245</v>
      </c>
      <c r="E388" s="273"/>
      <c r="F388" s="275" t="s">
        <v>3779</v>
      </c>
    </row>
    <row r="389" spans="1:6" ht="35.4" x14ac:dyDescent="0.5">
      <c r="A389" s="303">
        <v>706802</v>
      </c>
      <c r="B389" s="304" t="s">
        <v>844</v>
      </c>
      <c r="C389" s="306" t="s">
        <v>343</v>
      </c>
      <c r="D389" s="285" t="s">
        <v>398</v>
      </c>
      <c r="E389" s="468"/>
      <c r="F389" s="296"/>
    </row>
    <row r="390" spans="1:6" ht="35.4" x14ac:dyDescent="0.25">
      <c r="A390" s="401">
        <v>706803</v>
      </c>
      <c r="B390" s="378" t="s">
        <v>613</v>
      </c>
      <c r="C390" s="379" t="s">
        <v>374</v>
      </c>
      <c r="D390" s="285" t="s">
        <v>247</v>
      </c>
      <c r="E390" s="270" t="s">
        <v>3815</v>
      </c>
      <c r="F390" s="297"/>
    </row>
    <row r="391" spans="1:6" ht="35.4" x14ac:dyDescent="0.25">
      <c r="A391" s="303">
        <v>706804</v>
      </c>
      <c r="B391" s="304" t="s">
        <v>845</v>
      </c>
      <c r="C391" s="306" t="s">
        <v>66</v>
      </c>
      <c r="D391" s="285" t="s">
        <v>246</v>
      </c>
      <c r="E391" s="342"/>
      <c r="F391" s="345"/>
    </row>
    <row r="392" spans="1:6" ht="35.4" x14ac:dyDescent="0.25">
      <c r="A392" s="303">
        <v>706805</v>
      </c>
      <c r="B392" s="304" t="s">
        <v>846</v>
      </c>
      <c r="C392" s="306" t="s">
        <v>94</v>
      </c>
      <c r="D392" s="261" t="s">
        <v>224</v>
      </c>
      <c r="E392" s="270"/>
      <c r="F392" s="356" t="s">
        <v>3829</v>
      </c>
    </row>
    <row r="393" spans="1:6" ht="35.4" x14ac:dyDescent="0.25">
      <c r="A393" s="303">
        <v>706807</v>
      </c>
      <c r="B393" s="304" t="s">
        <v>591</v>
      </c>
      <c r="C393" s="306" t="s">
        <v>66</v>
      </c>
      <c r="D393" s="285" t="s">
        <v>246</v>
      </c>
      <c r="E393" s="342"/>
      <c r="F393" s="344"/>
    </row>
    <row r="394" spans="1:6" ht="35.4" x14ac:dyDescent="0.25">
      <c r="A394" s="227">
        <v>706810</v>
      </c>
      <c r="B394" s="228" t="s">
        <v>1451</v>
      </c>
      <c r="C394" s="229" t="s">
        <v>347</v>
      </c>
      <c r="D394" s="285" t="s">
        <v>245</v>
      </c>
      <c r="E394" s="261" t="s">
        <v>3791</v>
      </c>
      <c r="F394" s="284"/>
    </row>
    <row r="395" spans="1:6" ht="35.4" x14ac:dyDescent="0.25">
      <c r="A395" s="231">
        <v>706812</v>
      </c>
      <c r="B395" s="232" t="s">
        <v>457</v>
      </c>
      <c r="C395" s="233" t="s">
        <v>61</v>
      </c>
      <c r="D395" s="283" t="s">
        <v>245</v>
      </c>
      <c r="E395" s="262"/>
      <c r="F395" s="275" t="s">
        <v>3779</v>
      </c>
    </row>
    <row r="396" spans="1:6" ht="35.4" x14ac:dyDescent="0.25">
      <c r="A396" s="303">
        <v>706814</v>
      </c>
      <c r="B396" s="304" t="s">
        <v>536</v>
      </c>
      <c r="C396" s="306" t="s">
        <v>537</v>
      </c>
      <c r="D396" s="285" t="s">
        <v>398</v>
      </c>
      <c r="E396" s="459"/>
      <c r="F396" s="296"/>
    </row>
    <row r="397" spans="1:6" ht="35.4" x14ac:dyDescent="0.25">
      <c r="A397" s="327">
        <v>706815</v>
      </c>
      <c r="B397" s="317" t="s">
        <v>847</v>
      </c>
      <c r="C397" s="428" t="s">
        <v>68</v>
      </c>
      <c r="D397" s="285" t="s">
        <v>246</v>
      </c>
      <c r="E397" s="357"/>
      <c r="F397" s="339" t="s">
        <v>3779</v>
      </c>
    </row>
    <row r="398" spans="1:6" ht="35.4" x14ac:dyDescent="0.25">
      <c r="A398" s="303">
        <v>706822</v>
      </c>
      <c r="B398" s="304" t="s">
        <v>617</v>
      </c>
      <c r="C398" s="306" t="s">
        <v>108</v>
      </c>
      <c r="D398" s="285" t="s">
        <v>398</v>
      </c>
      <c r="E398" s="459"/>
      <c r="F398" s="296"/>
    </row>
    <row r="399" spans="1:6" ht="35.4" x14ac:dyDescent="0.25">
      <c r="A399" s="303">
        <v>706823</v>
      </c>
      <c r="B399" s="304" t="s">
        <v>581</v>
      </c>
      <c r="C399" s="306" t="s">
        <v>263</v>
      </c>
      <c r="D399" s="285" t="s">
        <v>246</v>
      </c>
      <c r="E399" s="342"/>
      <c r="F399" s="297"/>
    </row>
    <row r="400" spans="1:6" ht="35.4" x14ac:dyDescent="0.25">
      <c r="A400" s="257">
        <v>706829</v>
      </c>
      <c r="B400" s="232" t="s">
        <v>1392</v>
      </c>
      <c r="C400" s="233" t="s">
        <v>1393</v>
      </c>
      <c r="D400" s="283" t="s">
        <v>245</v>
      </c>
      <c r="E400" s="260" t="s">
        <v>3778</v>
      </c>
      <c r="F400" s="275" t="s">
        <v>3779</v>
      </c>
    </row>
    <row r="401" spans="1:6" ht="35.4" x14ac:dyDescent="0.25">
      <c r="A401" s="231">
        <v>706830</v>
      </c>
      <c r="B401" s="232" t="s">
        <v>848</v>
      </c>
      <c r="C401" s="233" t="s">
        <v>127</v>
      </c>
      <c r="D401" s="283" t="s">
        <v>245</v>
      </c>
      <c r="E401" s="262"/>
      <c r="F401" s="275" t="s">
        <v>3779</v>
      </c>
    </row>
    <row r="402" spans="1:6" ht="35.4" x14ac:dyDescent="0.25">
      <c r="A402" s="227">
        <v>706833</v>
      </c>
      <c r="B402" s="228" t="s">
        <v>849</v>
      </c>
      <c r="C402" s="229" t="s">
        <v>314</v>
      </c>
      <c r="D402" s="285" t="s">
        <v>245</v>
      </c>
      <c r="E402" s="260" t="s">
        <v>3778</v>
      </c>
      <c r="F402" s="284"/>
    </row>
    <row r="403" spans="1:6" ht="35.4" x14ac:dyDescent="0.25">
      <c r="A403" s="327">
        <v>706835</v>
      </c>
      <c r="B403" s="317" t="s">
        <v>366</v>
      </c>
      <c r="C403" s="428" t="s">
        <v>124</v>
      </c>
      <c r="D403" s="285" t="s">
        <v>246</v>
      </c>
      <c r="E403" s="353"/>
      <c r="F403" s="339" t="s">
        <v>3779</v>
      </c>
    </row>
    <row r="404" spans="1:6" ht="35.4" x14ac:dyDescent="0.25">
      <c r="A404" s="231">
        <v>706836</v>
      </c>
      <c r="B404" s="232" t="s">
        <v>850</v>
      </c>
      <c r="C404" s="233" t="s">
        <v>257</v>
      </c>
      <c r="D404" s="283" t="s">
        <v>245</v>
      </c>
      <c r="E404" s="260" t="s">
        <v>3778</v>
      </c>
      <c r="F404" s="275" t="s">
        <v>3779</v>
      </c>
    </row>
    <row r="405" spans="1:6" ht="35.4" x14ac:dyDescent="0.25">
      <c r="A405" s="257">
        <v>706839</v>
      </c>
      <c r="B405" s="232" t="s">
        <v>851</v>
      </c>
      <c r="C405" s="233" t="s">
        <v>105</v>
      </c>
      <c r="D405" s="283" t="s">
        <v>245</v>
      </c>
      <c r="E405" s="260" t="s">
        <v>3778</v>
      </c>
      <c r="F405" s="275" t="s">
        <v>3779</v>
      </c>
    </row>
    <row r="406" spans="1:6" ht="35.4" x14ac:dyDescent="0.25">
      <c r="A406" s="303">
        <v>706841</v>
      </c>
      <c r="B406" s="304" t="s">
        <v>852</v>
      </c>
      <c r="C406" s="306" t="s">
        <v>61</v>
      </c>
      <c r="D406" s="285" t="s">
        <v>246</v>
      </c>
      <c r="E406" s="342"/>
      <c r="F406" s="297"/>
    </row>
    <row r="407" spans="1:6" ht="35.4" x14ac:dyDescent="0.25">
      <c r="A407" s="309">
        <v>706848</v>
      </c>
      <c r="B407" s="317" t="s">
        <v>593</v>
      </c>
      <c r="C407" s="428" t="s">
        <v>298</v>
      </c>
      <c r="D407" s="285" t="s">
        <v>246</v>
      </c>
      <c r="E407" s="357"/>
      <c r="F407" s="339" t="s">
        <v>3779</v>
      </c>
    </row>
    <row r="408" spans="1:6" ht="35.4" x14ac:dyDescent="0.25">
      <c r="A408" s="257">
        <v>706849</v>
      </c>
      <c r="B408" s="232" t="s">
        <v>614</v>
      </c>
      <c r="C408" s="233" t="s">
        <v>68</v>
      </c>
      <c r="D408" s="283" t="s">
        <v>245</v>
      </c>
      <c r="E408" s="260" t="s">
        <v>3778</v>
      </c>
      <c r="F408" s="275" t="s">
        <v>3779</v>
      </c>
    </row>
    <row r="409" spans="1:6" ht="35.4" x14ac:dyDescent="0.25">
      <c r="A409" s="303">
        <v>706851</v>
      </c>
      <c r="B409" s="304" t="s">
        <v>510</v>
      </c>
      <c r="C409" s="306" t="s">
        <v>93</v>
      </c>
      <c r="D409" s="285" t="s">
        <v>398</v>
      </c>
      <c r="E409" s="459"/>
      <c r="F409" s="296"/>
    </row>
    <row r="410" spans="1:6" ht="35.4" x14ac:dyDescent="0.25">
      <c r="A410" s="231">
        <v>706852</v>
      </c>
      <c r="B410" s="232" t="s">
        <v>1394</v>
      </c>
      <c r="C410" s="233" t="s">
        <v>117</v>
      </c>
      <c r="D410" s="283" t="s">
        <v>245</v>
      </c>
      <c r="E410" s="260" t="s">
        <v>3778</v>
      </c>
      <c r="F410" s="275" t="s">
        <v>3779</v>
      </c>
    </row>
    <row r="411" spans="1:6" ht="35.4" x14ac:dyDescent="0.25">
      <c r="A411" s="257">
        <v>706855</v>
      </c>
      <c r="B411" s="232" t="s">
        <v>594</v>
      </c>
      <c r="C411" s="233" t="s">
        <v>272</v>
      </c>
      <c r="D411" s="283" t="s">
        <v>245</v>
      </c>
      <c r="E411" s="260" t="s">
        <v>3778</v>
      </c>
      <c r="F411" s="275" t="s">
        <v>3779</v>
      </c>
    </row>
    <row r="412" spans="1:6" ht="35.4" x14ac:dyDescent="0.25">
      <c r="A412" s="303">
        <v>706857</v>
      </c>
      <c r="B412" s="304" t="s">
        <v>595</v>
      </c>
      <c r="C412" s="306" t="s">
        <v>63</v>
      </c>
      <c r="D412" s="285" t="s">
        <v>400</v>
      </c>
      <c r="E412" s="270"/>
      <c r="F412" s="356" t="s">
        <v>3822</v>
      </c>
    </row>
    <row r="413" spans="1:6" ht="35.4" x14ac:dyDescent="0.25">
      <c r="A413" s="303">
        <v>706858</v>
      </c>
      <c r="B413" s="304" t="s">
        <v>854</v>
      </c>
      <c r="C413" s="306" t="s">
        <v>341</v>
      </c>
      <c r="D413" s="285" t="s">
        <v>246</v>
      </c>
      <c r="E413" s="342"/>
      <c r="F413" s="345"/>
    </row>
    <row r="414" spans="1:6" ht="35.4" x14ac:dyDescent="0.25">
      <c r="A414" s="303">
        <v>706859</v>
      </c>
      <c r="B414" s="304" t="s">
        <v>855</v>
      </c>
      <c r="C414" s="306" t="s">
        <v>69</v>
      </c>
      <c r="D414" s="285" t="s">
        <v>246</v>
      </c>
      <c r="E414" s="342"/>
      <c r="F414" s="344"/>
    </row>
    <row r="415" spans="1:6" ht="35.4" x14ac:dyDescent="0.25">
      <c r="A415" s="401">
        <v>706860</v>
      </c>
      <c r="B415" s="378" t="s">
        <v>856</v>
      </c>
      <c r="C415" s="379" t="s">
        <v>99</v>
      </c>
      <c r="D415" s="285" t="s">
        <v>247</v>
      </c>
      <c r="E415" s="270"/>
      <c r="F415" s="519"/>
    </row>
    <row r="416" spans="1:6" ht="35.4" x14ac:dyDescent="0.25">
      <c r="A416" s="401">
        <v>706863</v>
      </c>
      <c r="B416" s="378" t="s">
        <v>857</v>
      </c>
      <c r="C416" s="379" t="s">
        <v>858</v>
      </c>
      <c r="D416" s="285" t="s">
        <v>247</v>
      </c>
      <c r="E416" s="270"/>
      <c r="F416" s="519"/>
    </row>
    <row r="417" spans="1:6" ht="35.4" x14ac:dyDescent="0.25">
      <c r="A417" s="231">
        <v>706864</v>
      </c>
      <c r="B417" s="232" t="s">
        <v>538</v>
      </c>
      <c r="C417" s="233" t="s">
        <v>66</v>
      </c>
      <c r="D417" s="283" t="s">
        <v>245</v>
      </c>
      <c r="E417" s="260" t="s">
        <v>3778</v>
      </c>
      <c r="F417" s="275" t="s">
        <v>3779</v>
      </c>
    </row>
    <row r="418" spans="1:6" ht="35.4" x14ac:dyDescent="0.25">
      <c r="A418" s="231">
        <v>706866</v>
      </c>
      <c r="B418" s="232" t="s">
        <v>1395</v>
      </c>
      <c r="C418" s="233" t="s">
        <v>64</v>
      </c>
      <c r="D418" s="283" t="s">
        <v>245</v>
      </c>
      <c r="E418" s="260" t="s">
        <v>3778</v>
      </c>
      <c r="F418" s="275" t="s">
        <v>3779</v>
      </c>
    </row>
    <row r="419" spans="1:6" ht="35.4" x14ac:dyDescent="0.25">
      <c r="A419" s="303">
        <v>706869</v>
      </c>
      <c r="B419" s="304" t="s">
        <v>859</v>
      </c>
      <c r="C419" s="306" t="s">
        <v>365</v>
      </c>
      <c r="D419" s="261" t="s">
        <v>224</v>
      </c>
      <c r="E419" s="270"/>
      <c r="F419" s="356" t="s">
        <v>3829</v>
      </c>
    </row>
    <row r="420" spans="1:6" ht="35.4" x14ac:dyDescent="0.25">
      <c r="A420" s="257">
        <v>706871</v>
      </c>
      <c r="B420" s="232" t="s">
        <v>455</v>
      </c>
      <c r="C420" s="233" t="s">
        <v>310</v>
      </c>
      <c r="D420" s="283" t="s">
        <v>245</v>
      </c>
      <c r="E420" s="260" t="s">
        <v>3778</v>
      </c>
      <c r="F420" s="275" t="s">
        <v>3779</v>
      </c>
    </row>
    <row r="421" spans="1:6" ht="35.4" x14ac:dyDescent="0.25">
      <c r="A421" s="303">
        <v>706872</v>
      </c>
      <c r="B421" s="304" t="s">
        <v>860</v>
      </c>
      <c r="C421" s="306" t="s">
        <v>160</v>
      </c>
      <c r="D421" s="261" t="s">
        <v>224</v>
      </c>
      <c r="E421" s="497" t="s">
        <v>3831</v>
      </c>
      <c r="F421" s="356" t="s">
        <v>3829</v>
      </c>
    </row>
    <row r="422" spans="1:6" ht="35.4" x14ac:dyDescent="0.25">
      <c r="A422" s="231">
        <v>706876</v>
      </c>
      <c r="B422" s="232" t="s">
        <v>1396</v>
      </c>
      <c r="C422" s="233" t="s">
        <v>67</v>
      </c>
      <c r="D422" s="283" t="s">
        <v>245</v>
      </c>
      <c r="E422" s="260" t="s">
        <v>3778</v>
      </c>
      <c r="F422" s="275" t="s">
        <v>3779</v>
      </c>
    </row>
    <row r="423" spans="1:6" ht="35.4" x14ac:dyDescent="0.25">
      <c r="A423" s="303">
        <v>706878</v>
      </c>
      <c r="B423" s="304" t="s">
        <v>563</v>
      </c>
      <c r="C423" s="306" t="s">
        <v>99</v>
      </c>
      <c r="D423" s="285" t="s">
        <v>398</v>
      </c>
      <c r="E423" s="456" t="s">
        <v>3815</v>
      </c>
      <c r="F423" s="296"/>
    </row>
    <row r="424" spans="1:6" ht="35.4" x14ac:dyDescent="0.25">
      <c r="A424" s="303">
        <v>706879</v>
      </c>
      <c r="B424" s="304" t="s">
        <v>1399</v>
      </c>
      <c r="C424" s="306" t="s">
        <v>159</v>
      </c>
      <c r="D424" s="285" t="s">
        <v>246</v>
      </c>
      <c r="E424" s="342"/>
      <c r="F424" s="344"/>
    </row>
    <row r="425" spans="1:6" ht="35.4" x14ac:dyDescent="0.25">
      <c r="A425" s="231">
        <v>706880</v>
      </c>
      <c r="B425" s="232" t="s">
        <v>1400</v>
      </c>
      <c r="C425" s="233" t="s">
        <v>132</v>
      </c>
      <c r="D425" s="283" t="s">
        <v>245</v>
      </c>
      <c r="E425" s="262"/>
      <c r="F425" s="275" t="s">
        <v>3779</v>
      </c>
    </row>
    <row r="426" spans="1:6" ht="35.4" x14ac:dyDescent="0.25">
      <c r="A426" s="303">
        <v>706882</v>
      </c>
      <c r="B426" s="304" t="s">
        <v>861</v>
      </c>
      <c r="C426" s="306" t="s">
        <v>290</v>
      </c>
      <c r="D426" s="285" t="s">
        <v>398</v>
      </c>
      <c r="E426" s="459"/>
      <c r="F426" s="296"/>
    </row>
    <row r="427" spans="1:6" ht="35.4" x14ac:dyDescent="0.25">
      <c r="A427" s="231">
        <v>706884</v>
      </c>
      <c r="B427" s="232" t="s">
        <v>862</v>
      </c>
      <c r="C427" s="233" t="s">
        <v>863</v>
      </c>
      <c r="D427" s="283" t="s">
        <v>245</v>
      </c>
      <c r="E427" s="260" t="s">
        <v>3778</v>
      </c>
      <c r="F427" s="275" t="s">
        <v>3779</v>
      </c>
    </row>
    <row r="428" spans="1:6" ht="35.4" x14ac:dyDescent="0.25">
      <c r="A428" s="231">
        <v>706886</v>
      </c>
      <c r="B428" s="232" t="s">
        <v>1401</v>
      </c>
      <c r="C428" s="233" t="s">
        <v>83</v>
      </c>
      <c r="D428" s="283" t="s">
        <v>245</v>
      </c>
      <c r="E428" s="273"/>
      <c r="F428" s="275" t="s">
        <v>3779</v>
      </c>
    </row>
    <row r="429" spans="1:6" ht="35.4" x14ac:dyDescent="0.25">
      <c r="A429" s="401">
        <v>706887</v>
      </c>
      <c r="B429" s="378" t="s">
        <v>864</v>
      </c>
      <c r="C429" s="379" t="s">
        <v>79</v>
      </c>
      <c r="D429" s="285" t="s">
        <v>247</v>
      </c>
      <c r="E429" s="270"/>
      <c r="F429" s="519"/>
    </row>
    <row r="430" spans="1:6" ht="35.4" x14ac:dyDescent="0.25">
      <c r="A430" s="257">
        <v>706889</v>
      </c>
      <c r="B430" s="232" t="s">
        <v>865</v>
      </c>
      <c r="C430" s="233" t="s">
        <v>323</v>
      </c>
      <c r="D430" s="283" t="s">
        <v>245</v>
      </c>
      <c r="E430" s="260" t="s">
        <v>3778</v>
      </c>
      <c r="F430" s="275" t="s">
        <v>3779</v>
      </c>
    </row>
    <row r="431" spans="1:6" ht="35.4" x14ac:dyDescent="0.25">
      <c r="A431" s="303">
        <v>706892</v>
      </c>
      <c r="B431" s="304" t="s">
        <v>511</v>
      </c>
      <c r="C431" s="306" t="s">
        <v>89</v>
      </c>
      <c r="D431" s="285" t="s">
        <v>398</v>
      </c>
      <c r="E431" s="459"/>
      <c r="F431" s="296"/>
    </row>
    <row r="432" spans="1:6" ht="35.4" x14ac:dyDescent="0.25">
      <c r="A432" s="257">
        <v>706897</v>
      </c>
      <c r="B432" s="232" t="s">
        <v>1402</v>
      </c>
      <c r="C432" s="233" t="s">
        <v>69</v>
      </c>
      <c r="D432" s="283" t="s">
        <v>245</v>
      </c>
      <c r="E432" s="260" t="s">
        <v>3778</v>
      </c>
      <c r="F432" s="275" t="s">
        <v>3779</v>
      </c>
    </row>
    <row r="433" spans="1:6" ht="35.4" x14ac:dyDescent="0.25">
      <c r="A433" s="227">
        <v>706899</v>
      </c>
      <c r="B433" s="228" t="s">
        <v>866</v>
      </c>
      <c r="C433" s="229" t="s">
        <v>394</v>
      </c>
      <c r="D433" s="285" t="s">
        <v>245</v>
      </c>
      <c r="E433" s="261" t="s">
        <v>3791</v>
      </c>
      <c r="F433" s="284"/>
    </row>
    <row r="434" spans="1:6" ht="35.4" x14ac:dyDescent="0.25">
      <c r="A434" s="303">
        <v>706901</v>
      </c>
      <c r="B434" s="304" t="s">
        <v>512</v>
      </c>
      <c r="C434" s="306" t="s">
        <v>99</v>
      </c>
      <c r="D434" s="261" t="s">
        <v>224</v>
      </c>
      <c r="E434" s="270"/>
      <c r="F434" s="356" t="s">
        <v>3829</v>
      </c>
    </row>
    <row r="435" spans="1:6" ht="35.4" x14ac:dyDescent="0.25">
      <c r="A435" s="327">
        <v>706903</v>
      </c>
      <c r="B435" s="317" t="s">
        <v>867</v>
      </c>
      <c r="C435" s="428" t="s">
        <v>357</v>
      </c>
      <c r="D435" s="285" t="s">
        <v>246</v>
      </c>
      <c r="E435" s="357"/>
      <c r="F435" s="339" t="s">
        <v>3779</v>
      </c>
    </row>
    <row r="436" spans="1:6" ht="35.4" x14ac:dyDescent="0.25">
      <c r="A436" s="309">
        <v>706908</v>
      </c>
      <c r="B436" s="317" t="s">
        <v>596</v>
      </c>
      <c r="C436" s="428" t="s">
        <v>271</v>
      </c>
      <c r="D436" s="285" t="s">
        <v>246</v>
      </c>
      <c r="E436" s="357"/>
      <c r="F436" s="339" t="s">
        <v>3779</v>
      </c>
    </row>
    <row r="437" spans="1:6" ht="35.4" x14ac:dyDescent="0.25">
      <c r="A437" s="303">
        <v>706911</v>
      </c>
      <c r="B437" s="304" t="s">
        <v>597</v>
      </c>
      <c r="C437" s="306" t="s">
        <v>134</v>
      </c>
      <c r="D437" s="285" t="s">
        <v>398</v>
      </c>
      <c r="E437" s="459"/>
      <c r="F437" s="296"/>
    </row>
    <row r="438" spans="1:6" ht="35.4" x14ac:dyDescent="0.25">
      <c r="A438" s="227">
        <v>706913</v>
      </c>
      <c r="B438" s="228" t="s">
        <v>564</v>
      </c>
      <c r="C438" s="229" t="s">
        <v>64</v>
      </c>
      <c r="D438" s="285" t="s">
        <v>245</v>
      </c>
      <c r="E438" s="260" t="s">
        <v>3778</v>
      </c>
      <c r="F438" s="512"/>
    </row>
    <row r="439" spans="1:6" ht="35.4" x14ac:dyDescent="0.25">
      <c r="A439" s="257">
        <v>706917</v>
      </c>
      <c r="B439" s="232" t="s">
        <v>1403</v>
      </c>
      <c r="C439" s="233" t="s">
        <v>66</v>
      </c>
      <c r="D439" s="283" t="s">
        <v>245</v>
      </c>
      <c r="E439" s="260" t="s">
        <v>3778</v>
      </c>
      <c r="F439" s="275" t="s">
        <v>3779</v>
      </c>
    </row>
    <row r="440" spans="1:6" ht="35.4" x14ac:dyDescent="0.25">
      <c r="A440" s="231">
        <v>706918</v>
      </c>
      <c r="B440" s="232" t="s">
        <v>1404</v>
      </c>
      <c r="C440" s="233" t="s">
        <v>145</v>
      </c>
      <c r="D440" s="283" t="s">
        <v>245</v>
      </c>
      <c r="E440" s="262"/>
      <c r="F440" s="275" t="s">
        <v>3779</v>
      </c>
    </row>
    <row r="441" spans="1:6" ht="35.4" x14ac:dyDescent="0.25">
      <c r="A441" s="303">
        <v>706921</v>
      </c>
      <c r="B441" s="304" t="s">
        <v>598</v>
      </c>
      <c r="C441" s="306" t="s">
        <v>584</v>
      </c>
      <c r="D441" s="285" t="s">
        <v>246</v>
      </c>
      <c r="E441" s="342"/>
      <c r="F441" s="524"/>
    </row>
    <row r="442" spans="1:6" ht="35.4" x14ac:dyDescent="0.25">
      <c r="A442" s="227">
        <v>706922</v>
      </c>
      <c r="B442" s="228" t="s">
        <v>618</v>
      </c>
      <c r="C442" s="229" t="s">
        <v>67</v>
      </c>
      <c r="D442" s="285" t="s">
        <v>245</v>
      </c>
      <c r="E442" s="260" t="s">
        <v>3778</v>
      </c>
      <c r="F442" s="522"/>
    </row>
    <row r="443" spans="1:6" ht="35.4" x14ac:dyDescent="0.25">
      <c r="A443" s="257">
        <v>706923</v>
      </c>
      <c r="B443" s="232" t="s">
        <v>1405</v>
      </c>
      <c r="C443" s="233" t="s">
        <v>1406</v>
      </c>
      <c r="D443" s="283" t="s">
        <v>245</v>
      </c>
      <c r="E443" s="260" t="s">
        <v>3778</v>
      </c>
      <c r="F443" s="275" t="s">
        <v>3779</v>
      </c>
    </row>
    <row r="444" spans="1:6" ht="35.4" x14ac:dyDescent="0.25">
      <c r="A444" s="401">
        <v>706935</v>
      </c>
      <c r="B444" s="378" t="s">
        <v>565</v>
      </c>
      <c r="C444" s="379" t="s">
        <v>68</v>
      </c>
      <c r="D444" s="285" t="s">
        <v>247</v>
      </c>
      <c r="E444" s="270"/>
      <c r="F444" s="519"/>
    </row>
    <row r="445" spans="1:6" ht="35.4" x14ac:dyDescent="0.25">
      <c r="A445" s="303">
        <v>706936</v>
      </c>
      <c r="B445" s="304" t="s">
        <v>869</v>
      </c>
      <c r="C445" s="306" t="s">
        <v>63</v>
      </c>
      <c r="D445" s="285" t="s">
        <v>246</v>
      </c>
      <c r="E445" s="342"/>
      <c r="F445" s="345"/>
    </row>
    <row r="446" spans="1:6" ht="35.4" x14ac:dyDescent="0.25">
      <c r="A446" s="231">
        <v>706938</v>
      </c>
      <c r="B446" s="232" t="s">
        <v>1407</v>
      </c>
      <c r="C446" s="233" t="s">
        <v>145</v>
      </c>
      <c r="D446" s="283" t="s">
        <v>245</v>
      </c>
      <c r="E446" s="260" t="s">
        <v>3778</v>
      </c>
      <c r="F446" s="275" t="s">
        <v>3779</v>
      </c>
    </row>
    <row r="447" spans="1:6" ht="35.4" x14ac:dyDescent="0.25">
      <c r="A447" s="238">
        <v>706940</v>
      </c>
      <c r="B447" s="239" t="s">
        <v>870</v>
      </c>
      <c r="C447" s="240" t="s">
        <v>264</v>
      </c>
      <c r="D447" s="285" t="s">
        <v>245</v>
      </c>
      <c r="E447" s="270"/>
      <c r="F447" s="292" t="s">
        <v>3775</v>
      </c>
    </row>
    <row r="448" spans="1:6" ht="35.4" x14ac:dyDescent="0.25">
      <c r="A448" s="257">
        <v>706941</v>
      </c>
      <c r="B448" s="232" t="s">
        <v>518</v>
      </c>
      <c r="C448" s="233" t="s">
        <v>82</v>
      </c>
      <c r="D448" s="283" t="s">
        <v>245</v>
      </c>
      <c r="E448" s="260" t="s">
        <v>3778</v>
      </c>
      <c r="F448" s="275" t="s">
        <v>3779</v>
      </c>
    </row>
    <row r="449" spans="1:6" ht="35.4" x14ac:dyDescent="0.25">
      <c r="A449" s="401">
        <v>706942</v>
      </c>
      <c r="B449" s="378" t="s">
        <v>1408</v>
      </c>
      <c r="C449" s="379" t="s">
        <v>1409</v>
      </c>
      <c r="D449" s="285" t="s">
        <v>247</v>
      </c>
      <c r="E449" s="270"/>
      <c r="F449" s="519"/>
    </row>
    <row r="450" spans="1:6" ht="35.4" x14ac:dyDescent="0.25">
      <c r="A450" s="401">
        <v>706945</v>
      </c>
      <c r="B450" s="378" t="s">
        <v>871</v>
      </c>
      <c r="C450" s="379" t="s">
        <v>161</v>
      </c>
      <c r="D450" s="285" t="s">
        <v>247</v>
      </c>
      <c r="E450" s="270" t="s">
        <v>3815</v>
      </c>
      <c r="F450" s="519"/>
    </row>
    <row r="451" spans="1:6" ht="35.4" x14ac:dyDescent="0.25">
      <c r="A451" s="329">
        <v>706950</v>
      </c>
      <c r="B451" s="330" t="s">
        <v>539</v>
      </c>
      <c r="C451" s="432" t="s">
        <v>66</v>
      </c>
      <c r="D451" s="285" t="s">
        <v>246</v>
      </c>
      <c r="E451" s="353"/>
      <c r="F451" s="339" t="s">
        <v>3779</v>
      </c>
    </row>
    <row r="452" spans="1:6" ht="35.4" x14ac:dyDescent="0.25">
      <c r="A452" s="231">
        <v>706952</v>
      </c>
      <c r="B452" s="232" t="s">
        <v>599</v>
      </c>
      <c r="C452" s="233" t="s">
        <v>99</v>
      </c>
      <c r="D452" s="283" t="s">
        <v>245</v>
      </c>
      <c r="E452" s="260" t="s">
        <v>3778</v>
      </c>
      <c r="F452" s="275" t="s">
        <v>3779</v>
      </c>
    </row>
    <row r="453" spans="1:6" ht="35.4" x14ac:dyDescent="0.25">
      <c r="A453" s="256">
        <v>706953</v>
      </c>
      <c r="B453" s="239" t="s">
        <v>521</v>
      </c>
      <c r="C453" s="240" t="s">
        <v>99</v>
      </c>
      <c r="D453" s="285" t="s">
        <v>245</v>
      </c>
      <c r="E453" s="260" t="s">
        <v>3778</v>
      </c>
      <c r="F453" s="293" t="s">
        <v>3775</v>
      </c>
    </row>
    <row r="454" spans="1:6" ht="35.4" x14ac:dyDescent="0.25">
      <c r="A454" s="418">
        <v>706955</v>
      </c>
      <c r="B454" s="399" t="s">
        <v>513</v>
      </c>
      <c r="C454" s="400" t="s">
        <v>66</v>
      </c>
      <c r="D454" s="285" t="s">
        <v>247</v>
      </c>
      <c r="E454" s="273" t="s">
        <v>3815</v>
      </c>
      <c r="F454" s="525" t="s">
        <v>3779</v>
      </c>
    </row>
    <row r="455" spans="1:6" ht="35.4" x14ac:dyDescent="0.25">
      <c r="A455" s="231">
        <v>706956</v>
      </c>
      <c r="B455" s="232" t="s">
        <v>1410</v>
      </c>
      <c r="C455" s="233" t="s">
        <v>1411</v>
      </c>
      <c r="D455" s="283" t="s">
        <v>245</v>
      </c>
      <c r="E455" s="260" t="s">
        <v>3778</v>
      </c>
      <c r="F455" s="275" t="s">
        <v>3779</v>
      </c>
    </row>
    <row r="456" spans="1:6" ht="35.4" x14ac:dyDescent="0.25">
      <c r="A456" s="257">
        <v>706957</v>
      </c>
      <c r="B456" s="258" t="s">
        <v>1412</v>
      </c>
      <c r="C456" s="259" t="s">
        <v>75</v>
      </c>
      <c r="D456" s="283" t="s">
        <v>245</v>
      </c>
      <c r="E456" s="260" t="s">
        <v>3778</v>
      </c>
      <c r="F456" s="275" t="s">
        <v>3779</v>
      </c>
    </row>
    <row r="457" spans="1:6" ht="35.4" x14ac:dyDescent="0.25">
      <c r="A457" s="329">
        <v>706958</v>
      </c>
      <c r="B457" s="330" t="s">
        <v>370</v>
      </c>
      <c r="C457" s="432" t="s">
        <v>312</v>
      </c>
      <c r="D457" s="285" t="s">
        <v>246</v>
      </c>
      <c r="E457" s="353"/>
      <c r="F457" s="339" t="s">
        <v>3779</v>
      </c>
    </row>
    <row r="458" spans="1:6" ht="35.4" x14ac:dyDescent="0.25">
      <c r="A458" s="257">
        <v>706963</v>
      </c>
      <c r="B458" s="232" t="s">
        <v>1413</v>
      </c>
      <c r="C458" s="233" t="s">
        <v>103</v>
      </c>
      <c r="D458" s="283" t="s">
        <v>245</v>
      </c>
      <c r="E458" s="260" t="s">
        <v>3778</v>
      </c>
      <c r="F458" s="275" t="s">
        <v>3779</v>
      </c>
    </row>
    <row r="459" spans="1:6" ht="35.4" x14ac:dyDescent="0.25">
      <c r="A459" s="231">
        <v>706964</v>
      </c>
      <c r="B459" s="232" t="s">
        <v>1414</v>
      </c>
      <c r="C459" s="233" t="s">
        <v>1415</v>
      </c>
      <c r="D459" s="283" t="s">
        <v>245</v>
      </c>
      <c r="E459" s="273"/>
      <c r="F459" s="275" t="s">
        <v>3779</v>
      </c>
    </row>
    <row r="460" spans="1:6" ht="35.4" x14ac:dyDescent="0.25">
      <c r="A460" s="309">
        <v>706966</v>
      </c>
      <c r="B460" s="317" t="s">
        <v>872</v>
      </c>
      <c r="C460" s="428" t="s">
        <v>68</v>
      </c>
      <c r="D460" s="285" t="s">
        <v>246</v>
      </c>
      <c r="E460" s="357"/>
      <c r="F460" s="339" t="s">
        <v>3779</v>
      </c>
    </row>
    <row r="461" spans="1:6" ht="35.4" x14ac:dyDescent="0.25">
      <c r="A461" s="401">
        <v>706979</v>
      </c>
      <c r="B461" s="378" t="s">
        <v>3824</v>
      </c>
      <c r="C461" s="379" t="s">
        <v>3825</v>
      </c>
      <c r="D461" s="285" t="s">
        <v>247</v>
      </c>
      <c r="E461" s="270"/>
      <c r="F461" s="519"/>
    </row>
    <row r="462" spans="1:6" ht="35.4" x14ac:dyDescent="0.25">
      <c r="A462" s="257">
        <v>706981</v>
      </c>
      <c r="B462" s="232" t="s">
        <v>600</v>
      </c>
      <c r="C462" s="233" t="s">
        <v>331</v>
      </c>
      <c r="D462" s="283" t="s">
        <v>245</v>
      </c>
      <c r="E462" s="262"/>
      <c r="F462" s="275" t="s">
        <v>3779</v>
      </c>
    </row>
    <row r="463" spans="1:6" ht="35.4" x14ac:dyDescent="0.25">
      <c r="A463" s="257">
        <v>706985</v>
      </c>
      <c r="B463" s="232" t="s">
        <v>873</v>
      </c>
      <c r="C463" s="233" t="s">
        <v>123</v>
      </c>
      <c r="D463" s="283" t="s">
        <v>245</v>
      </c>
      <c r="E463" s="260" t="s">
        <v>3778</v>
      </c>
      <c r="F463" s="275" t="s">
        <v>3779</v>
      </c>
    </row>
    <row r="464" spans="1:6" ht="35.4" x14ac:dyDescent="0.5">
      <c r="A464" s="303">
        <v>706988</v>
      </c>
      <c r="B464" s="304" t="s">
        <v>874</v>
      </c>
      <c r="C464" s="306" t="s">
        <v>61</v>
      </c>
      <c r="D464" s="285" t="s">
        <v>398</v>
      </c>
      <c r="E464" s="468"/>
      <c r="F464" s="296"/>
    </row>
    <row r="465" spans="1:6" ht="35.4" x14ac:dyDescent="0.25">
      <c r="A465" s="231">
        <v>706990</v>
      </c>
      <c r="B465" s="232" t="s">
        <v>875</v>
      </c>
      <c r="C465" s="233" t="s">
        <v>105</v>
      </c>
      <c r="D465" s="283" t="s">
        <v>245</v>
      </c>
      <c r="E465" s="260" t="s">
        <v>3778</v>
      </c>
      <c r="F465" s="275" t="s">
        <v>3779</v>
      </c>
    </row>
    <row r="466" spans="1:6" ht="35.4" x14ac:dyDescent="0.25">
      <c r="A466" s="256">
        <v>706991</v>
      </c>
      <c r="B466" s="239" t="s">
        <v>514</v>
      </c>
      <c r="C466" s="240" t="s">
        <v>87</v>
      </c>
      <c r="D466" s="285" t="s">
        <v>245</v>
      </c>
      <c r="E466" s="270"/>
      <c r="F466" s="292" t="s">
        <v>3775</v>
      </c>
    </row>
    <row r="467" spans="1:6" ht="35.4" x14ac:dyDescent="0.25">
      <c r="A467" s="401">
        <v>706992</v>
      </c>
      <c r="B467" s="378" t="s">
        <v>489</v>
      </c>
      <c r="C467" s="379" t="s">
        <v>68</v>
      </c>
      <c r="D467" s="285" t="s">
        <v>247</v>
      </c>
      <c r="E467" s="270" t="s">
        <v>3815</v>
      </c>
      <c r="F467" s="297"/>
    </row>
    <row r="468" spans="1:6" ht="35.4" x14ac:dyDescent="0.25">
      <c r="A468" s="257">
        <v>706993</v>
      </c>
      <c r="B468" s="232" t="s">
        <v>876</v>
      </c>
      <c r="C468" s="233" t="s">
        <v>89</v>
      </c>
      <c r="D468" s="283" t="s">
        <v>245</v>
      </c>
      <c r="E468" s="260" t="s">
        <v>3778</v>
      </c>
      <c r="F468" s="275" t="s">
        <v>3779</v>
      </c>
    </row>
    <row r="469" spans="1:6" ht="35.4" x14ac:dyDescent="0.25">
      <c r="A469" s="257">
        <v>706995</v>
      </c>
      <c r="B469" s="232" t="s">
        <v>877</v>
      </c>
      <c r="C469" s="233" t="s">
        <v>274</v>
      </c>
      <c r="D469" s="283" t="s">
        <v>245</v>
      </c>
      <c r="E469" s="260" t="s">
        <v>3778</v>
      </c>
      <c r="F469" s="275" t="s">
        <v>3779</v>
      </c>
    </row>
    <row r="470" spans="1:6" ht="35.4" x14ac:dyDescent="0.25">
      <c r="A470" s="257">
        <v>706997</v>
      </c>
      <c r="B470" s="232" t="s">
        <v>878</v>
      </c>
      <c r="C470" s="233" t="s">
        <v>879</v>
      </c>
      <c r="D470" s="283" t="s">
        <v>245</v>
      </c>
      <c r="E470" s="260" t="s">
        <v>3778</v>
      </c>
      <c r="F470" s="275" t="s">
        <v>3779</v>
      </c>
    </row>
    <row r="471" spans="1:6" ht="35.4" x14ac:dyDescent="0.25">
      <c r="A471" s="227">
        <v>706998</v>
      </c>
      <c r="B471" s="228" t="s">
        <v>601</v>
      </c>
      <c r="C471" s="229" t="s">
        <v>355</v>
      </c>
      <c r="D471" s="285" t="s">
        <v>245</v>
      </c>
      <c r="E471" s="260" t="s">
        <v>3778</v>
      </c>
      <c r="F471" s="524"/>
    </row>
    <row r="472" spans="1:6" ht="35.4" x14ac:dyDescent="0.25">
      <c r="A472" s="303">
        <v>707000</v>
      </c>
      <c r="B472" s="304" t="s">
        <v>602</v>
      </c>
      <c r="C472" s="306" t="s">
        <v>90</v>
      </c>
      <c r="D472" s="285" t="s">
        <v>246</v>
      </c>
      <c r="E472" s="342"/>
      <c r="F472" s="355"/>
    </row>
    <row r="473" spans="1:6" ht="35.4" x14ac:dyDescent="0.25">
      <c r="A473" s="303">
        <v>707003</v>
      </c>
      <c r="B473" s="304" t="s">
        <v>880</v>
      </c>
      <c r="C473" s="306" t="s">
        <v>881</v>
      </c>
      <c r="D473" s="285" t="s">
        <v>246</v>
      </c>
      <c r="E473" s="374"/>
      <c r="F473" s="297"/>
    </row>
    <row r="474" spans="1:6" ht="35.4" x14ac:dyDescent="0.25">
      <c r="A474" s="231">
        <v>707008</v>
      </c>
      <c r="B474" s="232" t="s">
        <v>1416</v>
      </c>
      <c r="C474" s="233" t="s">
        <v>1417</v>
      </c>
      <c r="D474" s="283" t="s">
        <v>245</v>
      </c>
      <c r="E474" s="260" t="s">
        <v>3778</v>
      </c>
      <c r="F474" s="275" t="s">
        <v>3779</v>
      </c>
    </row>
    <row r="475" spans="1:6" ht="35.4" x14ac:dyDescent="0.25">
      <c r="A475" s="257">
        <v>707013</v>
      </c>
      <c r="B475" s="232" t="s">
        <v>603</v>
      </c>
      <c r="C475" s="233" t="s">
        <v>66</v>
      </c>
      <c r="D475" s="283" t="s">
        <v>245</v>
      </c>
      <c r="E475" s="260" t="s">
        <v>3778</v>
      </c>
      <c r="F475" s="275" t="s">
        <v>3779</v>
      </c>
    </row>
    <row r="476" spans="1:6" ht="35.4" x14ac:dyDescent="0.25">
      <c r="A476" s="257">
        <v>707017</v>
      </c>
      <c r="B476" s="232" t="s">
        <v>882</v>
      </c>
      <c r="C476" s="233" t="s">
        <v>242</v>
      </c>
      <c r="D476" s="283" t="s">
        <v>245</v>
      </c>
      <c r="E476" s="260" t="s">
        <v>3778</v>
      </c>
      <c r="F476" s="275" t="s">
        <v>3779</v>
      </c>
    </row>
    <row r="477" spans="1:6" ht="35.4" x14ac:dyDescent="0.25">
      <c r="A477" s="257">
        <v>707025</v>
      </c>
      <c r="B477" s="232" t="s">
        <v>522</v>
      </c>
      <c r="C477" s="233" t="s">
        <v>64</v>
      </c>
      <c r="D477" s="283" t="s">
        <v>245</v>
      </c>
      <c r="E477" s="260" t="s">
        <v>3778</v>
      </c>
      <c r="F477" s="275" t="s">
        <v>3779</v>
      </c>
    </row>
    <row r="478" spans="1:6" ht="35.4" x14ac:dyDescent="0.5">
      <c r="A478" s="303">
        <v>707027</v>
      </c>
      <c r="B478" s="304" t="s">
        <v>296</v>
      </c>
      <c r="C478" s="306" t="s">
        <v>68</v>
      </c>
      <c r="D478" s="285" t="s">
        <v>398</v>
      </c>
      <c r="E478" s="468"/>
      <c r="F478" s="296"/>
    </row>
    <row r="479" spans="1:6" ht="35.4" x14ac:dyDescent="0.25">
      <c r="A479" s="238">
        <v>707028</v>
      </c>
      <c r="B479" s="239" t="s">
        <v>1418</v>
      </c>
      <c r="C479" s="240" t="s">
        <v>74</v>
      </c>
      <c r="D479" s="285" t="s">
        <v>245</v>
      </c>
      <c r="E479" s="261"/>
      <c r="F479" s="293" t="s">
        <v>3775</v>
      </c>
    </row>
    <row r="480" spans="1:6" ht="35.4" x14ac:dyDescent="0.25">
      <c r="A480" s="257">
        <v>707031</v>
      </c>
      <c r="B480" s="232" t="s">
        <v>326</v>
      </c>
      <c r="C480" s="233" t="s">
        <v>68</v>
      </c>
      <c r="D480" s="283" t="s">
        <v>245</v>
      </c>
      <c r="E480" s="260" t="s">
        <v>3778</v>
      </c>
      <c r="F480" s="275" t="s">
        <v>3779</v>
      </c>
    </row>
    <row r="481" spans="1:6" ht="35.4" x14ac:dyDescent="0.25">
      <c r="A481" s="401">
        <v>707032</v>
      </c>
      <c r="B481" s="378" t="s">
        <v>883</v>
      </c>
      <c r="C481" s="379" t="s">
        <v>69</v>
      </c>
      <c r="D481" s="285" t="s">
        <v>247</v>
      </c>
      <c r="E481" s="270"/>
      <c r="F481" s="519"/>
    </row>
    <row r="482" spans="1:6" ht="35.4" x14ac:dyDescent="0.25">
      <c r="A482" s="303">
        <v>707035</v>
      </c>
      <c r="B482" s="304" t="s">
        <v>486</v>
      </c>
      <c r="C482" s="306" t="s">
        <v>76</v>
      </c>
      <c r="D482" s="285" t="s">
        <v>400</v>
      </c>
      <c r="E482" s="270"/>
      <c r="F482" s="356" t="s">
        <v>3822</v>
      </c>
    </row>
    <row r="483" spans="1:6" ht="35.4" x14ac:dyDescent="0.25">
      <c r="A483" s="231">
        <v>707036</v>
      </c>
      <c r="B483" s="232" t="s">
        <v>884</v>
      </c>
      <c r="C483" s="233" t="s">
        <v>66</v>
      </c>
      <c r="D483" s="283" t="s">
        <v>245</v>
      </c>
      <c r="E483" s="260" t="s">
        <v>3778</v>
      </c>
      <c r="F483" s="275" t="s">
        <v>3779</v>
      </c>
    </row>
    <row r="484" spans="1:6" ht="35.4" x14ac:dyDescent="0.25">
      <c r="A484" s="303">
        <v>707041</v>
      </c>
      <c r="B484" s="304" t="s">
        <v>523</v>
      </c>
      <c r="C484" s="306" t="s">
        <v>338</v>
      </c>
      <c r="D484" s="285" t="s">
        <v>400</v>
      </c>
      <c r="E484" s="270"/>
      <c r="F484" s="356" t="s">
        <v>3822</v>
      </c>
    </row>
    <row r="485" spans="1:6" ht="35.4" x14ac:dyDescent="0.5">
      <c r="A485" s="303">
        <v>707042</v>
      </c>
      <c r="B485" s="304" t="s">
        <v>515</v>
      </c>
      <c r="C485" s="306" t="s">
        <v>108</v>
      </c>
      <c r="D485" s="285" t="s">
        <v>398</v>
      </c>
      <c r="E485" s="468"/>
      <c r="F485" s="296"/>
    </row>
    <row r="486" spans="1:6" ht="35.4" x14ac:dyDescent="0.25">
      <c r="A486" s="257">
        <v>707043</v>
      </c>
      <c r="B486" s="232" t="s">
        <v>516</v>
      </c>
      <c r="C486" s="233" t="s">
        <v>288</v>
      </c>
      <c r="D486" s="283" t="s">
        <v>245</v>
      </c>
      <c r="E486" s="262"/>
      <c r="F486" s="275" t="s">
        <v>3779</v>
      </c>
    </row>
    <row r="487" spans="1:6" ht="35.4" x14ac:dyDescent="0.25">
      <c r="A487" s="309">
        <v>707048</v>
      </c>
      <c r="B487" s="317" t="s">
        <v>885</v>
      </c>
      <c r="C487" s="428" t="s">
        <v>886</v>
      </c>
      <c r="D487" s="285" t="s">
        <v>246</v>
      </c>
      <c r="E487" s="353"/>
      <c r="F487" s="339" t="s">
        <v>3779</v>
      </c>
    </row>
    <row r="488" spans="1:6" ht="35.4" x14ac:dyDescent="0.25">
      <c r="A488" s="257">
        <v>707049</v>
      </c>
      <c r="B488" s="232" t="s">
        <v>887</v>
      </c>
      <c r="C488" s="233" t="s">
        <v>296</v>
      </c>
      <c r="D488" s="283" t="s">
        <v>245</v>
      </c>
      <c r="E488" s="260" t="s">
        <v>3778</v>
      </c>
      <c r="F488" s="275" t="s">
        <v>3779</v>
      </c>
    </row>
    <row r="489" spans="1:6" ht="35.4" x14ac:dyDescent="0.25">
      <c r="A489" s="257">
        <v>707051</v>
      </c>
      <c r="B489" s="232" t="s">
        <v>1419</v>
      </c>
      <c r="C489" s="233" t="s">
        <v>1420</v>
      </c>
      <c r="D489" s="283" t="s">
        <v>245</v>
      </c>
      <c r="E489" s="260" t="s">
        <v>3778</v>
      </c>
      <c r="F489" s="275" t="s">
        <v>3779</v>
      </c>
    </row>
    <row r="490" spans="1:6" ht="35.4" x14ac:dyDescent="0.25">
      <c r="A490" s="401">
        <v>707054</v>
      </c>
      <c r="B490" s="378" t="s">
        <v>604</v>
      </c>
      <c r="C490" s="379" t="s">
        <v>118</v>
      </c>
      <c r="D490" s="285" t="s">
        <v>247</v>
      </c>
      <c r="E490" s="270"/>
      <c r="F490" s="297"/>
    </row>
    <row r="491" spans="1:6" ht="35.4" x14ac:dyDescent="0.25">
      <c r="A491" s="303">
        <v>707055</v>
      </c>
      <c r="B491" s="304" t="s">
        <v>888</v>
      </c>
      <c r="C491" s="306" t="s">
        <v>889</v>
      </c>
      <c r="D491" s="285" t="s">
        <v>246</v>
      </c>
      <c r="E491" s="260" t="s">
        <v>3815</v>
      </c>
      <c r="F491" s="297"/>
    </row>
    <row r="492" spans="1:6" ht="35.4" x14ac:dyDescent="0.25">
      <c r="A492" s="231">
        <v>707056</v>
      </c>
      <c r="B492" s="232" t="s">
        <v>605</v>
      </c>
      <c r="C492" s="233" t="s">
        <v>267</v>
      </c>
      <c r="D492" s="283" t="s">
        <v>245</v>
      </c>
      <c r="E492" s="260" t="s">
        <v>3778</v>
      </c>
      <c r="F492" s="275" t="s">
        <v>3779</v>
      </c>
    </row>
    <row r="493" spans="1:6" ht="35.4" x14ac:dyDescent="0.5">
      <c r="A493" s="303">
        <v>707057</v>
      </c>
      <c r="B493" s="304" t="s">
        <v>890</v>
      </c>
      <c r="C493" s="306" t="s">
        <v>248</v>
      </c>
      <c r="D493" s="285" t="s">
        <v>398</v>
      </c>
      <c r="E493" s="468"/>
      <c r="F493" s="296"/>
    </row>
    <row r="494" spans="1:6" ht="35.4" x14ac:dyDescent="0.25">
      <c r="A494" s="303">
        <v>707061</v>
      </c>
      <c r="B494" s="304" t="s">
        <v>891</v>
      </c>
      <c r="C494" s="306" t="s">
        <v>102</v>
      </c>
      <c r="D494" s="261" t="s">
        <v>399</v>
      </c>
      <c r="E494" s="261"/>
      <c r="F494" s="356" t="s">
        <v>3813</v>
      </c>
    </row>
    <row r="495" spans="1:6" ht="35.4" x14ac:dyDescent="0.25">
      <c r="A495" s="257">
        <v>707065</v>
      </c>
      <c r="B495" s="232" t="s">
        <v>1421</v>
      </c>
      <c r="C495" s="233" t="s">
        <v>130</v>
      </c>
      <c r="D495" s="283" t="s">
        <v>245</v>
      </c>
      <c r="E495" s="262"/>
      <c r="F495" s="275" t="s">
        <v>3779</v>
      </c>
    </row>
    <row r="496" spans="1:6" ht="35.4" x14ac:dyDescent="0.25">
      <c r="A496" s="329">
        <v>707069</v>
      </c>
      <c r="B496" s="330" t="s">
        <v>892</v>
      </c>
      <c r="C496" s="432" t="s">
        <v>301</v>
      </c>
      <c r="D496" s="285" t="s">
        <v>246</v>
      </c>
      <c r="E496" s="353"/>
      <c r="F496" s="339" t="s">
        <v>3779</v>
      </c>
    </row>
    <row r="497" spans="1:6" ht="35.4" x14ac:dyDescent="0.25">
      <c r="A497" s="303">
        <v>707072</v>
      </c>
      <c r="B497" s="304" t="s">
        <v>606</v>
      </c>
      <c r="C497" s="306" t="s">
        <v>64</v>
      </c>
      <c r="D497" s="285" t="s">
        <v>246</v>
      </c>
      <c r="E497" s="342"/>
      <c r="F497" s="536"/>
    </row>
    <row r="498" spans="1:6" ht="35.4" x14ac:dyDescent="0.25">
      <c r="A498" s="257">
        <v>707073</v>
      </c>
      <c r="B498" s="232" t="s">
        <v>487</v>
      </c>
      <c r="C498" s="233" t="s">
        <v>129</v>
      </c>
      <c r="D498" s="283" t="s">
        <v>245</v>
      </c>
      <c r="E498" s="462" t="s">
        <v>3778</v>
      </c>
      <c r="F498" s="275" t="s">
        <v>3779</v>
      </c>
    </row>
    <row r="499" spans="1:6" ht="35.4" x14ac:dyDescent="0.25">
      <c r="A499" s="257">
        <v>707075</v>
      </c>
      <c r="B499" s="258" t="s">
        <v>1422</v>
      </c>
      <c r="C499" s="259" t="s">
        <v>64</v>
      </c>
      <c r="D499" s="283" t="s">
        <v>245</v>
      </c>
      <c r="E499" s="462" t="s">
        <v>3778</v>
      </c>
      <c r="F499" s="275" t="s">
        <v>3779</v>
      </c>
    </row>
    <row r="500" spans="1:6" ht="35.4" x14ac:dyDescent="0.25">
      <c r="A500" s="227">
        <v>707076</v>
      </c>
      <c r="B500" s="228" t="s">
        <v>619</v>
      </c>
      <c r="C500" s="229" t="s">
        <v>99</v>
      </c>
      <c r="D500" s="285" t="s">
        <v>245</v>
      </c>
      <c r="E500" s="462" t="s">
        <v>3778</v>
      </c>
      <c r="F500" s="524"/>
    </row>
    <row r="501" spans="1:6" ht="35.4" x14ac:dyDescent="0.25">
      <c r="A501" s="257">
        <v>707077</v>
      </c>
      <c r="B501" s="232" t="s">
        <v>524</v>
      </c>
      <c r="C501" s="233" t="s">
        <v>114</v>
      </c>
      <c r="D501" s="283" t="s">
        <v>245</v>
      </c>
      <c r="E501" s="462" t="s">
        <v>3778</v>
      </c>
      <c r="F501" s="275" t="s">
        <v>3779</v>
      </c>
    </row>
    <row r="502" spans="1:6" ht="35.4" x14ac:dyDescent="0.25">
      <c r="A502" s="309">
        <v>707078</v>
      </c>
      <c r="B502" s="317" t="s">
        <v>607</v>
      </c>
      <c r="C502" s="428" t="s">
        <v>286</v>
      </c>
      <c r="D502" s="285" t="s">
        <v>246</v>
      </c>
      <c r="E502" s="485"/>
      <c r="F502" s="339" t="s">
        <v>3779</v>
      </c>
    </row>
    <row r="503" spans="1:6" ht="35.4" x14ac:dyDescent="0.25">
      <c r="A503" s="329">
        <v>707079</v>
      </c>
      <c r="B503" s="330" t="s">
        <v>615</v>
      </c>
      <c r="C503" s="432" t="s">
        <v>99</v>
      </c>
      <c r="D503" s="285" t="s">
        <v>246</v>
      </c>
      <c r="E503" s="502"/>
      <c r="F503" s="339" t="s">
        <v>3779</v>
      </c>
    </row>
    <row r="504" spans="1:6" ht="35.4" x14ac:dyDescent="0.25">
      <c r="A504" s="257">
        <v>707081</v>
      </c>
      <c r="B504" s="232" t="s">
        <v>608</v>
      </c>
      <c r="C504" s="233" t="s">
        <v>68</v>
      </c>
      <c r="D504" s="283" t="s">
        <v>245</v>
      </c>
      <c r="E504" s="462" t="s">
        <v>3778</v>
      </c>
      <c r="F504" s="275" t="s">
        <v>3779</v>
      </c>
    </row>
    <row r="505" spans="1:6" ht="35.4" x14ac:dyDescent="0.25">
      <c r="A505" s="309">
        <v>707082</v>
      </c>
      <c r="B505" s="317" t="s">
        <v>893</v>
      </c>
      <c r="C505" s="428" t="s">
        <v>271</v>
      </c>
      <c r="D505" s="285" t="s">
        <v>246</v>
      </c>
      <c r="E505" s="485"/>
      <c r="F505" s="339" t="s">
        <v>3779</v>
      </c>
    </row>
    <row r="506" spans="1:6" ht="39.6" x14ac:dyDescent="0.25">
      <c r="A506" s="303">
        <v>707084</v>
      </c>
      <c r="B506" s="304" t="s">
        <v>609</v>
      </c>
      <c r="C506" s="306" t="s">
        <v>105</v>
      </c>
      <c r="D506" s="285" t="s">
        <v>246</v>
      </c>
      <c r="E506" s="461"/>
      <c r="F506" s="348"/>
    </row>
    <row r="507" spans="1:6" ht="35.4" x14ac:dyDescent="0.25">
      <c r="A507" s="231">
        <v>707086</v>
      </c>
      <c r="B507" s="232" t="s">
        <v>491</v>
      </c>
      <c r="C507" s="233" t="s">
        <v>68</v>
      </c>
      <c r="D507" s="283" t="s">
        <v>245</v>
      </c>
      <c r="E507" s="462" t="s">
        <v>3778</v>
      </c>
      <c r="F507" s="275" t="s">
        <v>3779</v>
      </c>
    </row>
    <row r="508" spans="1:6" ht="35.4" x14ac:dyDescent="0.25">
      <c r="A508" s="257">
        <v>707087</v>
      </c>
      <c r="B508" s="232" t="s">
        <v>610</v>
      </c>
      <c r="C508" s="233" t="s">
        <v>266</v>
      </c>
      <c r="D508" s="283" t="s">
        <v>245</v>
      </c>
      <c r="E508" s="462" t="s">
        <v>3778</v>
      </c>
      <c r="F508" s="275" t="s">
        <v>3779</v>
      </c>
    </row>
    <row r="509" spans="1:6" ht="35.4" x14ac:dyDescent="0.25">
      <c r="A509" s="231">
        <v>707088</v>
      </c>
      <c r="B509" s="232" t="s">
        <v>1423</v>
      </c>
      <c r="C509" s="233" t="s">
        <v>91</v>
      </c>
      <c r="D509" s="283" t="s">
        <v>245</v>
      </c>
      <c r="E509" s="464"/>
      <c r="F509" s="275" t="s">
        <v>3779</v>
      </c>
    </row>
    <row r="510" spans="1:6" ht="35.4" x14ac:dyDescent="0.25">
      <c r="A510" s="257">
        <v>707089</v>
      </c>
      <c r="B510" s="232" t="s">
        <v>894</v>
      </c>
      <c r="C510" s="233" t="s">
        <v>71</v>
      </c>
      <c r="D510" s="283" t="s">
        <v>245</v>
      </c>
      <c r="E510" s="462" t="s">
        <v>3778</v>
      </c>
      <c r="F510" s="275" t="s">
        <v>3779</v>
      </c>
    </row>
    <row r="511" spans="1:6" ht="35.4" x14ac:dyDescent="0.25">
      <c r="A511" s="257">
        <v>707093</v>
      </c>
      <c r="B511" s="232" t="s">
        <v>895</v>
      </c>
      <c r="C511" s="233" t="s">
        <v>250</v>
      </c>
      <c r="D511" s="283" t="s">
        <v>245</v>
      </c>
      <c r="E511" s="464"/>
      <c r="F511" s="275" t="s">
        <v>3779</v>
      </c>
    </row>
    <row r="512" spans="1:6" ht="35.4" x14ac:dyDescent="0.5">
      <c r="A512" s="303">
        <v>707095</v>
      </c>
      <c r="B512" s="304" t="s">
        <v>566</v>
      </c>
      <c r="C512" s="306" t="s">
        <v>68</v>
      </c>
      <c r="D512" s="285" t="s">
        <v>398</v>
      </c>
      <c r="E512" s="467"/>
      <c r="F512" s="296"/>
    </row>
    <row r="513" spans="1:6" ht="35.4" x14ac:dyDescent="0.25">
      <c r="A513" s="303">
        <v>707096</v>
      </c>
      <c r="B513" s="304" t="s">
        <v>896</v>
      </c>
      <c r="C513" s="306" t="s">
        <v>131</v>
      </c>
      <c r="D513" s="285" t="s">
        <v>246</v>
      </c>
      <c r="E513" s="462" t="s">
        <v>3815</v>
      </c>
      <c r="F513" s="297"/>
    </row>
    <row r="514" spans="1:6" ht="35.4" x14ac:dyDescent="0.25">
      <c r="A514" s="303">
        <v>707098</v>
      </c>
      <c r="B514" s="304" t="s">
        <v>897</v>
      </c>
      <c r="C514" s="306" t="s">
        <v>356</v>
      </c>
      <c r="D514" s="285" t="s">
        <v>246</v>
      </c>
      <c r="E514" s="461"/>
      <c r="F514" s="345"/>
    </row>
    <row r="515" spans="1:6" ht="35.4" x14ac:dyDescent="0.25">
      <c r="A515" s="231">
        <v>707102</v>
      </c>
      <c r="B515" s="232" t="s">
        <v>611</v>
      </c>
      <c r="C515" s="233" t="s">
        <v>124</v>
      </c>
      <c r="D515" s="283" t="s">
        <v>245</v>
      </c>
      <c r="E515" s="462" t="s">
        <v>3778</v>
      </c>
      <c r="F515" s="275" t="s">
        <v>3779</v>
      </c>
    </row>
    <row r="516" spans="1:6" ht="35.4" x14ac:dyDescent="0.25">
      <c r="A516" s="227">
        <v>707104</v>
      </c>
      <c r="B516" s="228" t="s">
        <v>898</v>
      </c>
      <c r="C516" s="229" t="s">
        <v>306</v>
      </c>
      <c r="D516" s="285" t="s">
        <v>245</v>
      </c>
      <c r="E516" s="462" t="s">
        <v>3778</v>
      </c>
      <c r="F516" s="286"/>
    </row>
    <row r="517" spans="1:6" ht="35.4" x14ac:dyDescent="0.25">
      <c r="A517" s="257">
        <v>707105</v>
      </c>
      <c r="B517" s="232" t="s">
        <v>1424</v>
      </c>
      <c r="C517" s="233" t="s">
        <v>99</v>
      </c>
      <c r="D517" s="283" t="s">
        <v>245</v>
      </c>
      <c r="E517" s="462" t="s">
        <v>3778</v>
      </c>
      <c r="F517" s="275" t="s">
        <v>3779</v>
      </c>
    </row>
    <row r="518" spans="1:6" ht="35.4" x14ac:dyDescent="0.25">
      <c r="A518" s="231">
        <v>707108</v>
      </c>
      <c r="B518" s="232" t="s">
        <v>1425</v>
      </c>
      <c r="C518" s="233" t="s">
        <v>70</v>
      </c>
      <c r="D518" s="283" t="s">
        <v>245</v>
      </c>
      <c r="E518" s="464"/>
      <c r="F518" s="275" t="s">
        <v>3779</v>
      </c>
    </row>
    <row r="519" spans="1:6" ht="35.4" x14ac:dyDescent="0.25">
      <c r="A519" s="257">
        <v>707111</v>
      </c>
      <c r="B519" s="232" t="s">
        <v>1426</v>
      </c>
      <c r="C519" s="233" t="s">
        <v>66</v>
      </c>
      <c r="D519" s="283" t="s">
        <v>245</v>
      </c>
      <c r="E519" s="464"/>
      <c r="F519" s="275" t="s">
        <v>3779</v>
      </c>
    </row>
    <row r="520" spans="1:6" ht="35.4" x14ac:dyDescent="0.25">
      <c r="A520" s="231">
        <v>707112</v>
      </c>
      <c r="B520" s="232" t="s">
        <v>899</v>
      </c>
      <c r="C520" s="233" t="s">
        <v>337</v>
      </c>
      <c r="D520" s="283" t="s">
        <v>245</v>
      </c>
      <c r="E520" s="462" t="s">
        <v>3778</v>
      </c>
      <c r="F520" s="275" t="s">
        <v>3779</v>
      </c>
    </row>
    <row r="521" spans="1:6" ht="35.4" x14ac:dyDescent="0.5">
      <c r="A521" s="303">
        <v>707114</v>
      </c>
      <c r="B521" s="304" t="s">
        <v>900</v>
      </c>
      <c r="C521" s="306" t="s">
        <v>146</v>
      </c>
      <c r="D521" s="285" t="s">
        <v>398</v>
      </c>
      <c r="E521" s="467"/>
      <c r="F521" s="296"/>
    </row>
    <row r="522" spans="1:6" ht="35.4" x14ac:dyDescent="0.25">
      <c r="A522" s="257">
        <v>707115</v>
      </c>
      <c r="B522" s="232" t="s">
        <v>1427</v>
      </c>
      <c r="C522" s="233" t="s">
        <v>125</v>
      </c>
      <c r="D522" s="283" t="s">
        <v>245</v>
      </c>
      <c r="E522" s="462" t="s">
        <v>3778</v>
      </c>
      <c r="F522" s="275" t="s">
        <v>3779</v>
      </c>
    </row>
    <row r="523" spans="1:6" ht="35.4" x14ac:dyDescent="0.25">
      <c r="A523" s="303">
        <v>707116</v>
      </c>
      <c r="B523" s="304" t="s">
        <v>616</v>
      </c>
      <c r="C523" s="306" t="s">
        <v>66</v>
      </c>
      <c r="D523" s="285" t="s">
        <v>246</v>
      </c>
      <c r="E523" s="461"/>
      <c r="F523" s="355"/>
    </row>
    <row r="524" spans="1:6" ht="35.4" x14ac:dyDescent="0.25">
      <c r="A524" s="227">
        <v>707118</v>
      </c>
      <c r="B524" s="228" t="s">
        <v>540</v>
      </c>
      <c r="C524" s="229" t="s">
        <v>83</v>
      </c>
      <c r="D524" s="285" t="s">
        <v>245</v>
      </c>
      <c r="E524" s="462" t="s">
        <v>3778</v>
      </c>
      <c r="F524" s="522"/>
    </row>
    <row r="525" spans="1:6" ht="35.4" x14ac:dyDescent="0.25">
      <c r="A525" s="309">
        <v>707124</v>
      </c>
      <c r="B525" s="317" t="s">
        <v>535</v>
      </c>
      <c r="C525" s="428" t="s">
        <v>373</v>
      </c>
      <c r="D525" s="285" t="s">
        <v>246</v>
      </c>
      <c r="E525" s="487" t="s">
        <v>3815</v>
      </c>
      <c r="F525" s="339" t="s">
        <v>3779</v>
      </c>
    </row>
    <row r="526" spans="1:6" ht="35.4" x14ac:dyDescent="0.25">
      <c r="A526" s="231">
        <v>707126</v>
      </c>
      <c r="B526" s="232" t="s">
        <v>620</v>
      </c>
      <c r="C526" s="233" t="s">
        <v>64</v>
      </c>
      <c r="D526" s="283" t="s">
        <v>245</v>
      </c>
      <c r="E526" s="462" t="s">
        <v>3778</v>
      </c>
      <c r="F526" s="275" t="s">
        <v>3779</v>
      </c>
    </row>
    <row r="527" spans="1:6" ht="35.4" x14ac:dyDescent="0.25">
      <c r="A527" s="303">
        <v>707127</v>
      </c>
      <c r="B527" s="304" t="s">
        <v>901</v>
      </c>
      <c r="C527" s="306" t="s">
        <v>105</v>
      </c>
      <c r="D527" s="285" t="s">
        <v>246</v>
      </c>
      <c r="E527" s="461"/>
      <c r="F527" s="297"/>
    </row>
    <row r="528" spans="1:6" ht="35.4" x14ac:dyDescent="0.25">
      <c r="A528" s="303">
        <v>707128</v>
      </c>
      <c r="B528" s="304" t="s">
        <v>902</v>
      </c>
      <c r="C528" s="306" t="s">
        <v>110</v>
      </c>
      <c r="D528" s="285" t="s">
        <v>246</v>
      </c>
      <c r="E528" s="462" t="s">
        <v>3815</v>
      </c>
      <c r="F528" s="284"/>
    </row>
    <row r="529" spans="1:6" ht="35.4" x14ac:dyDescent="0.25">
      <c r="A529" s="303">
        <v>707130</v>
      </c>
      <c r="B529" s="304" t="s">
        <v>612</v>
      </c>
      <c r="C529" s="306" t="s">
        <v>154</v>
      </c>
      <c r="D529" s="285" t="s">
        <v>246</v>
      </c>
      <c r="E529" s="461"/>
      <c r="F529" s="345"/>
    </row>
    <row r="530" spans="1:6" ht="35.4" x14ac:dyDescent="0.25">
      <c r="A530" s="227">
        <v>707132</v>
      </c>
      <c r="B530" s="228" t="s">
        <v>903</v>
      </c>
      <c r="C530" s="229" t="s">
        <v>99</v>
      </c>
      <c r="D530" s="285" t="s">
        <v>245</v>
      </c>
      <c r="E530" s="462" t="s">
        <v>3778</v>
      </c>
      <c r="F530" s="522"/>
    </row>
    <row r="531" spans="1:6" ht="35.4" x14ac:dyDescent="0.25">
      <c r="A531" s="257">
        <v>707133</v>
      </c>
      <c r="B531" s="232" t="s">
        <v>1428</v>
      </c>
      <c r="C531" s="233" t="s">
        <v>68</v>
      </c>
      <c r="D531" s="283" t="s">
        <v>245</v>
      </c>
      <c r="E531" s="462" t="s">
        <v>3778</v>
      </c>
      <c r="F531" s="275" t="s">
        <v>3779</v>
      </c>
    </row>
    <row r="532" spans="1:6" ht="35.4" x14ac:dyDescent="0.25">
      <c r="A532" s="303">
        <v>707135</v>
      </c>
      <c r="B532" s="304" t="s">
        <v>490</v>
      </c>
      <c r="C532" s="306" t="s">
        <v>321</v>
      </c>
      <c r="D532" s="285" t="s">
        <v>400</v>
      </c>
      <c r="E532" s="460"/>
      <c r="F532" s="356" t="s">
        <v>3822</v>
      </c>
    </row>
    <row r="533" spans="1:6" ht="35.4" x14ac:dyDescent="0.25">
      <c r="A533" s="257">
        <v>707137</v>
      </c>
      <c r="B533" s="232" t="s">
        <v>904</v>
      </c>
      <c r="C533" s="233" t="s">
        <v>90</v>
      </c>
      <c r="D533" s="283" t="s">
        <v>245</v>
      </c>
      <c r="E533" s="464"/>
      <c r="F533" s="275" t="s">
        <v>3779</v>
      </c>
    </row>
    <row r="534" spans="1:6" ht="35.4" x14ac:dyDescent="0.25">
      <c r="A534" s="263">
        <v>707147</v>
      </c>
      <c r="B534" s="264" t="s">
        <v>1452</v>
      </c>
      <c r="C534" s="265" t="s">
        <v>1453</v>
      </c>
      <c r="D534" s="283" t="s">
        <v>245</v>
      </c>
      <c r="E534" s="455"/>
      <c r="F534" s="275" t="s">
        <v>3779</v>
      </c>
    </row>
    <row r="535" spans="1:6" ht="35.4" x14ac:dyDescent="0.25">
      <c r="A535" s="267">
        <v>707148</v>
      </c>
      <c r="B535" s="268" t="s">
        <v>1454</v>
      </c>
      <c r="C535" s="269" t="s">
        <v>66</v>
      </c>
      <c r="D535" s="285" t="s">
        <v>245</v>
      </c>
      <c r="E535" s="460"/>
      <c r="F535" s="292" t="s">
        <v>3775</v>
      </c>
    </row>
    <row r="536" spans="1:6" ht="35.4" x14ac:dyDescent="0.25">
      <c r="A536" s="263">
        <v>707149</v>
      </c>
      <c r="B536" s="264" t="s">
        <v>1455</v>
      </c>
      <c r="C536" s="265" t="s">
        <v>86</v>
      </c>
      <c r="D536" s="283" t="s">
        <v>245</v>
      </c>
      <c r="E536" s="455"/>
      <c r="F536" s="275" t="s">
        <v>3779</v>
      </c>
    </row>
    <row r="537" spans="1:6" ht="40.200000000000003" x14ac:dyDescent="0.25">
      <c r="A537" s="227">
        <v>707150</v>
      </c>
      <c r="B537" s="228" t="s">
        <v>1456</v>
      </c>
      <c r="C537" s="229" t="s">
        <v>1457</v>
      </c>
      <c r="D537" s="285" t="s">
        <v>245</v>
      </c>
      <c r="E537" s="478"/>
      <c r="F537" s="509"/>
    </row>
    <row r="538" spans="1:6" ht="39.6" x14ac:dyDescent="0.25">
      <c r="A538" s="303">
        <v>707151</v>
      </c>
      <c r="B538" s="304" t="s">
        <v>1458</v>
      </c>
      <c r="C538" s="306" t="s">
        <v>70</v>
      </c>
      <c r="D538" s="285" t="s">
        <v>246</v>
      </c>
      <c r="E538" s="461"/>
      <c r="F538" s="348"/>
    </row>
    <row r="539" spans="1:6" ht="35.4" x14ac:dyDescent="0.25">
      <c r="A539" s="263">
        <v>707152</v>
      </c>
      <c r="B539" s="264" t="s">
        <v>1459</v>
      </c>
      <c r="C539" s="265" t="s">
        <v>369</v>
      </c>
      <c r="D539" s="283" t="s">
        <v>245</v>
      </c>
      <c r="E539" s="455"/>
      <c r="F539" s="275" t="s">
        <v>3779</v>
      </c>
    </row>
    <row r="540" spans="1:6" ht="35.4" x14ac:dyDescent="0.25">
      <c r="A540" s="263">
        <v>707153</v>
      </c>
      <c r="B540" s="232" t="s">
        <v>1460</v>
      </c>
      <c r="C540" s="233" t="s">
        <v>253</v>
      </c>
      <c r="D540" s="283" t="s">
        <v>245</v>
      </c>
      <c r="E540" s="455"/>
      <c r="F540" s="275" t="s">
        <v>3779</v>
      </c>
    </row>
    <row r="541" spans="1:6" ht="35.4" x14ac:dyDescent="0.25">
      <c r="A541" s="303">
        <v>707154</v>
      </c>
      <c r="B541" s="304" t="s">
        <v>1461</v>
      </c>
      <c r="C541" s="306" t="s">
        <v>1462</v>
      </c>
      <c r="D541" s="285" t="s">
        <v>246</v>
      </c>
      <c r="E541" s="498"/>
      <c r="F541" s="297"/>
    </row>
    <row r="542" spans="1:6" ht="35.4" x14ac:dyDescent="0.25">
      <c r="A542" s="263">
        <v>707155</v>
      </c>
      <c r="B542" s="264" t="s">
        <v>1463</v>
      </c>
      <c r="C542" s="265" t="s">
        <v>1457</v>
      </c>
      <c r="D542" s="283" t="s">
        <v>245</v>
      </c>
      <c r="E542" s="455"/>
      <c r="F542" s="275" t="s">
        <v>3779</v>
      </c>
    </row>
    <row r="543" spans="1:6" ht="35.4" x14ac:dyDescent="0.25">
      <c r="A543" s="263">
        <v>707156</v>
      </c>
      <c r="B543" s="232" t="s">
        <v>1464</v>
      </c>
      <c r="C543" s="233" t="s">
        <v>77</v>
      </c>
      <c r="D543" s="283" t="s">
        <v>245</v>
      </c>
      <c r="E543" s="455"/>
      <c r="F543" s="275" t="s">
        <v>3779</v>
      </c>
    </row>
    <row r="544" spans="1:6" ht="35.4" x14ac:dyDescent="0.25">
      <c r="A544" s="263">
        <v>707157</v>
      </c>
      <c r="B544" s="264" t="s">
        <v>1465</v>
      </c>
      <c r="C544" s="265" t="s">
        <v>269</v>
      </c>
      <c r="D544" s="283" t="s">
        <v>245</v>
      </c>
      <c r="E544" s="455"/>
      <c r="F544" s="275" t="s">
        <v>3779</v>
      </c>
    </row>
    <row r="545" spans="1:6" ht="35.4" x14ac:dyDescent="0.25">
      <c r="A545" s="303">
        <v>707158</v>
      </c>
      <c r="B545" s="304" t="s">
        <v>1466</v>
      </c>
      <c r="C545" s="306" t="s">
        <v>66</v>
      </c>
      <c r="D545" s="285" t="s">
        <v>246</v>
      </c>
      <c r="E545" s="461"/>
      <c r="F545" s="345"/>
    </row>
    <row r="546" spans="1:6" ht="35.4" x14ac:dyDescent="0.25">
      <c r="A546" s="303">
        <v>707159</v>
      </c>
      <c r="B546" s="304" t="s">
        <v>1467</v>
      </c>
      <c r="C546" s="306" t="s">
        <v>94</v>
      </c>
      <c r="D546" s="285" t="s">
        <v>400</v>
      </c>
      <c r="E546" s="460"/>
      <c r="F546" s="356" t="s">
        <v>3822</v>
      </c>
    </row>
    <row r="547" spans="1:6" ht="35.4" x14ac:dyDescent="0.25">
      <c r="A547" s="401">
        <v>707160</v>
      </c>
      <c r="B547" s="378" t="s">
        <v>1468</v>
      </c>
      <c r="C547" s="379" t="s">
        <v>64</v>
      </c>
      <c r="D547" s="285" t="s">
        <v>247</v>
      </c>
      <c r="E547" s="460" t="s">
        <v>3815</v>
      </c>
      <c r="F547" s="519"/>
    </row>
    <row r="548" spans="1:6" ht="35.4" x14ac:dyDescent="0.25">
      <c r="A548" s="401">
        <v>707162</v>
      </c>
      <c r="B548" s="378" t="s">
        <v>1469</v>
      </c>
      <c r="C548" s="379" t="s">
        <v>66</v>
      </c>
      <c r="D548" s="285" t="s">
        <v>247</v>
      </c>
      <c r="E548" s="460"/>
      <c r="F548" s="519"/>
    </row>
    <row r="549" spans="1:6" ht="35.4" x14ac:dyDescent="0.25">
      <c r="A549" s="263">
        <v>707163</v>
      </c>
      <c r="B549" s="264" t="s">
        <v>1470</v>
      </c>
      <c r="C549" s="265" t="s">
        <v>66</v>
      </c>
      <c r="D549" s="283" t="s">
        <v>245</v>
      </c>
      <c r="E549" s="455"/>
      <c r="F549" s="275" t="s">
        <v>3779</v>
      </c>
    </row>
    <row r="550" spans="1:6" ht="35.4" x14ac:dyDescent="0.25">
      <c r="A550" s="329">
        <v>707164</v>
      </c>
      <c r="B550" s="330" t="s">
        <v>1471</v>
      </c>
      <c r="C550" s="432" t="s">
        <v>317</v>
      </c>
      <c r="D550" s="285" t="s">
        <v>246</v>
      </c>
      <c r="E550" s="500"/>
      <c r="F550" s="339" t="s">
        <v>3779</v>
      </c>
    </row>
    <row r="551" spans="1:6" ht="35.4" x14ac:dyDescent="0.25">
      <c r="A551" s="263">
        <v>707165</v>
      </c>
      <c r="B551" s="264" t="s">
        <v>1472</v>
      </c>
      <c r="C551" s="265" t="s">
        <v>67</v>
      </c>
      <c r="D551" s="283" t="s">
        <v>245</v>
      </c>
      <c r="E551" s="455"/>
      <c r="F551" s="275" t="s">
        <v>3779</v>
      </c>
    </row>
    <row r="552" spans="1:6" ht="35.4" x14ac:dyDescent="0.25">
      <c r="A552" s="263">
        <v>707166</v>
      </c>
      <c r="B552" s="264" t="s">
        <v>1473</v>
      </c>
      <c r="C552" s="265" t="s">
        <v>263</v>
      </c>
      <c r="D552" s="283" t="s">
        <v>245</v>
      </c>
      <c r="E552" s="455"/>
      <c r="F552" s="275" t="s">
        <v>3779</v>
      </c>
    </row>
    <row r="553" spans="1:6" ht="35.4" x14ac:dyDescent="0.25">
      <c r="A553" s="263">
        <v>707167</v>
      </c>
      <c r="B553" s="232" t="s">
        <v>1474</v>
      </c>
      <c r="C553" s="233" t="s">
        <v>66</v>
      </c>
      <c r="D553" s="283" t="s">
        <v>245</v>
      </c>
      <c r="E553" s="473"/>
      <c r="F553" s="275" t="s">
        <v>3779</v>
      </c>
    </row>
    <row r="554" spans="1:6" ht="35.4" x14ac:dyDescent="0.25">
      <c r="A554" s="263">
        <v>707168</v>
      </c>
      <c r="B554" s="264" t="s">
        <v>1475</v>
      </c>
      <c r="C554" s="265" t="s">
        <v>139</v>
      </c>
      <c r="D554" s="283" t="s">
        <v>245</v>
      </c>
      <c r="E554" s="473"/>
      <c r="F554" s="275" t="s">
        <v>3779</v>
      </c>
    </row>
    <row r="555" spans="1:6" ht="35.4" x14ac:dyDescent="0.25">
      <c r="A555" s="263">
        <v>707169</v>
      </c>
      <c r="B555" s="264" t="s">
        <v>1476</v>
      </c>
      <c r="C555" s="265" t="s">
        <v>67</v>
      </c>
      <c r="D555" s="283" t="s">
        <v>245</v>
      </c>
      <c r="E555" s="455"/>
      <c r="F555" s="275" t="s">
        <v>3779</v>
      </c>
    </row>
    <row r="556" spans="1:6" ht="40.200000000000003" x14ac:dyDescent="0.25">
      <c r="A556" s="227">
        <v>707170</v>
      </c>
      <c r="B556" s="228" t="s">
        <v>1477</v>
      </c>
      <c r="C556" s="229" t="s">
        <v>372</v>
      </c>
      <c r="D556" s="285" t="s">
        <v>245</v>
      </c>
      <c r="E556" s="460"/>
      <c r="F556" s="509"/>
    </row>
    <row r="557" spans="1:6" ht="35.4" x14ac:dyDescent="0.25">
      <c r="A557" s="267">
        <v>707171</v>
      </c>
      <c r="B557" s="268" t="s">
        <v>1478</v>
      </c>
      <c r="C557" s="269" t="s">
        <v>66</v>
      </c>
      <c r="D557" s="285" t="s">
        <v>245</v>
      </c>
      <c r="E557" s="460"/>
      <c r="F557" s="293" t="s">
        <v>3775</v>
      </c>
    </row>
    <row r="558" spans="1:6" ht="35.4" x14ac:dyDescent="0.25">
      <c r="A558" s="263">
        <v>707172</v>
      </c>
      <c r="B558" s="264" t="s">
        <v>1479</v>
      </c>
      <c r="C558" s="265" t="s">
        <v>1480</v>
      </c>
      <c r="D558" s="283" t="s">
        <v>245</v>
      </c>
      <c r="E558" s="455"/>
      <c r="F558" s="275" t="s">
        <v>3779</v>
      </c>
    </row>
    <row r="559" spans="1:6" ht="35.4" x14ac:dyDescent="0.25">
      <c r="A559" s="263">
        <v>707173</v>
      </c>
      <c r="B559" s="232" t="s">
        <v>1481</v>
      </c>
      <c r="C559" s="233" t="s">
        <v>368</v>
      </c>
      <c r="D559" s="283" t="s">
        <v>245</v>
      </c>
      <c r="E559" s="473"/>
      <c r="F559" s="275" t="s">
        <v>3779</v>
      </c>
    </row>
    <row r="560" spans="1:6" ht="35.4" x14ac:dyDescent="0.25">
      <c r="A560" s="267">
        <v>707174</v>
      </c>
      <c r="B560" s="268" t="s">
        <v>1482</v>
      </c>
      <c r="C560" s="269" t="s">
        <v>69</v>
      </c>
      <c r="D560" s="285" t="s">
        <v>245</v>
      </c>
      <c r="E560" s="460"/>
      <c r="F560" s="292" t="s">
        <v>3775</v>
      </c>
    </row>
    <row r="561" spans="1:6" ht="35.4" x14ac:dyDescent="0.25">
      <c r="A561" s="263">
        <v>707175</v>
      </c>
      <c r="B561" s="264" t="s">
        <v>1483</v>
      </c>
      <c r="C561" s="265" t="s">
        <v>125</v>
      </c>
      <c r="D561" s="283" t="s">
        <v>245</v>
      </c>
      <c r="E561" s="455"/>
      <c r="F561" s="275" t="s">
        <v>3779</v>
      </c>
    </row>
    <row r="562" spans="1:6" ht="35.4" x14ac:dyDescent="0.25">
      <c r="A562" s="303">
        <v>707176</v>
      </c>
      <c r="B562" s="304" t="s">
        <v>1484</v>
      </c>
      <c r="C562" s="306" t="s">
        <v>1443</v>
      </c>
      <c r="D562" s="285" t="s">
        <v>246</v>
      </c>
      <c r="E562" s="462" t="s">
        <v>3815</v>
      </c>
      <c r="F562" s="297"/>
    </row>
    <row r="563" spans="1:6" ht="35.4" x14ac:dyDescent="0.25">
      <c r="A563" s="263">
        <v>707177</v>
      </c>
      <c r="B563" s="264" t="s">
        <v>1485</v>
      </c>
      <c r="C563" s="265" t="s">
        <v>99</v>
      </c>
      <c r="D563" s="283" t="s">
        <v>245</v>
      </c>
      <c r="E563" s="455"/>
      <c r="F563" s="275" t="s">
        <v>3779</v>
      </c>
    </row>
    <row r="564" spans="1:6" ht="35.4" x14ac:dyDescent="0.25">
      <c r="A564" s="263">
        <v>707178</v>
      </c>
      <c r="B564" s="264" t="s">
        <v>1486</v>
      </c>
      <c r="C564" s="265" t="s">
        <v>1487</v>
      </c>
      <c r="D564" s="283" t="s">
        <v>245</v>
      </c>
      <c r="E564" s="455"/>
      <c r="F564" s="275" t="s">
        <v>3779</v>
      </c>
    </row>
    <row r="565" spans="1:6" ht="35.4" x14ac:dyDescent="0.25">
      <c r="A565" s="263">
        <v>707179</v>
      </c>
      <c r="B565" s="264" t="s">
        <v>1488</v>
      </c>
      <c r="C565" s="265" t="s">
        <v>1489</v>
      </c>
      <c r="D565" s="283" t="s">
        <v>245</v>
      </c>
      <c r="E565" s="479"/>
      <c r="F565" s="507" t="s">
        <v>3779</v>
      </c>
    </row>
    <row r="566" spans="1:6" ht="35.4" x14ac:dyDescent="0.25">
      <c r="A566" s="263">
        <v>707180</v>
      </c>
      <c r="B566" s="264" t="s">
        <v>1490</v>
      </c>
      <c r="C566" s="265" t="s">
        <v>190</v>
      </c>
      <c r="D566" s="283" t="s">
        <v>245</v>
      </c>
      <c r="E566" s="481"/>
      <c r="F566" s="507" t="s">
        <v>3779</v>
      </c>
    </row>
    <row r="567" spans="1:6" ht="35.4" x14ac:dyDescent="0.25">
      <c r="A567" s="263">
        <v>707181</v>
      </c>
      <c r="B567" s="264" t="s">
        <v>1491</v>
      </c>
      <c r="C567" s="265" t="s">
        <v>66</v>
      </c>
      <c r="D567" s="283" t="s">
        <v>245</v>
      </c>
      <c r="E567" s="454"/>
      <c r="F567" s="275" t="s">
        <v>3779</v>
      </c>
    </row>
    <row r="568" spans="1:6" ht="35.4" x14ac:dyDescent="0.25">
      <c r="A568" s="263">
        <v>707182</v>
      </c>
      <c r="B568" s="264" t="s">
        <v>1492</v>
      </c>
      <c r="C568" s="265" t="s">
        <v>372</v>
      </c>
      <c r="D568" s="283" t="s">
        <v>245</v>
      </c>
      <c r="E568" s="454"/>
      <c r="F568" s="275" t="s">
        <v>3779</v>
      </c>
    </row>
    <row r="569" spans="1:6" ht="35.4" x14ac:dyDescent="0.25">
      <c r="A569" s="303">
        <v>707183</v>
      </c>
      <c r="B569" s="304" t="s">
        <v>1493</v>
      </c>
      <c r="C569" s="306" t="s">
        <v>115</v>
      </c>
      <c r="D569" s="285" t="s">
        <v>246</v>
      </c>
      <c r="E569" s="225" t="s">
        <v>3815</v>
      </c>
      <c r="F569" s="297"/>
    </row>
    <row r="570" spans="1:6" ht="35.4" x14ac:dyDescent="0.25">
      <c r="A570" s="263">
        <v>707184</v>
      </c>
      <c r="B570" s="264" t="s">
        <v>1494</v>
      </c>
      <c r="C570" s="265" t="s">
        <v>1495</v>
      </c>
      <c r="D570" s="283" t="s">
        <v>245</v>
      </c>
      <c r="E570" s="255"/>
      <c r="F570" s="275" t="s">
        <v>3779</v>
      </c>
    </row>
    <row r="571" spans="1:6" ht="35.4" x14ac:dyDescent="0.25">
      <c r="A571" s="263">
        <v>707185</v>
      </c>
      <c r="B571" s="264" t="s">
        <v>1496</v>
      </c>
      <c r="C571" s="265" t="s">
        <v>61</v>
      </c>
      <c r="D571" s="283" t="s">
        <v>245</v>
      </c>
      <c r="E571" s="454"/>
      <c r="F571" s="275" t="s">
        <v>3779</v>
      </c>
    </row>
    <row r="572" spans="1:6" ht="35.4" x14ac:dyDescent="0.25">
      <c r="A572" s="263">
        <v>707186</v>
      </c>
      <c r="B572" s="264" t="s">
        <v>1497</v>
      </c>
      <c r="C572" s="265" t="s">
        <v>297</v>
      </c>
      <c r="D572" s="283" t="s">
        <v>245</v>
      </c>
      <c r="E572" s="454"/>
      <c r="F572" s="275" t="s">
        <v>3779</v>
      </c>
    </row>
    <row r="573" spans="1:6" ht="35.4" x14ac:dyDescent="0.25">
      <c r="A573" s="263">
        <v>707188</v>
      </c>
      <c r="B573" s="264" t="s">
        <v>1498</v>
      </c>
      <c r="C573" s="265" t="s">
        <v>105</v>
      </c>
      <c r="D573" s="283" t="s">
        <v>245</v>
      </c>
      <c r="E573" s="454"/>
      <c r="F573" s="275" t="s">
        <v>3779</v>
      </c>
    </row>
    <row r="574" spans="1:6" ht="35.4" x14ac:dyDescent="0.25">
      <c r="A574" s="263">
        <v>707189</v>
      </c>
      <c r="B574" s="264" t="s">
        <v>853</v>
      </c>
      <c r="C574" s="265" t="s">
        <v>242</v>
      </c>
      <c r="D574" s="283" t="s">
        <v>245</v>
      </c>
      <c r="E574" s="454"/>
      <c r="F574" s="275" t="s">
        <v>3779</v>
      </c>
    </row>
    <row r="575" spans="1:6" ht="35.4" x14ac:dyDescent="0.25">
      <c r="A575" s="263">
        <v>707190</v>
      </c>
      <c r="B575" s="264" t="s">
        <v>1499</v>
      </c>
      <c r="C575" s="265" t="s">
        <v>101</v>
      </c>
      <c r="D575" s="283" t="s">
        <v>245</v>
      </c>
      <c r="E575" s="454"/>
      <c r="F575" s="275" t="s">
        <v>3779</v>
      </c>
    </row>
    <row r="576" spans="1:6" ht="35.4" x14ac:dyDescent="0.25">
      <c r="A576" s="263">
        <v>707191</v>
      </c>
      <c r="B576" s="264" t="s">
        <v>1500</v>
      </c>
      <c r="C576" s="265" t="s">
        <v>319</v>
      </c>
      <c r="D576" s="283" t="s">
        <v>245</v>
      </c>
      <c r="E576" s="255"/>
      <c r="F576" s="275" t="s">
        <v>3779</v>
      </c>
    </row>
    <row r="577" spans="1:6" ht="35.4" x14ac:dyDescent="0.25">
      <c r="A577" s="263">
        <v>707192</v>
      </c>
      <c r="B577" s="264" t="s">
        <v>1501</v>
      </c>
      <c r="C577" s="265" t="s">
        <v>87</v>
      </c>
      <c r="D577" s="283" t="s">
        <v>245</v>
      </c>
      <c r="E577" s="454"/>
      <c r="F577" s="275" t="s">
        <v>3779</v>
      </c>
    </row>
    <row r="578" spans="1:6" ht="35.4" x14ac:dyDescent="0.25">
      <c r="A578" s="303">
        <v>707193</v>
      </c>
      <c r="B578" s="304" t="s">
        <v>1502</v>
      </c>
      <c r="C578" s="306" t="s">
        <v>333</v>
      </c>
      <c r="D578" s="285" t="s">
        <v>400</v>
      </c>
      <c r="E578" s="253"/>
      <c r="F578" s="356" t="s">
        <v>3822</v>
      </c>
    </row>
    <row r="579" spans="1:6" ht="35.4" x14ac:dyDescent="0.25">
      <c r="A579" s="329">
        <v>707194</v>
      </c>
      <c r="B579" s="330" t="s">
        <v>1503</v>
      </c>
      <c r="C579" s="432" t="s">
        <v>262</v>
      </c>
      <c r="D579" s="285" t="s">
        <v>246</v>
      </c>
      <c r="E579" s="311"/>
      <c r="F579" s="545" t="s">
        <v>3779</v>
      </c>
    </row>
    <row r="580" spans="1:6" ht="35.4" x14ac:dyDescent="0.25">
      <c r="A580" s="263">
        <v>707195</v>
      </c>
      <c r="B580" s="264" t="s">
        <v>1504</v>
      </c>
      <c r="C580" s="265" t="s">
        <v>348</v>
      </c>
      <c r="D580" s="283" t="s">
        <v>245</v>
      </c>
      <c r="E580" s="255"/>
      <c r="F580" s="275" t="s">
        <v>3779</v>
      </c>
    </row>
    <row r="581" spans="1:6" ht="35.4" x14ac:dyDescent="0.25">
      <c r="A581" s="263">
        <v>707196</v>
      </c>
      <c r="B581" s="264" t="s">
        <v>1505</v>
      </c>
      <c r="C581" s="265" t="s">
        <v>67</v>
      </c>
      <c r="D581" s="283" t="s">
        <v>245</v>
      </c>
      <c r="E581" s="255"/>
      <c r="F581" s="275" t="s">
        <v>3779</v>
      </c>
    </row>
    <row r="582" spans="1:6" ht="35.4" x14ac:dyDescent="0.25">
      <c r="A582" s="303">
        <v>707197</v>
      </c>
      <c r="B582" s="304" t="s">
        <v>1506</v>
      </c>
      <c r="C582" s="306" t="s">
        <v>117</v>
      </c>
      <c r="D582" s="285" t="s">
        <v>246</v>
      </c>
      <c r="E582" s="307"/>
      <c r="F582" s="345"/>
    </row>
    <row r="583" spans="1:6" ht="35.4" x14ac:dyDescent="0.25">
      <c r="A583" s="263">
        <v>707198</v>
      </c>
      <c r="B583" s="264" t="s">
        <v>1507</v>
      </c>
      <c r="C583" s="265" t="s">
        <v>99</v>
      </c>
      <c r="D583" s="283" t="s">
        <v>245</v>
      </c>
      <c r="E583" s="255"/>
      <c r="F583" s="275" t="s">
        <v>3779</v>
      </c>
    </row>
    <row r="584" spans="1:6" ht="35.4" x14ac:dyDescent="0.25">
      <c r="A584" s="303">
        <v>707199</v>
      </c>
      <c r="B584" s="304" t="s">
        <v>1508</v>
      </c>
      <c r="C584" s="306" t="s">
        <v>90</v>
      </c>
      <c r="D584" s="285" t="s">
        <v>246</v>
      </c>
      <c r="E584" s="307"/>
      <c r="F584" s="345"/>
    </row>
    <row r="585" spans="1:6" ht="35.4" x14ac:dyDescent="0.25">
      <c r="A585" s="303">
        <v>707200</v>
      </c>
      <c r="B585" s="304" t="s">
        <v>1509</v>
      </c>
      <c r="C585" s="306" t="s">
        <v>354</v>
      </c>
      <c r="D585" s="285" t="s">
        <v>246</v>
      </c>
      <c r="E585" s="307"/>
      <c r="F585" s="355"/>
    </row>
    <row r="586" spans="1:6" ht="35.4" x14ac:dyDescent="0.25">
      <c r="A586" s="263">
        <v>707201</v>
      </c>
      <c r="B586" s="264" t="s">
        <v>1510</v>
      </c>
      <c r="C586" s="265" t="s">
        <v>61</v>
      </c>
      <c r="D586" s="283" t="s">
        <v>245</v>
      </c>
      <c r="E586" s="454"/>
      <c r="F586" s="275" t="s">
        <v>3779</v>
      </c>
    </row>
    <row r="587" spans="1:6" ht="35.4" x14ac:dyDescent="0.25">
      <c r="A587" s="303">
        <v>707202</v>
      </c>
      <c r="B587" s="304" t="s">
        <v>1511</v>
      </c>
      <c r="C587" s="306" t="s">
        <v>117</v>
      </c>
      <c r="D587" s="285" t="s">
        <v>246</v>
      </c>
      <c r="E587" s="225" t="s">
        <v>3815</v>
      </c>
      <c r="F587" s="297"/>
    </row>
    <row r="588" spans="1:6" ht="35.4" x14ac:dyDescent="0.25">
      <c r="A588" s="263">
        <v>707203</v>
      </c>
      <c r="B588" s="264" t="s">
        <v>1512</v>
      </c>
      <c r="C588" s="265" t="s">
        <v>93</v>
      </c>
      <c r="D588" s="283" t="s">
        <v>245</v>
      </c>
      <c r="E588" s="255"/>
      <c r="F588" s="275" t="s">
        <v>3779</v>
      </c>
    </row>
    <row r="589" spans="1:6" ht="35.4" x14ac:dyDescent="0.25">
      <c r="A589" s="263">
        <v>707204</v>
      </c>
      <c r="B589" s="264" t="s">
        <v>1513</v>
      </c>
      <c r="C589" s="265" t="s">
        <v>1514</v>
      </c>
      <c r="D589" s="283" t="s">
        <v>245</v>
      </c>
      <c r="E589" s="255"/>
      <c r="F589" s="275" t="s">
        <v>3779</v>
      </c>
    </row>
    <row r="590" spans="1:6" ht="36" thickBot="1" x14ac:dyDescent="0.3">
      <c r="A590" s="263">
        <v>707205</v>
      </c>
      <c r="B590" s="264" t="s">
        <v>1515</v>
      </c>
      <c r="C590" s="265" t="s">
        <v>87</v>
      </c>
      <c r="D590" s="283" t="s">
        <v>245</v>
      </c>
      <c r="E590" s="454"/>
      <c r="F590" s="275" t="s">
        <v>3779</v>
      </c>
    </row>
    <row r="591" spans="1:6" ht="35.4" x14ac:dyDescent="0.25">
      <c r="A591" s="413">
        <v>707206</v>
      </c>
      <c r="B591" s="426" t="s">
        <v>1516</v>
      </c>
      <c r="C591" s="426" t="s">
        <v>68</v>
      </c>
      <c r="D591" s="447" t="s">
        <v>245</v>
      </c>
      <c r="E591" s="255"/>
      <c r="F591" s="507" t="s">
        <v>3779</v>
      </c>
    </row>
    <row r="592" spans="1:6" ht="35.4" x14ac:dyDescent="0.25">
      <c r="A592" s="227">
        <v>707207</v>
      </c>
      <c r="B592" s="228" t="s">
        <v>1517</v>
      </c>
      <c r="C592" s="228" t="s">
        <v>99</v>
      </c>
      <c r="D592" s="306" t="s">
        <v>245</v>
      </c>
      <c r="E592" s="242"/>
      <c r="F592" s="511"/>
    </row>
    <row r="593" spans="1:6" ht="35.4" x14ac:dyDescent="0.25">
      <c r="A593" s="263">
        <v>707208</v>
      </c>
      <c r="B593" s="264" t="s">
        <v>1518</v>
      </c>
      <c r="C593" s="264" t="s">
        <v>83</v>
      </c>
      <c r="D593" s="444" t="s">
        <v>245</v>
      </c>
      <c r="E593" s="255"/>
      <c r="F593" s="507" t="s">
        <v>3779</v>
      </c>
    </row>
    <row r="594" spans="1:6" ht="35.4" x14ac:dyDescent="0.25">
      <c r="A594" s="227">
        <v>707209</v>
      </c>
      <c r="B594" s="228" t="s">
        <v>1519</v>
      </c>
      <c r="C594" s="228" t="s">
        <v>305</v>
      </c>
      <c r="D594" s="306" t="s">
        <v>245</v>
      </c>
      <c r="E594" s="242"/>
      <c r="F594" s="322"/>
    </row>
    <row r="595" spans="1:6" ht="35.4" x14ac:dyDescent="0.25">
      <c r="A595" s="227">
        <v>707210</v>
      </c>
      <c r="B595" s="228" t="s">
        <v>1520</v>
      </c>
      <c r="C595" s="228" t="s">
        <v>89</v>
      </c>
      <c r="D595" s="306" t="s">
        <v>245</v>
      </c>
      <c r="E595" s="242"/>
      <c r="F595" s="511"/>
    </row>
    <row r="596" spans="1:6" ht="35.4" x14ac:dyDescent="0.25">
      <c r="A596" s="267">
        <v>707211</v>
      </c>
      <c r="B596" s="268" t="s">
        <v>1521</v>
      </c>
      <c r="C596" s="268" t="s">
        <v>75</v>
      </c>
      <c r="D596" s="306" t="s">
        <v>245</v>
      </c>
      <c r="E596" s="242"/>
      <c r="F596" s="510" t="s">
        <v>3775</v>
      </c>
    </row>
    <row r="597" spans="1:6" ht="35.4" x14ac:dyDescent="0.25">
      <c r="A597" s="263">
        <v>707212</v>
      </c>
      <c r="B597" s="264" t="s">
        <v>1522</v>
      </c>
      <c r="C597" s="264" t="s">
        <v>86</v>
      </c>
      <c r="D597" s="444" t="s">
        <v>245</v>
      </c>
      <c r="E597" s="454"/>
      <c r="F597" s="507" t="s">
        <v>3779</v>
      </c>
    </row>
    <row r="598" spans="1:6" ht="35.4" x14ac:dyDescent="0.25">
      <c r="A598" s="303">
        <v>707213</v>
      </c>
      <c r="B598" s="304" t="s">
        <v>1523</v>
      </c>
      <c r="C598" s="304" t="s">
        <v>1457</v>
      </c>
      <c r="D598" s="306" t="s">
        <v>246</v>
      </c>
      <c r="E598" s="307"/>
      <c r="F598" s="385"/>
    </row>
    <row r="599" spans="1:6" ht="35.4" x14ac:dyDescent="0.25">
      <c r="A599" s="263">
        <v>707214</v>
      </c>
      <c r="B599" s="264" t="s">
        <v>1524</v>
      </c>
      <c r="C599" s="264" t="s">
        <v>87</v>
      </c>
      <c r="D599" s="444" t="s">
        <v>245</v>
      </c>
      <c r="E599" s="255"/>
      <c r="F599" s="507" t="s">
        <v>3779</v>
      </c>
    </row>
    <row r="600" spans="1:6" ht="35.4" x14ac:dyDescent="0.25">
      <c r="A600" s="363">
        <v>707215</v>
      </c>
      <c r="B600" s="364" t="s">
        <v>1525</v>
      </c>
      <c r="C600" s="364" t="s">
        <v>271</v>
      </c>
      <c r="D600" s="306" t="s">
        <v>246</v>
      </c>
      <c r="E600" s="225" t="s">
        <v>3815</v>
      </c>
      <c r="F600" s="315" t="s">
        <v>3775</v>
      </c>
    </row>
    <row r="601" spans="1:6" ht="35.4" x14ac:dyDescent="0.25">
      <c r="A601" s="263">
        <v>707216</v>
      </c>
      <c r="B601" s="264" t="s">
        <v>1526</v>
      </c>
      <c r="C601" s="264" t="s">
        <v>158</v>
      </c>
      <c r="D601" s="444" t="s">
        <v>245</v>
      </c>
      <c r="E601" s="454"/>
      <c r="F601" s="507" t="s">
        <v>3779</v>
      </c>
    </row>
    <row r="602" spans="1:6" ht="35.4" x14ac:dyDescent="0.25">
      <c r="A602" s="401">
        <v>707217</v>
      </c>
      <c r="B602" s="378" t="s">
        <v>1527</v>
      </c>
      <c r="C602" s="378" t="s">
        <v>329</v>
      </c>
      <c r="D602" s="306" t="s">
        <v>247</v>
      </c>
      <c r="E602" s="242"/>
      <c r="F602" s="380"/>
    </row>
    <row r="603" spans="1:6" ht="35.4" x14ac:dyDescent="0.25">
      <c r="A603" s="263">
        <v>707218</v>
      </c>
      <c r="B603" s="264" t="s">
        <v>1528</v>
      </c>
      <c r="C603" s="264" t="s">
        <v>1529</v>
      </c>
      <c r="D603" s="444" t="s">
        <v>245</v>
      </c>
      <c r="E603" s="454"/>
      <c r="F603" s="507" t="s">
        <v>3779</v>
      </c>
    </row>
    <row r="604" spans="1:6" ht="35.4" x14ac:dyDescent="0.25">
      <c r="A604" s="263">
        <v>707219</v>
      </c>
      <c r="B604" s="264" t="s">
        <v>868</v>
      </c>
      <c r="C604" s="264" t="s">
        <v>70</v>
      </c>
      <c r="D604" s="444" t="s">
        <v>245</v>
      </c>
      <c r="E604" s="454"/>
      <c r="F604" s="507" t="s">
        <v>3779</v>
      </c>
    </row>
    <row r="605" spans="1:6" ht="35.4" x14ac:dyDescent="0.25">
      <c r="A605" s="267">
        <v>707220</v>
      </c>
      <c r="B605" s="268" t="s">
        <v>1530</v>
      </c>
      <c r="C605" s="268" t="s">
        <v>65</v>
      </c>
      <c r="D605" s="306" t="s">
        <v>245</v>
      </c>
      <c r="E605" s="466"/>
      <c r="F605" s="513" t="s">
        <v>3775</v>
      </c>
    </row>
    <row r="606" spans="1:6" ht="35.4" x14ac:dyDescent="0.25">
      <c r="A606" s="401">
        <v>707221</v>
      </c>
      <c r="B606" s="378" t="s">
        <v>1531</v>
      </c>
      <c r="C606" s="378" t="s">
        <v>265</v>
      </c>
      <c r="D606" s="306" t="s">
        <v>247</v>
      </c>
      <c r="E606" s="242" t="s">
        <v>3815</v>
      </c>
      <c r="F606" s="380"/>
    </row>
    <row r="607" spans="1:6" ht="35.4" x14ac:dyDescent="0.25">
      <c r="A607" s="263">
        <v>707222</v>
      </c>
      <c r="B607" s="264" t="s">
        <v>1532</v>
      </c>
      <c r="C607" s="264" t="s">
        <v>1533</v>
      </c>
      <c r="D607" s="444" t="s">
        <v>245</v>
      </c>
      <c r="E607" s="255"/>
      <c r="F607" s="507" t="s">
        <v>3779</v>
      </c>
    </row>
    <row r="608" spans="1:6" ht="35.4" x14ac:dyDescent="0.25">
      <c r="A608" s="263">
        <v>707223</v>
      </c>
      <c r="B608" s="264" t="s">
        <v>1534</v>
      </c>
      <c r="C608" s="264" t="s">
        <v>87</v>
      </c>
      <c r="D608" s="444" t="s">
        <v>245</v>
      </c>
      <c r="E608" s="454"/>
      <c r="F608" s="507" t="s">
        <v>3779</v>
      </c>
    </row>
    <row r="609" spans="1:6" ht="35.4" x14ac:dyDescent="0.25">
      <c r="A609" s="263">
        <v>707224</v>
      </c>
      <c r="B609" s="264" t="s">
        <v>1535</v>
      </c>
      <c r="C609" s="264" t="s">
        <v>350</v>
      </c>
      <c r="D609" s="444" t="s">
        <v>245</v>
      </c>
      <c r="E609" s="454"/>
      <c r="F609" s="507" t="s">
        <v>3779</v>
      </c>
    </row>
    <row r="610" spans="1:6" ht="35.4" x14ac:dyDescent="0.25">
      <c r="A610" s="263">
        <v>707225</v>
      </c>
      <c r="B610" s="264" t="s">
        <v>1536</v>
      </c>
      <c r="C610" s="264" t="s">
        <v>573</v>
      </c>
      <c r="D610" s="444" t="s">
        <v>245</v>
      </c>
      <c r="E610" s="454"/>
      <c r="F610" s="507" t="s">
        <v>3779</v>
      </c>
    </row>
    <row r="611" spans="1:6" ht="35.4" x14ac:dyDescent="0.25">
      <c r="A611" s="263">
        <v>707226</v>
      </c>
      <c r="B611" s="264" t="s">
        <v>1537</v>
      </c>
      <c r="C611" s="264" t="s">
        <v>99</v>
      </c>
      <c r="D611" s="444" t="s">
        <v>245</v>
      </c>
      <c r="E611" s="454"/>
      <c r="F611" s="507" t="s">
        <v>3779</v>
      </c>
    </row>
    <row r="612" spans="1:6" ht="35.4" x14ac:dyDescent="0.25">
      <c r="A612" s="263">
        <v>707227</v>
      </c>
      <c r="B612" s="264" t="s">
        <v>1538</v>
      </c>
      <c r="C612" s="264" t="s">
        <v>116</v>
      </c>
      <c r="D612" s="444" t="s">
        <v>245</v>
      </c>
      <c r="E612" s="454"/>
      <c r="F612" s="507" t="s">
        <v>3779</v>
      </c>
    </row>
    <row r="613" spans="1:6" ht="35.4" x14ac:dyDescent="0.25">
      <c r="A613" s="303">
        <v>707228</v>
      </c>
      <c r="B613" s="304" t="s">
        <v>1539</v>
      </c>
      <c r="C613" s="304" t="s">
        <v>149</v>
      </c>
      <c r="D613" s="306" t="s">
        <v>246</v>
      </c>
      <c r="E613" s="307"/>
      <c r="F613" s="308"/>
    </row>
    <row r="614" spans="1:6" ht="35.4" x14ac:dyDescent="0.25">
      <c r="A614" s="263">
        <v>707229</v>
      </c>
      <c r="B614" s="264" t="s">
        <v>1540</v>
      </c>
      <c r="C614" s="264" t="s">
        <v>324</v>
      </c>
      <c r="D614" s="444" t="s">
        <v>245</v>
      </c>
      <c r="E614" s="454"/>
      <c r="F614" s="507" t="s">
        <v>3779</v>
      </c>
    </row>
    <row r="615" spans="1:6" ht="35.4" x14ac:dyDescent="0.25">
      <c r="A615" s="263">
        <v>707230</v>
      </c>
      <c r="B615" s="264" t="s">
        <v>1541</v>
      </c>
      <c r="C615" s="264" t="s">
        <v>66</v>
      </c>
      <c r="D615" s="444" t="s">
        <v>245</v>
      </c>
      <c r="E615" s="454"/>
      <c r="F615" s="507" t="s">
        <v>3779</v>
      </c>
    </row>
    <row r="616" spans="1:6" ht="35.4" x14ac:dyDescent="0.25">
      <c r="A616" s="263">
        <v>707231</v>
      </c>
      <c r="B616" s="264" t="s">
        <v>1542</v>
      </c>
      <c r="C616" s="264" t="s">
        <v>66</v>
      </c>
      <c r="D616" s="444" t="s">
        <v>245</v>
      </c>
      <c r="E616" s="255"/>
      <c r="F616" s="507" t="s">
        <v>3779</v>
      </c>
    </row>
    <row r="617" spans="1:6" ht="35.4" x14ac:dyDescent="0.25">
      <c r="A617" s="263">
        <v>707232</v>
      </c>
      <c r="B617" s="232" t="s">
        <v>1543</v>
      </c>
      <c r="C617" s="232" t="s">
        <v>75</v>
      </c>
      <c r="D617" s="444" t="s">
        <v>245</v>
      </c>
      <c r="E617" s="454"/>
      <c r="F617" s="507" t="s">
        <v>3779</v>
      </c>
    </row>
    <row r="618" spans="1:6" ht="35.4" x14ac:dyDescent="0.25">
      <c r="A618" s="227">
        <v>707233</v>
      </c>
      <c r="B618" s="228" t="s">
        <v>1544</v>
      </c>
      <c r="C618" s="228" t="s">
        <v>66</v>
      </c>
      <c r="D618" s="306" t="s">
        <v>245</v>
      </c>
      <c r="E618" s="466"/>
      <c r="F618" s="322"/>
    </row>
    <row r="619" spans="1:6" ht="35.4" x14ac:dyDescent="0.25">
      <c r="A619" s="401">
        <v>707234</v>
      </c>
      <c r="B619" s="378" t="s">
        <v>1545</v>
      </c>
      <c r="C619" s="378" t="s">
        <v>79</v>
      </c>
      <c r="D619" s="306" t="s">
        <v>247</v>
      </c>
      <c r="E619" s="242" t="s">
        <v>3815</v>
      </c>
      <c r="F619" s="380"/>
    </row>
    <row r="620" spans="1:6" ht="35.4" x14ac:dyDescent="0.25">
      <c r="A620" s="263">
        <v>707235</v>
      </c>
      <c r="B620" s="264" t="s">
        <v>1546</v>
      </c>
      <c r="C620" s="264" t="s">
        <v>284</v>
      </c>
      <c r="D620" s="444" t="s">
        <v>245</v>
      </c>
      <c r="E620" s="454"/>
      <c r="F620" s="507" t="s">
        <v>3779</v>
      </c>
    </row>
    <row r="621" spans="1:6" ht="35.4" x14ac:dyDescent="0.25">
      <c r="A621" s="263">
        <v>707236</v>
      </c>
      <c r="B621" s="264" t="s">
        <v>1547</v>
      </c>
      <c r="C621" s="264" t="s">
        <v>99</v>
      </c>
      <c r="D621" s="444" t="s">
        <v>245</v>
      </c>
      <c r="E621" s="454"/>
      <c r="F621" s="507" t="s">
        <v>3779</v>
      </c>
    </row>
    <row r="622" spans="1:6" ht="35.4" x14ac:dyDescent="0.25">
      <c r="A622" s="263">
        <v>707237</v>
      </c>
      <c r="B622" s="264" t="s">
        <v>1548</v>
      </c>
      <c r="C622" s="264" t="s">
        <v>99</v>
      </c>
      <c r="D622" s="444" t="s">
        <v>245</v>
      </c>
      <c r="E622" s="454"/>
      <c r="F622" s="507" t="s">
        <v>3779</v>
      </c>
    </row>
    <row r="623" spans="1:6" ht="35.4" x14ac:dyDescent="0.25">
      <c r="A623" s="401">
        <v>707238</v>
      </c>
      <c r="B623" s="378" t="s">
        <v>1549</v>
      </c>
      <c r="C623" s="378" t="s">
        <v>338</v>
      </c>
      <c r="D623" s="306" t="s">
        <v>247</v>
      </c>
      <c r="E623" s="242"/>
      <c r="F623" s="380"/>
    </row>
    <row r="624" spans="1:6" ht="35.4" x14ac:dyDescent="0.25">
      <c r="A624" s="263">
        <v>707239</v>
      </c>
      <c r="B624" s="264" t="s">
        <v>1550</v>
      </c>
      <c r="C624" s="264" t="s">
        <v>61</v>
      </c>
      <c r="D624" s="444" t="s">
        <v>245</v>
      </c>
      <c r="E624" s="454"/>
      <c r="F624" s="507" t="s">
        <v>3779</v>
      </c>
    </row>
    <row r="625" spans="1:6" ht="35.4" x14ac:dyDescent="0.25">
      <c r="A625" s="263">
        <v>707240</v>
      </c>
      <c r="B625" s="264" t="s">
        <v>1551</v>
      </c>
      <c r="C625" s="264" t="s">
        <v>134</v>
      </c>
      <c r="D625" s="444" t="s">
        <v>245</v>
      </c>
      <c r="E625" s="454"/>
      <c r="F625" s="507" t="s">
        <v>3779</v>
      </c>
    </row>
    <row r="626" spans="1:6" ht="35.4" x14ac:dyDescent="0.25">
      <c r="A626" s="263">
        <v>707241</v>
      </c>
      <c r="B626" s="264" t="s">
        <v>1552</v>
      </c>
      <c r="C626" s="264" t="s">
        <v>587</v>
      </c>
      <c r="D626" s="444" t="s">
        <v>245</v>
      </c>
      <c r="E626" s="454"/>
      <c r="F626" s="507" t="s">
        <v>3779</v>
      </c>
    </row>
    <row r="627" spans="1:6" ht="35.4" x14ac:dyDescent="0.25">
      <c r="A627" s="263">
        <v>707242</v>
      </c>
      <c r="B627" s="264" t="s">
        <v>1553</v>
      </c>
      <c r="C627" s="264" t="s">
        <v>1554</v>
      </c>
      <c r="D627" s="444" t="s">
        <v>245</v>
      </c>
      <c r="E627" s="454"/>
      <c r="F627" s="507" t="s">
        <v>3779</v>
      </c>
    </row>
    <row r="628" spans="1:6" ht="35.4" x14ac:dyDescent="0.25">
      <c r="A628" s="263">
        <v>707243</v>
      </c>
      <c r="B628" s="232" t="s">
        <v>1555</v>
      </c>
      <c r="C628" s="232" t="s">
        <v>97</v>
      </c>
      <c r="D628" s="444" t="s">
        <v>245</v>
      </c>
      <c r="E628" s="255"/>
      <c r="F628" s="507" t="s">
        <v>3779</v>
      </c>
    </row>
    <row r="629" spans="1:6" ht="35.4" x14ac:dyDescent="0.25">
      <c r="A629" s="263">
        <v>707244</v>
      </c>
      <c r="B629" s="264" t="s">
        <v>1556</v>
      </c>
      <c r="C629" s="264" t="s">
        <v>63</v>
      </c>
      <c r="D629" s="444" t="s">
        <v>245</v>
      </c>
      <c r="E629" s="255"/>
      <c r="F629" s="507" t="s">
        <v>3779</v>
      </c>
    </row>
    <row r="630" spans="1:6" ht="35.4" x14ac:dyDescent="0.25">
      <c r="A630" s="263">
        <v>707245</v>
      </c>
      <c r="B630" s="264" t="s">
        <v>1557</v>
      </c>
      <c r="C630" s="264" t="s">
        <v>160</v>
      </c>
      <c r="D630" s="444" t="s">
        <v>245</v>
      </c>
      <c r="E630" s="454"/>
      <c r="F630" s="507" t="s">
        <v>3779</v>
      </c>
    </row>
    <row r="631" spans="1:6" ht="35.4" x14ac:dyDescent="0.25">
      <c r="A631" s="303">
        <v>707246</v>
      </c>
      <c r="B631" s="304" t="s">
        <v>1558</v>
      </c>
      <c r="C631" s="304" t="s">
        <v>330</v>
      </c>
      <c r="D631" s="306" t="s">
        <v>400</v>
      </c>
      <c r="E631" s="242"/>
      <c r="F631" s="305" t="s">
        <v>3822</v>
      </c>
    </row>
    <row r="632" spans="1:6" ht="35.4" x14ac:dyDescent="0.25">
      <c r="A632" s="303">
        <v>707247</v>
      </c>
      <c r="B632" s="304" t="s">
        <v>1559</v>
      </c>
      <c r="C632" s="304" t="s">
        <v>100</v>
      </c>
      <c r="D632" s="306" t="s">
        <v>246</v>
      </c>
      <c r="E632" s="307"/>
      <c r="F632" s="546"/>
    </row>
    <row r="633" spans="1:6" ht="35.4" x14ac:dyDescent="0.25">
      <c r="A633" s="263">
        <v>707248</v>
      </c>
      <c r="B633" s="264" t="s">
        <v>1560</v>
      </c>
      <c r="C633" s="264" t="s">
        <v>99</v>
      </c>
      <c r="D633" s="444" t="s">
        <v>245</v>
      </c>
      <c r="E633" s="454"/>
      <c r="F633" s="507" t="s">
        <v>3779</v>
      </c>
    </row>
    <row r="634" spans="1:6" ht="35.4" x14ac:dyDescent="0.25">
      <c r="A634" s="263">
        <v>707249</v>
      </c>
      <c r="B634" s="264" t="s">
        <v>1561</v>
      </c>
      <c r="C634" s="264" t="s">
        <v>574</v>
      </c>
      <c r="D634" s="444" t="s">
        <v>245</v>
      </c>
      <c r="E634" s="255"/>
      <c r="F634" s="507" t="s">
        <v>3779</v>
      </c>
    </row>
    <row r="635" spans="1:6" ht="35.4" x14ac:dyDescent="0.25">
      <c r="A635" s="263">
        <v>707250</v>
      </c>
      <c r="B635" s="264" t="s">
        <v>1562</v>
      </c>
      <c r="C635" s="264" t="s">
        <v>334</v>
      </c>
      <c r="D635" s="444" t="s">
        <v>245</v>
      </c>
      <c r="E635" s="255"/>
      <c r="F635" s="507" t="s">
        <v>3779</v>
      </c>
    </row>
    <row r="636" spans="1:6" ht="35.4" x14ac:dyDescent="0.25">
      <c r="A636" s="303">
        <v>707251</v>
      </c>
      <c r="B636" s="304" t="s">
        <v>513</v>
      </c>
      <c r="C636" s="304" t="s">
        <v>330</v>
      </c>
      <c r="D636" s="306" t="s">
        <v>400</v>
      </c>
      <c r="E636" s="242"/>
      <c r="F636" s="305" t="s">
        <v>3822</v>
      </c>
    </row>
    <row r="637" spans="1:6" ht="35.4" x14ac:dyDescent="0.25">
      <c r="A637" s="263">
        <v>707252</v>
      </c>
      <c r="B637" s="264" t="s">
        <v>1563</v>
      </c>
      <c r="C637" s="264" t="s">
        <v>67</v>
      </c>
      <c r="D637" s="444" t="s">
        <v>245</v>
      </c>
      <c r="E637" s="454"/>
      <c r="F637" s="507" t="s">
        <v>3779</v>
      </c>
    </row>
    <row r="638" spans="1:6" ht="35.4" x14ac:dyDescent="0.25">
      <c r="A638" s="263">
        <v>707253</v>
      </c>
      <c r="B638" s="264" t="s">
        <v>527</v>
      </c>
      <c r="C638" s="264" t="s">
        <v>339</v>
      </c>
      <c r="D638" s="444" t="s">
        <v>245</v>
      </c>
      <c r="E638" s="255"/>
      <c r="F638" s="507" t="s">
        <v>3779</v>
      </c>
    </row>
    <row r="639" spans="1:6" ht="35.4" x14ac:dyDescent="0.25">
      <c r="A639" s="263">
        <v>707254</v>
      </c>
      <c r="B639" s="264" t="s">
        <v>1564</v>
      </c>
      <c r="C639" s="264" t="s">
        <v>61</v>
      </c>
      <c r="D639" s="444" t="s">
        <v>245</v>
      </c>
      <c r="E639" s="454"/>
      <c r="F639" s="507" t="s">
        <v>3779</v>
      </c>
    </row>
    <row r="640" spans="1:6" ht="35.4" x14ac:dyDescent="0.25">
      <c r="A640" s="263">
        <v>707255</v>
      </c>
      <c r="B640" s="264" t="s">
        <v>1565</v>
      </c>
      <c r="C640" s="264" t="s">
        <v>79</v>
      </c>
      <c r="D640" s="444" t="s">
        <v>245</v>
      </c>
      <c r="E640" s="255"/>
      <c r="F640" s="507" t="s">
        <v>3779</v>
      </c>
    </row>
    <row r="641" spans="1:6" ht="35.4" x14ac:dyDescent="0.25">
      <c r="A641" s="263">
        <v>707256</v>
      </c>
      <c r="B641" s="264" t="s">
        <v>1566</v>
      </c>
      <c r="C641" s="264" t="s">
        <v>66</v>
      </c>
      <c r="D641" s="444" t="s">
        <v>245</v>
      </c>
      <c r="E641" s="454"/>
      <c r="F641" s="507" t="s">
        <v>3779</v>
      </c>
    </row>
    <row r="642" spans="1:6" ht="35.4" x14ac:dyDescent="0.25">
      <c r="A642" s="263">
        <v>707257</v>
      </c>
      <c r="B642" s="264" t="s">
        <v>1567</v>
      </c>
      <c r="C642" s="264" t="s">
        <v>158</v>
      </c>
      <c r="D642" s="444" t="s">
        <v>245</v>
      </c>
      <c r="E642" s="454"/>
      <c r="F642" s="507" t="s">
        <v>3779</v>
      </c>
    </row>
    <row r="643" spans="1:6" ht="35.4" x14ac:dyDescent="0.25">
      <c r="A643" s="263">
        <v>707258</v>
      </c>
      <c r="B643" s="264" t="s">
        <v>1568</v>
      </c>
      <c r="C643" s="264" t="s">
        <v>1569</v>
      </c>
      <c r="D643" s="444" t="s">
        <v>245</v>
      </c>
      <c r="E643" s="255"/>
      <c r="F643" s="507" t="s">
        <v>3779</v>
      </c>
    </row>
    <row r="644" spans="1:6" ht="35.4" x14ac:dyDescent="0.25">
      <c r="A644" s="263">
        <v>707259</v>
      </c>
      <c r="B644" s="264" t="s">
        <v>1570</v>
      </c>
      <c r="C644" s="264" t="s">
        <v>68</v>
      </c>
      <c r="D644" s="444" t="s">
        <v>245</v>
      </c>
      <c r="E644" s="255"/>
      <c r="F644" s="507" t="s">
        <v>3779</v>
      </c>
    </row>
    <row r="645" spans="1:6" ht="35.4" x14ac:dyDescent="0.25">
      <c r="A645" s="263">
        <v>707260</v>
      </c>
      <c r="B645" s="264" t="s">
        <v>1571</v>
      </c>
      <c r="C645" s="264" t="s">
        <v>66</v>
      </c>
      <c r="D645" s="444" t="s">
        <v>245</v>
      </c>
      <c r="E645" s="255"/>
      <c r="F645" s="507" t="s">
        <v>3779</v>
      </c>
    </row>
    <row r="646" spans="1:6" ht="35.4" x14ac:dyDescent="0.25">
      <c r="A646" s="329">
        <v>707261</v>
      </c>
      <c r="B646" s="317" t="s">
        <v>1572</v>
      </c>
      <c r="C646" s="317" t="s">
        <v>71</v>
      </c>
      <c r="D646" s="306" t="s">
        <v>246</v>
      </c>
      <c r="E646" s="311"/>
      <c r="F646" s="312" t="s">
        <v>3779</v>
      </c>
    </row>
    <row r="647" spans="1:6" ht="35.4" x14ac:dyDescent="0.25">
      <c r="A647" s="263">
        <v>707262</v>
      </c>
      <c r="B647" s="264" t="s">
        <v>1573</v>
      </c>
      <c r="C647" s="264" t="s">
        <v>144</v>
      </c>
      <c r="D647" s="444" t="s">
        <v>245</v>
      </c>
      <c r="E647" s="454"/>
      <c r="F647" s="507" t="s">
        <v>3779</v>
      </c>
    </row>
    <row r="648" spans="1:6" ht="35.4" x14ac:dyDescent="0.25">
      <c r="A648" s="263">
        <v>707263</v>
      </c>
      <c r="B648" s="264" t="s">
        <v>1574</v>
      </c>
      <c r="C648" s="264" t="s">
        <v>75</v>
      </c>
      <c r="D648" s="444" t="s">
        <v>245</v>
      </c>
      <c r="E648" s="454"/>
      <c r="F648" s="507" t="s">
        <v>3779</v>
      </c>
    </row>
    <row r="649" spans="1:6" ht="35.4" x14ac:dyDescent="0.25">
      <c r="A649" s="263">
        <v>707264</v>
      </c>
      <c r="B649" s="264" t="s">
        <v>1575</v>
      </c>
      <c r="C649" s="264" t="s">
        <v>99</v>
      </c>
      <c r="D649" s="444" t="s">
        <v>245</v>
      </c>
      <c r="E649" s="454"/>
      <c r="F649" s="507" t="s">
        <v>3779</v>
      </c>
    </row>
    <row r="650" spans="1:6" ht="35.4" x14ac:dyDescent="0.25">
      <c r="A650" s="263">
        <v>707265</v>
      </c>
      <c r="B650" s="264" t="s">
        <v>1576</v>
      </c>
      <c r="C650" s="264" t="s">
        <v>90</v>
      </c>
      <c r="D650" s="444" t="s">
        <v>245</v>
      </c>
      <c r="E650" s="454"/>
      <c r="F650" s="236" t="s">
        <v>3779</v>
      </c>
    </row>
    <row r="651" spans="1:6" ht="35.4" x14ac:dyDescent="0.25">
      <c r="A651" s="263">
        <v>707266</v>
      </c>
      <c r="B651" s="264" t="s">
        <v>1577</v>
      </c>
      <c r="C651" s="264" t="s">
        <v>1578</v>
      </c>
      <c r="D651" s="444" t="s">
        <v>245</v>
      </c>
      <c r="E651" s="454"/>
      <c r="F651" s="236" t="s">
        <v>3779</v>
      </c>
    </row>
    <row r="652" spans="1:6" ht="35.4" x14ac:dyDescent="0.25">
      <c r="A652" s="263">
        <v>707267</v>
      </c>
      <c r="B652" s="232" t="s">
        <v>1579</v>
      </c>
      <c r="C652" s="232" t="s">
        <v>117</v>
      </c>
      <c r="D652" s="444" t="s">
        <v>245</v>
      </c>
      <c r="E652" s="484"/>
      <c r="F652" s="236" t="s">
        <v>3779</v>
      </c>
    </row>
    <row r="653" spans="1:6" ht="35.4" x14ac:dyDescent="0.25">
      <c r="A653" s="329">
        <v>707268</v>
      </c>
      <c r="B653" s="330" t="s">
        <v>1580</v>
      </c>
      <c r="C653" s="330" t="s">
        <v>1581</v>
      </c>
      <c r="D653" s="306" t="s">
        <v>246</v>
      </c>
      <c r="E653" s="503"/>
      <c r="F653" s="331" t="s">
        <v>3779</v>
      </c>
    </row>
    <row r="654" spans="1:6" ht="35.4" x14ac:dyDescent="0.25">
      <c r="A654" s="263">
        <v>707269</v>
      </c>
      <c r="B654" s="264" t="s">
        <v>1582</v>
      </c>
      <c r="C654" s="264" t="s">
        <v>1583</v>
      </c>
      <c r="D654" s="444" t="s">
        <v>245</v>
      </c>
      <c r="E654" s="494"/>
      <c r="F654" s="236" t="s">
        <v>3779</v>
      </c>
    </row>
    <row r="655" spans="1:6" ht="35.4" x14ac:dyDescent="0.25">
      <c r="A655" s="227">
        <v>707270</v>
      </c>
      <c r="B655" s="228" t="s">
        <v>3792</v>
      </c>
      <c r="C655" s="228" t="s">
        <v>86</v>
      </c>
      <c r="D655" s="306" t="s">
        <v>245</v>
      </c>
      <c r="E655" s="466"/>
      <c r="F655" s="243"/>
    </row>
    <row r="656" spans="1:6" ht="35.4" x14ac:dyDescent="0.25">
      <c r="A656" s="263">
        <v>707271</v>
      </c>
      <c r="B656" s="264" t="s">
        <v>1584</v>
      </c>
      <c r="C656" s="264" t="s">
        <v>68</v>
      </c>
      <c r="D656" s="444" t="s">
        <v>245</v>
      </c>
      <c r="E656" s="481"/>
      <c r="F656" s="507" t="s">
        <v>3779</v>
      </c>
    </row>
    <row r="657" spans="1:6" ht="35.4" x14ac:dyDescent="0.25">
      <c r="A657" s="267">
        <v>707272</v>
      </c>
      <c r="B657" s="268" t="s">
        <v>1585</v>
      </c>
      <c r="C657" s="268" t="s">
        <v>133</v>
      </c>
      <c r="D657" s="306" t="s">
        <v>245</v>
      </c>
      <c r="E657" s="242"/>
      <c r="F657" s="510" t="s">
        <v>3775</v>
      </c>
    </row>
    <row r="658" spans="1:6" ht="35.4" x14ac:dyDescent="0.25">
      <c r="A658" s="263">
        <v>707273</v>
      </c>
      <c r="B658" s="232" t="s">
        <v>1586</v>
      </c>
      <c r="C658" s="232" t="s">
        <v>85</v>
      </c>
      <c r="D658" s="444" t="s">
        <v>245</v>
      </c>
      <c r="E658" s="454"/>
      <c r="F658" s="507" t="s">
        <v>3779</v>
      </c>
    </row>
    <row r="659" spans="1:6" ht="35.4" x14ac:dyDescent="0.25">
      <c r="A659" s="263">
        <v>707274</v>
      </c>
      <c r="B659" s="264" t="s">
        <v>1587</v>
      </c>
      <c r="C659" s="264" t="s">
        <v>71</v>
      </c>
      <c r="D659" s="444" t="s">
        <v>245</v>
      </c>
      <c r="E659" s="479"/>
      <c r="F659" s="530" t="s">
        <v>3779</v>
      </c>
    </row>
    <row r="660" spans="1:6" ht="35.4" x14ac:dyDescent="0.25">
      <c r="A660" s="263">
        <v>707276</v>
      </c>
      <c r="B660" s="264" t="s">
        <v>1588</v>
      </c>
      <c r="C660" s="264" t="s">
        <v>114</v>
      </c>
      <c r="D660" s="444" t="s">
        <v>245</v>
      </c>
      <c r="E660" s="454"/>
      <c r="F660" s="507" t="s">
        <v>3779</v>
      </c>
    </row>
    <row r="661" spans="1:6" ht="35.4" x14ac:dyDescent="0.25">
      <c r="A661" s="263">
        <v>707277</v>
      </c>
      <c r="B661" s="264" t="s">
        <v>1589</v>
      </c>
      <c r="C661" s="264" t="s">
        <v>80</v>
      </c>
      <c r="D661" s="444" t="s">
        <v>245</v>
      </c>
      <c r="E661" s="479"/>
      <c r="F661" s="507" t="s">
        <v>3779</v>
      </c>
    </row>
    <row r="662" spans="1:6" ht="35.4" x14ac:dyDescent="0.25">
      <c r="A662" s="263">
        <v>707278</v>
      </c>
      <c r="B662" s="232" t="s">
        <v>1590</v>
      </c>
      <c r="C662" s="232" t="s">
        <v>82</v>
      </c>
      <c r="D662" s="444" t="s">
        <v>245</v>
      </c>
      <c r="E662" s="454"/>
      <c r="F662" s="507" t="s">
        <v>3779</v>
      </c>
    </row>
    <row r="663" spans="1:6" ht="35.4" x14ac:dyDescent="0.25">
      <c r="A663" s="303">
        <v>707279</v>
      </c>
      <c r="B663" s="304" t="s">
        <v>1591</v>
      </c>
      <c r="C663" s="304" t="s">
        <v>135</v>
      </c>
      <c r="D663" s="306" t="s">
        <v>246</v>
      </c>
      <c r="E663" s="307"/>
      <c r="F663" s="308"/>
    </row>
    <row r="664" spans="1:6" ht="35.4" x14ac:dyDescent="0.25">
      <c r="A664" s="263">
        <v>707280</v>
      </c>
      <c r="B664" s="264" t="s">
        <v>1592</v>
      </c>
      <c r="C664" s="264" t="s">
        <v>585</v>
      </c>
      <c r="D664" s="444" t="s">
        <v>245</v>
      </c>
      <c r="E664" s="454"/>
      <c r="F664" s="507" t="s">
        <v>3779</v>
      </c>
    </row>
    <row r="665" spans="1:6" ht="35.4" x14ac:dyDescent="0.25">
      <c r="A665" s="263">
        <v>707281</v>
      </c>
      <c r="B665" s="264" t="s">
        <v>1593</v>
      </c>
      <c r="C665" s="264" t="s">
        <v>275</v>
      </c>
      <c r="D665" s="444" t="s">
        <v>245</v>
      </c>
      <c r="E665" s="454"/>
      <c r="F665" s="507" t="s">
        <v>3779</v>
      </c>
    </row>
    <row r="666" spans="1:6" ht="35.4" x14ac:dyDescent="0.25">
      <c r="A666" s="263">
        <v>707282</v>
      </c>
      <c r="B666" s="264" t="s">
        <v>1594</v>
      </c>
      <c r="C666" s="264" t="s">
        <v>1514</v>
      </c>
      <c r="D666" s="444" t="s">
        <v>245</v>
      </c>
      <c r="E666" s="255"/>
      <c r="F666" s="507" t="s">
        <v>3779</v>
      </c>
    </row>
    <row r="667" spans="1:6" ht="35.4" x14ac:dyDescent="0.25">
      <c r="A667" s="263">
        <v>707283</v>
      </c>
      <c r="B667" s="264" t="s">
        <v>567</v>
      </c>
      <c r="C667" s="264" t="s">
        <v>99</v>
      </c>
      <c r="D667" s="444" t="s">
        <v>245</v>
      </c>
      <c r="E667" s="454"/>
      <c r="F667" s="507" t="s">
        <v>3779</v>
      </c>
    </row>
    <row r="668" spans="1:6" ht="35.4" x14ac:dyDescent="0.25">
      <c r="A668" s="227">
        <v>707284</v>
      </c>
      <c r="B668" s="228" t="s">
        <v>1595</v>
      </c>
      <c r="C668" s="228" t="s">
        <v>71</v>
      </c>
      <c r="D668" s="306" t="s">
        <v>245</v>
      </c>
      <c r="E668" s="242"/>
      <c r="F668" s="540"/>
    </row>
    <row r="669" spans="1:6" ht="35.4" x14ac:dyDescent="0.25">
      <c r="A669" s="263">
        <v>707285</v>
      </c>
      <c r="B669" s="264" t="s">
        <v>1596</v>
      </c>
      <c r="C669" s="264" t="s">
        <v>135</v>
      </c>
      <c r="D669" s="444" t="s">
        <v>245</v>
      </c>
      <c r="E669" s="255"/>
      <c r="F669" s="507" t="s">
        <v>3779</v>
      </c>
    </row>
    <row r="670" spans="1:6" ht="35.4" x14ac:dyDescent="0.25">
      <c r="A670" s="303">
        <v>707286</v>
      </c>
      <c r="B670" s="304" t="s">
        <v>1597</v>
      </c>
      <c r="C670" s="304" t="s">
        <v>69</v>
      </c>
      <c r="D670" s="306" t="s">
        <v>246</v>
      </c>
      <c r="E670" s="307"/>
      <c r="F670" s="308"/>
    </row>
    <row r="671" spans="1:6" ht="35.4" x14ac:dyDescent="0.25">
      <c r="A671" s="263">
        <v>707287</v>
      </c>
      <c r="B671" s="264" t="s">
        <v>1598</v>
      </c>
      <c r="C671" s="264" t="s">
        <v>1599</v>
      </c>
      <c r="D671" s="444" t="s">
        <v>245</v>
      </c>
      <c r="E671" s="454"/>
      <c r="F671" s="236" t="s">
        <v>3779</v>
      </c>
    </row>
    <row r="672" spans="1:6" ht="35.4" x14ac:dyDescent="0.25">
      <c r="A672" s="263">
        <v>707288</v>
      </c>
      <c r="B672" s="264" t="s">
        <v>1600</v>
      </c>
      <c r="C672" s="264" t="s">
        <v>1601</v>
      </c>
      <c r="D672" s="444" t="s">
        <v>245</v>
      </c>
      <c r="E672" s="481"/>
      <c r="F672" s="507" t="s">
        <v>3779</v>
      </c>
    </row>
    <row r="673" spans="1:6" ht="35.4" x14ac:dyDescent="0.25">
      <c r="A673" s="263">
        <v>707289</v>
      </c>
      <c r="B673" s="264" t="s">
        <v>1602</v>
      </c>
      <c r="C673" s="264" t="s">
        <v>117</v>
      </c>
      <c r="D673" s="444" t="s">
        <v>245</v>
      </c>
      <c r="E673" s="454"/>
      <c r="F673" s="507" t="s">
        <v>3779</v>
      </c>
    </row>
    <row r="674" spans="1:6" ht="35.4" x14ac:dyDescent="0.25">
      <c r="A674" s="263">
        <v>707290</v>
      </c>
      <c r="B674" s="232" t="s">
        <v>1603</v>
      </c>
      <c r="C674" s="232" t="s">
        <v>139</v>
      </c>
      <c r="D674" s="444" t="s">
        <v>245</v>
      </c>
      <c r="E674" s="454"/>
      <c r="F674" s="507" t="s">
        <v>3779</v>
      </c>
    </row>
    <row r="675" spans="1:6" ht="35.4" x14ac:dyDescent="0.25">
      <c r="A675" s="263">
        <v>707291</v>
      </c>
      <c r="B675" s="232" t="s">
        <v>1604</v>
      </c>
      <c r="C675" s="232" t="s">
        <v>110</v>
      </c>
      <c r="D675" s="444" t="s">
        <v>245</v>
      </c>
      <c r="E675" s="255"/>
      <c r="F675" s="275" t="s">
        <v>3779</v>
      </c>
    </row>
    <row r="676" spans="1:6" ht="35.4" x14ac:dyDescent="0.25">
      <c r="A676" s="263">
        <v>707292</v>
      </c>
      <c r="B676" s="264" t="s">
        <v>1605</v>
      </c>
      <c r="C676" s="264" t="s">
        <v>1606</v>
      </c>
      <c r="D676" s="444" t="s">
        <v>245</v>
      </c>
      <c r="E676" s="266"/>
      <c r="F676" s="275" t="s">
        <v>3779</v>
      </c>
    </row>
    <row r="677" spans="1:6" ht="35.4" x14ac:dyDescent="0.25">
      <c r="A677" s="263">
        <v>707293</v>
      </c>
      <c r="B677" s="264" t="s">
        <v>1607</v>
      </c>
      <c r="C677" s="264" t="s">
        <v>88</v>
      </c>
      <c r="D677" s="444" t="s">
        <v>245</v>
      </c>
      <c r="E677" s="266"/>
      <c r="F677" s="236" t="s">
        <v>3779</v>
      </c>
    </row>
    <row r="678" spans="1:6" ht="35.4" x14ac:dyDescent="0.25">
      <c r="A678" s="263">
        <v>707294</v>
      </c>
      <c r="B678" s="264" t="s">
        <v>1608</v>
      </c>
      <c r="C678" s="264" t="s">
        <v>77</v>
      </c>
      <c r="D678" s="444" t="s">
        <v>245</v>
      </c>
      <c r="E678" s="266"/>
      <c r="F678" s="275" t="s">
        <v>3779</v>
      </c>
    </row>
    <row r="679" spans="1:6" ht="35.4" x14ac:dyDescent="0.25">
      <c r="A679" s="227">
        <v>707295</v>
      </c>
      <c r="B679" s="228" t="s">
        <v>1609</v>
      </c>
      <c r="C679" s="228" t="s">
        <v>69</v>
      </c>
      <c r="D679" s="306" t="s">
        <v>245</v>
      </c>
      <c r="E679" s="270"/>
      <c r="F679" s="526"/>
    </row>
    <row r="680" spans="1:6" ht="35.4" x14ac:dyDescent="0.25">
      <c r="A680" s="263">
        <v>707296</v>
      </c>
      <c r="B680" s="264" t="s">
        <v>1610</v>
      </c>
      <c r="C680" s="264" t="s">
        <v>68</v>
      </c>
      <c r="D680" s="444" t="s">
        <v>245</v>
      </c>
      <c r="E680" s="266"/>
      <c r="F680" s="275" t="s">
        <v>3779</v>
      </c>
    </row>
    <row r="681" spans="1:6" ht="35.4" x14ac:dyDescent="0.25">
      <c r="A681" s="263">
        <v>707297</v>
      </c>
      <c r="B681" s="264" t="s">
        <v>1611</v>
      </c>
      <c r="C681" s="264" t="s">
        <v>64</v>
      </c>
      <c r="D681" s="444" t="s">
        <v>245</v>
      </c>
      <c r="E681" s="266"/>
      <c r="F681" s="275" t="s">
        <v>3779</v>
      </c>
    </row>
    <row r="682" spans="1:6" ht="35.4" x14ac:dyDescent="0.25">
      <c r="A682" s="263">
        <v>707298</v>
      </c>
      <c r="B682" s="264" t="s">
        <v>1612</v>
      </c>
      <c r="C682" s="264" t="s">
        <v>274</v>
      </c>
      <c r="D682" s="444" t="s">
        <v>245</v>
      </c>
      <c r="E682" s="266"/>
      <c r="F682" s="275" t="s">
        <v>3779</v>
      </c>
    </row>
    <row r="683" spans="1:6" ht="35.4" x14ac:dyDescent="0.25">
      <c r="A683" s="263">
        <v>707299</v>
      </c>
      <c r="B683" s="232" t="s">
        <v>1613</v>
      </c>
      <c r="C683" s="232" t="s">
        <v>96</v>
      </c>
      <c r="D683" s="444" t="s">
        <v>245</v>
      </c>
      <c r="E683" s="266"/>
      <c r="F683" s="275" t="s">
        <v>3779</v>
      </c>
    </row>
    <row r="684" spans="1:6" ht="35.4" x14ac:dyDescent="0.25">
      <c r="A684" s="401">
        <v>707300</v>
      </c>
      <c r="B684" s="378" t="s">
        <v>1614</v>
      </c>
      <c r="C684" s="378" t="s">
        <v>87</v>
      </c>
      <c r="D684" s="306" t="s">
        <v>247</v>
      </c>
      <c r="E684" s="270" t="s">
        <v>3815</v>
      </c>
      <c r="F684" s="519"/>
    </row>
    <row r="685" spans="1:6" ht="35.4" x14ac:dyDescent="0.25">
      <c r="A685" s="263">
        <v>707301</v>
      </c>
      <c r="B685" s="264" t="s">
        <v>1615</v>
      </c>
      <c r="C685" s="264" t="s">
        <v>89</v>
      </c>
      <c r="D685" s="444" t="s">
        <v>245</v>
      </c>
      <c r="E685" s="273"/>
      <c r="F685" s="275" t="s">
        <v>3779</v>
      </c>
    </row>
    <row r="686" spans="1:6" ht="35.4" x14ac:dyDescent="0.25">
      <c r="A686" s="263">
        <v>707302</v>
      </c>
      <c r="B686" s="264" t="s">
        <v>1616</v>
      </c>
      <c r="C686" s="264" t="s">
        <v>64</v>
      </c>
      <c r="D686" s="444" t="s">
        <v>245</v>
      </c>
      <c r="E686" s="266"/>
      <c r="F686" s="275" t="s">
        <v>3779</v>
      </c>
    </row>
    <row r="687" spans="1:6" ht="35.4" x14ac:dyDescent="0.25">
      <c r="A687" s="303">
        <v>707303</v>
      </c>
      <c r="B687" s="304" t="s">
        <v>1617</v>
      </c>
      <c r="C687" s="304" t="s">
        <v>141</v>
      </c>
      <c r="D687" s="306" t="s">
        <v>400</v>
      </c>
      <c r="E687" s="270"/>
      <c r="F687" s="356" t="s">
        <v>3822</v>
      </c>
    </row>
    <row r="688" spans="1:6" ht="35.4" x14ac:dyDescent="0.25">
      <c r="A688" s="227">
        <v>707304</v>
      </c>
      <c r="B688" s="228" t="s">
        <v>1618</v>
      </c>
      <c r="C688" s="228" t="s">
        <v>105</v>
      </c>
      <c r="D688" s="306" t="s">
        <v>245</v>
      </c>
      <c r="E688" s="270"/>
      <c r="F688" s="284"/>
    </row>
    <row r="689" spans="1:6" ht="35.4" x14ac:dyDescent="0.25">
      <c r="A689" s="227">
        <v>707305</v>
      </c>
      <c r="B689" s="228" t="s">
        <v>1619</v>
      </c>
      <c r="C689" s="228" t="s">
        <v>66</v>
      </c>
      <c r="D689" s="306" t="s">
        <v>245</v>
      </c>
      <c r="E689" s="271"/>
      <c r="F689" s="284"/>
    </row>
    <row r="690" spans="1:6" ht="35.4" x14ac:dyDescent="0.25">
      <c r="A690" s="263">
        <v>707306</v>
      </c>
      <c r="B690" s="264" t="s">
        <v>1620</v>
      </c>
      <c r="C690" s="264" t="s">
        <v>100</v>
      </c>
      <c r="D690" s="444" t="s">
        <v>245</v>
      </c>
      <c r="E690" s="266"/>
      <c r="F690" s="275" t="s">
        <v>3779</v>
      </c>
    </row>
    <row r="691" spans="1:6" ht="35.4" x14ac:dyDescent="0.25">
      <c r="A691" s="227">
        <v>707307</v>
      </c>
      <c r="B691" s="228" t="s">
        <v>1438</v>
      </c>
      <c r="C691" s="228" t="s">
        <v>1439</v>
      </c>
      <c r="D691" s="306" t="s">
        <v>245</v>
      </c>
      <c r="E691" s="270"/>
      <c r="F691" s="526"/>
    </row>
    <row r="692" spans="1:6" ht="35.4" x14ac:dyDescent="0.25">
      <c r="A692" s="263">
        <v>707308</v>
      </c>
      <c r="B692" s="264" t="s">
        <v>1621</v>
      </c>
      <c r="C692" s="264" t="s">
        <v>66</v>
      </c>
      <c r="D692" s="444" t="s">
        <v>245</v>
      </c>
      <c r="E692" s="273"/>
      <c r="F692" s="275" t="s">
        <v>3779</v>
      </c>
    </row>
    <row r="693" spans="1:6" ht="35.4" x14ac:dyDescent="0.25">
      <c r="A693" s="303">
        <v>707309</v>
      </c>
      <c r="B693" s="304" t="s">
        <v>1622</v>
      </c>
      <c r="C693" s="304" t="s">
        <v>350</v>
      </c>
      <c r="D693" s="306" t="s">
        <v>246</v>
      </c>
      <c r="E693" s="342"/>
      <c r="F693" s="297"/>
    </row>
    <row r="694" spans="1:6" ht="35.4" x14ac:dyDescent="0.25">
      <c r="A694" s="263">
        <v>707310</v>
      </c>
      <c r="B694" s="264" t="s">
        <v>1623</v>
      </c>
      <c r="C694" s="264" t="s">
        <v>66</v>
      </c>
      <c r="D694" s="444" t="s">
        <v>245</v>
      </c>
      <c r="E694" s="266"/>
      <c r="F694" s="275" t="s">
        <v>3779</v>
      </c>
    </row>
    <row r="695" spans="1:6" ht="35.4" x14ac:dyDescent="0.25">
      <c r="A695" s="263">
        <v>707311</v>
      </c>
      <c r="B695" s="264" t="s">
        <v>1624</v>
      </c>
      <c r="C695" s="264" t="s">
        <v>68</v>
      </c>
      <c r="D695" s="444" t="s">
        <v>245</v>
      </c>
      <c r="E695" s="273"/>
      <c r="F695" s="275" t="s">
        <v>3779</v>
      </c>
    </row>
    <row r="696" spans="1:6" ht="40.200000000000003" x14ac:dyDescent="0.25">
      <c r="A696" s="227">
        <v>707312</v>
      </c>
      <c r="B696" s="228" t="s">
        <v>1625</v>
      </c>
      <c r="C696" s="228" t="s">
        <v>1626</v>
      </c>
      <c r="D696" s="306" t="s">
        <v>245</v>
      </c>
      <c r="E696" s="270"/>
      <c r="F696" s="509"/>
    </row>
    <row r="697" spans="1:6" ht="35.4" x14ac:dyDescent="0.25">
      <c r="A697" s="227">
        <v>707313</v>
      </c>
      <c r="B697" s="228" t="s">
        <v>1627</v>
      </c>
      <c r="C697" s="228" t="s">
        <v>1628</v>
      </c>
      <c r="D697" s="306" t="s">
        <v>245</v>
      </c>
      <c r="E697" s="271"/>
      <c r="F697" s="533"/>
    </row>
    <row r="698" spans="1:6" ht="35.4" x14ac:dyDescent="0.25">
      <c r="A698" s="363">
        <v>707314</v>
      </c>
      <c r="B698" s="364" t="s">
        <v>1629</v>
      </c>
      <c r="C698" s="364" t="s">
        <v>68</v>
      </c>
      <c r="D698" s="306" t="s">
        <v>247</v>
      </c>
      <c r="E698" s="270"/>
      <c r="F698" s="547" t="s">
        <v>3775</v>
      </c>
    </row>
    <row r="699" spans="1:6" ht="35.4" x14ac:dyDescent="0.25">
      <c r="A699" s="263">
        <v>707315</v>
      </c>
      <c r="B699" s="264" t="s">
        <v>1630</v>
      </c>
      <c r="C699" s="264" t="s">
        <v>87</v>
      </c>
      <c r="D699" s="444" t="s">
        <v>245</v>
      </c>
      <c r="E699" s="266"/>
      <c r="F699" s="275" t="s">
        <v>3779</v>
      </c>
    </row>
    <row r="700" spans="1:6" ht="35.4" x14ac:dyDescent="0.25">
      <c r="A700" s="303">
        <v>707316</v>
      </c>
      <c r="B700" s="304" t="s">
        <v>1631</v>
      </c>
      <c r="C700" s="304" t="s">
        <v>95</v>
      </c>
      <c r="D700" s="306" t="s">
        <v>246</v>
      </c>
      <c r="E700" s="342"/>
      <c r="F700" s="244"/>
    </row>
    <row r="701" spans="1:6" ht="35.4" x14ac:dyDescent="0.25">
      <c r="A701" s="263">
        <v>707317</v>
      </c>
      <c r="B701" s="264" t="s">
        <v>1632</v>
      </c>
      <c r="C701" s="264" t="s">
        <v>1633</v>
      </c>
      <c r="D701" s="444" t="s">
        <v>245</v>
      </c>
      <c r="E701" s="266"/>
      <c r="F701" s="275" t="s">
        <v>3779</v>
      </c>
    </row>
    <row r="702" spans="1:6" ht="35.4" x14ac:dyDescent="0.25">
      <c r="A702" s="263">
        <v>707318</v>
      </c>
      <c r="B702" s="264" t="s">
        <v>1634</v>
      </c>
      <c r="C702" s="264" t="s">
        <v>134</v>
      </c>
      <c r="D702" s="444" t="s">
        <v>245</v>
      </c>
      <c r="E702" s="266"/>
      <c r="F702" s="275" t="s">
        <v>3779</v>
      </c>
    </row>
    <row r="703" spans="1:6" ht="35.4" x14ac:dyDescent="0.25">
      <c r="A703" s="303">
        <v>707319</v>
      </c>
      <c r="B703" s="304" t="s">
        <v>1635</v>
      </c>
      <c r="C703" s="304" t="s">
        <v>117</v>
      </c>
      <c r="D703" s="306" t="s">
        <v>246</v>
      </c>
      <c r="E703" s="342"/>
      <c r="F703" s="297"/>
    </row>
    <row r="704" spans="1:6" ht="40.200000000000003" x14ac:dyDescent="0.25">
      <c r="A704" s="227">
        <v>707320</v>
      </c>
      <c r="B704" s="228" t="s">
        <v>1636</v>
      </c>
      <c r="C704" s="228" t="s">
        <v>1637</v>
      </c>
      <c r="D704" s="306" t="s">
        <v>245</v>
      </c>
      <c r="E704" s="271"/>
      <c r="F704" s="509"/>
    </row>
    <row r="705" spans="1:6" ht="35.4" x14ac:dyDescent="0.25">
      <c r="A705" s="263">
        <v>707321</v>
      </c>
      <c r="B705" s="264" t="s">
        <v>1638</v>
      </c>
      <c r="C705" s="264" t="s">
        <v>291</v>
      </c>
      <c r="D705" s="444" t="s">
        <v>245</v>
      </c>
      <c r="E705" s="266"/>
      <c r="F705" s="275" t="s">
        <v>3779</v>
      </c>
    </row>
    <row r="706" spans="1:6" ht="35.4" x14ac:dyDescent="0.25">
      <c r="A706" s="303">
        <v>707322</v>
      </c>
      <c r="B706" s="304" t="s">
        <v>1639</v>
      </c>
      <c r="C706" s="304" t="s">
        <v>83</v>
      </c>
      <c r="D706" s="306" t="s">
        <v>246</v>
      </c>
      <c r="E706" s="342"/>
      <c r="F706" s="345"/>
    </row>
    <row r="707" spans="1:6" ht="35.4" x14ac:dyDescent="0.25">
      <c r="A707" s="263">
        <v>707323</v>
      </c>
      <c r="B707" s="264" t="s">
        <v>1640</v>
      </c>
      <c r="C707" s="264" t="s">
        <v>108</v>
      </c>
      <c r="D707" s="444" t="s">
        <v>245</v>
      </c>
      <c r="E707" s="273"/>
      <c r="F707" s="275" t="s">
        <v>3779</v>
      </c>
    </row>
    <row r="708" spans="1:6" ht="35.4" x14ac:dyDescent="0.25">
      <c r="A708" s="263">
        <v>707324</v>
      </c>
      <c r="B708" s="264" t="s">
        <v>1641</v>
      </c>
      <c r="C708" s="264" t="s">
        <v>1642</v>
      </c>
      <c r="D708" s="444" t="s">
        <v>245</v>
      </c>
      <c r="E708" s="454"/>
      <c r="F708" s="236" t="s">
        <v>3779</v>
      </c>
    </row>
    <row r="709" spans="1:6" ht="35.4" x14ac:dyDescent="0.25">
      <c r="A709" s="263">
        <v>707325</v>
      </c>
      <c r="B709" s="264" t="s">
        <v>1643</v>
      </c>
      <c r="C709" s="264" t="s">
        <v>64</v>
      </c>
      <c r="D709" s="444" t="s">
        <v>245</v>
      </c>
      <c r="E709" s="454"/>
      <c r="F709" s="236" t="s">
        <v>3779</v>
      </c>
    </row>
    <row r="710" spans="1:6" ht="35.4" x14ac:dyDescent="0.25">
      <c r="A710" s="263">
        <v>707326</v>
      </c>
      <c r="B710" s="264" t="s">
        <v>1644</v>
      </c>
      <c r="C710" s="264" t="s">
        <v>69</v>
      </c>
      <c r="D710" s="444" t="s">
        <v>245</v>
      </c>
      <c r="E710" s="454"/>
      <c r="F710" s="236" t="s">
        <v>3779</v>
      </c>
    </row>
    <row r="711" spans="1:6" ht="35.4" x14ac:dyDescent="0.25">
      <c r="A711" s="267">
        <v>707327</v>
      </c>
      <c r="B711" s="268" t="s">
        <v>1645</v>
      </c>
      <c r="C711" s="268" t="s">
        <v>99</v>
      </c>
      <c r="D711" s="306" t="s">
        <v>245</v>
      </c>
      <c r="E711" s="242"/>
      <c r="F711" s="254" t="s">
        <v>3775</v>
      </c>
    </row>
    <row r="712" spans="1:6" ht="35.4" x14ac:dyDescent="0.25">
      <c r="A712" s="263">
        <v>707328</v>
      </c>
      <c r="B712" s="264" t="s">
        <v>1646</v>
      </c>
      <c r="C712" s="264" t="s">
        <v>112</v>
      </c>
      <c r="D712" s="444" t="s">
        <v>245</v>
      </c>
      <c r="E712" s="454"/>
      <c r="F712" s="236" t="s">
        <v>3779</v>
      </c>
    </row>
    <row r="713" spans="1:6" ht="35.4" x14ac:dyDescent="0.25">
      <c r="A713" s="263">
        <v>707329</v>
      </c>
      <c r="B713" s="264" t="s">
        <v>1647</v>
      </c>
      <c r="C713" s="264" t="s">
        <v>139</v>
      </c>
      <c r="D713" s="444" t="s">
        <v>245</v>
      </c>
      <c r="E713" s="454"/>
      <c r="F713" s="236" t="s">
        <v>3779</v>
      </c>
    </row>
    <row r="714" spans="1:6" ht="35.4" x14ac:dyDescent="0.25">
      <c r="A714" s="263">
        <v>707330</v>
      </c>
      <c r="B714" s="264" t="s">
        <v>1648</v>
      </c>
      <c r="C714" s="264" t="s">
        <v>128</v>
      </c>
      <c r="D714" s="444" t="s">
        <v>245</v>
      </c>
      <c r="E714" s="454"/>
      <c r="F714" s="236" t="s">
        <v>3779</v>
      </c>
    </row>
    <row r="715" spans="1:6" ht="35.4" x14ac:dyDescent="0.25">
      <c r="A715" s="263">
        <v>707331</v>
      </c>
      <c r="B715" s="264" t="s">
        <v>1649</v>
      </c>
      <c r="C715" s="264" t="s">
        <v>258</v>
      </c>
      <c r="D715" s="444" t="s">
        <v>245</v>
      </c>
      <c r="E715" s="255"/>
      <c r="F715" s="236" t="s">
        <v>3779</v>
      </c>
    </row>
    <row r="716" spans="1:6" ht="35.4" x14ac:dyDescent="0.25">
      <c r="A716" s="303">
        <v>707332</v>
      </c>
      <c r="B716" s="304" t="s">
        <v>1650</v>
      </c>
      <c r="C716" s="304" t="s">
        <v>103</v>
      </c>
      <c r="D716" s="306" t="s">
        <v>246</v>
      </c>
      <c r="E716" s="225" t="s">
        <v>3815</v>
      </c>
      <c r="F716" s="244"/>
    </row>
    <row r="717" spans="1:6" ht="35.4" x14ac:dyDescent="0.25">
      <c r="A717" s="227">
        <v>707333</v>
      </c>
      <c r="B717" s="228" t="s">
        <v>1651</v>
      </c>
      <c r="C717" s="228" t="s">
        <v>100</v>
      </c>
      <c r="D717" s="306" t="s">
        <v>245</v>
      </c>
      <c r="E717" s="242"/>
      <c r="F717" s="243"/>
    </row>
    <row r="718" spans="1:6" ht="35.4" x14ac:dyDescent="0.25">
      <c r="A718" s="303">
        <v>707334</v>
      </c>
      <c r="B718" s="304" t="s">
        <v>1652</v>
      </c>
      <c r="C718" s="304" t="s">
        <v>190</v>
      </c>
      <c r="D718" s="306" t="s">
        <v>400</v>
      </c>
      <c r="E718" s="242"/>
      <c r="F718" s="226" t="s">
        <v>3822</v>
      </c>
    </row>
    <row r="719" spans="1:6" ht="35.4" x14ac:dyDescent="0.25">
      <c r="A719" s="263">
        <v>707335</v>
      </c>
      <c r="B719" s="264" t="s">
        <v>1653</v>
      </c>
      <c r="C719" s="264" t="s">
        <v>84</v>
      </c>
      <c r="D719" s="444" t="s">
        <v>245</v>
      </c>
      <c r="E719" s="454"/>
      <c r="F719" s="236" t="s">
        <v>3779</v>
      </c>
    </row>
    <row r="720" spans="1:6" ht="35.4" x14ac:dyDescent="0.25">
      <c r="A720" s="263">
        <v>707336</v>
      </c>
      <c r="B720" s="264" t="s">
        <v>1654</v>
      </c>
      <c r="C720" s="264" t="s">
        <v>69</v>
      </c>
      <c r="D720" s="444" t="s">
        <v>245</v>
      </c>
      <c r="E720" s="454"/>
      <c r="F720" s="236" t="s">
        <v>3779</v>
      </c>
    </row>
    <row r="721" spans="1:6" ht="35.4" x14ac:dyDescent="0.25">
      <c r="A721" s="263">
        <v>707337</v>
      </c>
      <c r="B721" s="264" t="s">
        <v>1655</v>
      </c>
      <c r="C721" s="264" t="s">
        <v>66</v>
      </c>
      <c r="D721" s="444" t="s">
        <v>245</v>
      </c>
      <c r="E721" s="454"/>
      <c r="F721" s="236" t="s">
        <v>3779</v>
      </c>
    </row>
    <row r="722" spans="1:6" ht="35.4" x14ac:dyDescent="0.25">
      <c r="A722" s="263">
        <v>707338</v>
      </c>
      <c r="B722" s="264" t="s">
        <v>1656</v>
      </c>
      <c r="C722" s="264" t="s">
        <v>1657</v>
      </c>
      <c r="D722" s="444" t="s">
        <v>245</v>
      </c>
      <c r="E722" s="454"/>
      <c r="F722" s="236" t="s">
        <v>3779</v>
      </c>
    </row>
    <row r="723" spans="1:6" ht="35.4" x14ac:dyDescent="0.25">
      <c r="A723" s="227">
        <v>707339</v>
      </c>
      <c r="B723" s="228" t="s">
        <v>3793</v>
      </c>
      <c r="C723" s="228" t="s">
        <v>66</v>
      </c>
      <c r="D723" s="306" t="s">
        <v>245</v>
      </c>
      <c r="E723" s="242"/>
      <c r="F723" s="243"/>
    </row>
    <row r="724" spans="1:6" ht="35.4" x14ac:dyDescent="0.25">
      <c r="A724" s="263">
        <v>707340</v>
      </c>
      <c r="B724" s="264" t="s">
        <v>1658</v>
      </c>
      <c r="C724" s="264" t="s">
        <v>64</v>
      </c>
      <c r="D724" s="444" t="s">
        <v>245</v>
      </c>
      <c r="E724" s="454"/>
      <c r="F724" s="236" t="s">
        <v>3779</v>
      </c>
    </row>
    <row r="725" spans="1:6" ht="35.4" x14ac:dyDescent="0.25">
      <c r="A725" s="267">
        <v>707341</v>
      </c>
      <c r="B725" s="268" t="s">
        <v>1659</v>
      </c>
      <c r="C725" s="268" t="s">
        <v>89</v>
      </c>
      <c r="D725" s="306" t="s">
        <v>245</v>
      </c>
      <c r="E725" s="242"/>
      <c r="F725" s="276" t="s">
        <v>3775</v>
      </c>
    </row>
    <row r="726" spans="1:6" ht="35.4" x14ac:dyDescent="0.25">
      <c r="A726" s="263">
        <v>707342</v>
      </c>
      <c r="B726" s="264" t="s">
        <v>1660</v>
      </c>
      <c r="C726" s="264" t="s">
        <v>89</v>
      </c>
      <c r="D726" s="444" t="s">
        <v>245</v>
      </c>
      <c r="E726" s="454"/>
      <c r="F726" s="236" t="s">
        <v>3779</v>
      </c>
    </row>
    <row r="727" spans="1:6" ht="35.4" x14ac:dyDescent="0.25">
      <c r="A727" s="227">
        <v>707343</v>
      </c>
      <c r="B727" s="228" t="s">
        <v>1661</v>
      </c>
      <c r="C727" s="228" t="s">
        <v>80</v>
      </c>
      <c r="D727" s="306" t="s">
        <v>245</v>
      </c>
      <c r="E727" s="466"/>
      <c r="F727" s="243"/>
    </row>
    <row r="728" spans="1:6" ht="35.4" x14ac:dyDescent="0.25">
      <c r="A728" s="303">
        <v>707344</v>
      </c>
      <c r="B728" s="304" t="s">
        <v>1662</v>
      </c>
      <c r="C728" s="304" t="s">
        <v>67</v>
      </c>
      <c r="D728" s="306" t="s">
        <v>246</v>
      </c>
      <c r="E728" s="307"/>
      <c r="F728" s="333"/>
    </row>
    <row r="729" spans="1:6" ht="35.4" x14ac:dyDescent="0.25">
      <c r="A729" s="263">
        <v>707345</v>
      </c>
      <c r="B729" s="264" t="s">
        <v>1663</v>
      </c>
      <c r="C729" s="264" t="s">
        <v>66</v>
      </c>
      <c r="D729" s="444" t="s">
        <v>245</v>
      </c>
      <c r="E729" s="454"/>
      <c r="F729" s="236" t="s">
        <v>3779</v>
      </c>
    </row>
    <row r="730" spans="1:6" ht="35.4" x14ac:dyDescent="0.25">
      <c r="A730" s="263">
        <v>707347</v>
      </c>
      <c r="B730" s="264" t="s">
        <v>1664</v>
      </c>
      <c r="C730" s="264" t="s">
        <v>517</v>
      </c>
      <c r="D730" s="444" t="s">
        <v>245</v>
      </c>
      <c r="E730" s="255"/>
      <c r="F730" s="236" t="s">
        <v>3779</v>
      </c>
    </row>
    <row r="731" spans="1:6" ht="35.4" x14ac:dyDescent="0.25">
      <c r="A731" s="263">
        <v>707348</v>
      </c>
      <c r="B731" s="264" t="s">
        <v>1665</v>
      </c>
      <c r="C731" s="264" t="s">
        <v>67</v>
      </c>
      <c r="D731" s="444" t="s">
        <v>245</v>
      </c>
      <c r="E731" s="454"/>
      <c r="F731" s="236" t="s">
        <v>3779</v>
      </c>
    </row>
    <row r="732" spans="1:6" ht="35.4" x14ac:dyDescent="0.25">
      <c r="A732" s="303">
        <v>707349</v>
      </c>
      <c r="B732" s="304" t="s">
        <v>1666</v>
      </c>
      <c r="C732" s="304" t="s">
        <v>158</v>
      </c>
      <c r="D732" s="306" t="s">
        <v>246</v>
      </c>
      <c r="E732" s="225" t="s">
        <v>3815</v>
      </c>
      <c r="F732" s="244"/>
    </row>
    <row r="733" spans="1:6" ht="35.4" x14ac:dyDescent="0.25">
      <c r="A733" s="263">
        <v>707350</v>
      </c>
      <c r="B733" s="264" t="s">
        <v>1667</v>
      </c>
      <c r="C733" s="264" t="s">
        <v>1668</v>
      </c>
      <c r="D733" s="444" t="s">
        <v>245</v>
      </c>
      <c r="E733" s="454"/>
      <c r="F733" s="236" t="s">
        <v>3779</v>
      </c>
    </row>
    <row r="734" spans="1:6" ht="35.4" x14ac:dyDescent="0.25">
      <c r="A734" s="303">
        <v>707351</v>
      </c>
      <c r="B734" s="304" t="s">
        <v>1669</v>
      </c>
      <c r="C734" s="304" t="s">
        <v>134</v>
      </c>
      <c r="D734" s="306" t="s">
        <v>246</v>
      </c>
      <c r="E734" s="307"/>
      <c r="F734" s="244"/>
    </row>
    <row r="735" spans="1:6" ht="40.200000000000003" x14ac:dyDescent="0.25">
      <c r="A735" s="227">
        <v>707352</v>
      </c>
      <c r="B735" s="228" t="s">
        <v>1670</v>
      </c>
      <c r="C735" s="228" t="s">
        <v>86</v>
      </c>
      <c r="D735" s="306" t="s">
        <v>245</v>
      </c>
      <c r="E735" s="466"/>
      <c r="F735" s="272"/>
    </row>
    <row r="736" spans="1:6" ht="34.799999999999997" x14ac:dyDescent="0.25">
      <c r="A736" s="277">
        <v>707353</v>
      </c>
      <c r="B736" s="278" t="s">
        <v>1671</v>
      </c>
      <c r="C736" s="278" t="s">
        <v>320</v>
      </c>
      <c r="D736" s="453" t="s">
        <v>245</v>
      </c>
      <c r="E736" s="496"/>
      <c r="F736" s="279" t="s">
        <v>3794</v>
      </c>
    </row>
    <row r="737" spans="1:6" ht="35.4" x14ac:dyDescent="0.25">
      <c r="A737" s="263">
        <v>707354</v>
      </c>
      <c r="B737" s="232" t="s">
        <v>1672</v>
      </c>
      <c r="C737" s="232" t="s">
        <v>72</v>
      </c>
      <c r="D737" s="444" t="s">
        <v>245</v>
      </c>
      <c r="E737" s="454"/>
      <c r="F737" s="236" t="s">
        <v>3779</v>
      </c>
    </row>
    <row r="738" spans="1:6" ht="35.4" x14ac:dyDescent="0.25">
      <c r="A738" s="263">
        <v>707355</v>
      </c>
      <c r="B738" s="232" t="s">
        <v>1673</v>
      </c>
      <c r="C738" s="232" t="s">
        <v>66</v>
      </c>
      <c r="D738" s="444" t="s">
        <v>245</v>
      </c>
      <c r="E738" s="454"/>
      <c r="F738" s="236" t="s">
        <v>3779</v>
      </c>
    </row>
    <row r="739" spans="1:6" ht="35.4" x14ac:dyDescent="0.25">
      <c r="A739" s="263">
        <v>707356</v>
      </c>
      <c r="B739" s="232" t="s">
        <v>1674</v>
      </c>
      <c r="C739" s="232" t="s">
        <v>83</v>
      </c>
      <c r="D739" s="444" t="s">
        <v>245</v>
      </c>
      <c r="E739" s="454"/>
      <c r="F739" s="236" t="s">
        <v>3779</v>
      </c>
    </row>
    <row r="740" spans="1:6" ht="35.4" x14ac:dyDescent="0.25">
      <c r="A740" s="238">
        <v>707357</v>
      </c>
      <c r="B740" s="239" t="s">
        <v>3548</v>
      </c>
      <c r="C740" s="239" t="s">
        <v>3549</v>
      </c>
      <c r="D740" s="306" t="s">
        <v>245</v>
      </c>
      <c r="E740" s="242"/>
      <c r="F740" s="252" t="s">
        <v>3775</v>
      </c>
    </row>
    <row r="741" spans="1:6" ht="35.4" x14ac:dyDescent="0.25">
      <c r="A741" s="280">
        <v>707358</v>
      </c>
      <c r="B741" s="281" t="s">
        <v>2917</v>
      </c>
      <c r="C741" s="281" t="s">
        <v>68</v>
      </c>
      <c r="D741" s="444" t="s">
        <v>245</v>
      </c>
      <c r="E741" s="499"/>
      <c r="F741" s="236" t="s">
        <v>3779</v>
      </c>
    </row>
    <row r="742" spans="1:6" ht="35.4" x14ac:dyDescent="0.25">
      <c r="A742" s="227">
        <v>707359</v>
      </c>
      <c r="B742" s="228" t="s">
        <v>2920</v>
      </c>
      <c r="C742" s="228" t="s">
        <v>2921</v>
      </c>
      <c r="D742" s="306" t="s">
        <v>245</v>
      </c>
      <c r="E742" s="463"/>
      <c r="F742" s="248"/>
    </row>
    <row r="743" spans="1:6" ht="35.4" x14ac:dyDescent="0.25">
      <c r="A743" s="227">
        <v>707360</v>
      </c>
      <c r="B743" s="228" t="s">
        <v>3795</v>
      </c>
      <c r="C743" s="228" t="s">
        <v>66</v>
      </c>
      <c r="D743" s="306" t="s">
        <v>245</v>
      </c>
      <c r="E743" s="463"/>
      <c r="F743" s="248"/>
    </row>
    <row r="744" spans="1:6" ht="35.4" x14ac:dyDescent="0.25">
      <c r="A744" s="227">
        <v>707361</v>
      </c>
      <c r="B744" s="228" t="s">
        <v>2927</v>
      </c>
      <c r="C744" s="228" t="s">
        <v>68</v>
      </c>
      <c r="D744" s="306" t="s">
        <v>245</v>
      </c>
      <c r="E744" s="463"/>
      <c r="F744" s="248"/>
    </row>
    <row r="745" spans="1:6" ht="35.4" x14ac:dyDescent="0.25">
      <c r="A745" s="280">
        <v>707362</v>
      </c>
      <c r="B745" s="281" t="s">
        <v>2929</v>
      </c>
      <c r="C745" s="281" t="s">
        <v>255</v>
      </c>
      <c r="D745" s="444" t="s">
        <v>245</v>
      </c>
      <c r="E745" s="458"/>
      <c r="F745" s="236" t="s">
        <v>3779</v>
      </c>
    </row>
    <row r="746" spans="1:6" ht="35.4" x14ac:dyDescent="0.25">
      <c r="A746" s="280">
        <v>707363</v>
      </c>
      <c r="B746" s="281" t="s">
        <v>2931</v>
      </c>
      <c r="C746" s="281" t="s">
        <v>87</v>
      </c>
      <c r="D746" s="444" t="s">
        <v>245</v>
      </c>
      <c r="E746" s="458"/>
      <c r="F746" s="236" t="s">
        <v>3779</v>
      </c>
    </row>
    <row r="747" spans="1:6" ht="35.4" x14ac:dyDescent="0.25">
      <c r="A747" s="280">
        <v>707364</v>
      </c>
      <c r="B747" s="281" t="s">
        <v>2934</v>
      </c>
      <c r="C747" s="281" t="s">
        <v>2935</v>
      </c>
      <c r="D747" s="444" t="s">
        <v>245</v>
      </c>
      <c r="E747" s="458"/>
      <c r="F747" s="236" t="s">
        <v>3779</v>
      </c>
    </row>
    <row r="748" spans="1:6" ht="35.4" x14ac:dyDescent="0.55000000000000004">
      <c r="A748" s="280">
        <v>707365</v>
      </c>
      <c r="B748" s="281" t="s">
        <v>2937</v>
      </c>
      <c r="C748" s="281" t="s">
        <v>2938</v>
      </c>
      <c r="D748" s="444" t="s">
        <v>245</v>
      </c>
      <c r="E748" s="505"/>
      <c r="F748" s="236" t="s">
        <v>3779</v>
      </c>
    </row>
    <row r="749" spans="1:6" ht="35.4" x14ac:dyDescent="0.25">
      <c r="A749" s="303">
        <v>707366</v>
      </c>
      <c r="B749" s="304" t="s">
        <v>2939</v>
      </c>
      <c r="C749" s="304" t="s">
        <v>2940</v>
      </c>
      <c r="D749" s="306" t="s">
        <v>246</v>
      </c>
      <c r="E749" s="225" t="s">
        <v>3815</v>
      </c>
      <c r="F749" s="244"/>
    </row>
    <row r="750" spans="1:6" ht="35.4" x14ac:dyDescent="0.25">
      <c r="A750" s="280">
        <v>707367</v>
      </c>
      <c r="B750" s="281" t="s">
        <v>2941</v>
      </c>
      <c r="C750" s="281" t="s">
        <v>352</v>
      </c>
      <c r="D750" s="444" t="s">
        <v>245</v>
      </c>
      <c r="E750" s="458"/>
      <c r="F750" s="236" t="s">
        <v>3779</v>
      </c>
    </row>
    <row r="751" spans="1:6" ht="35.4" x14ac:dyDescent="0.25">
      <c r="A751" s="303">
        <v>707368</v>
      </c>
      <c r="B751" s="304" t="s">
        <v>2943</v>
      </c>
      <c r="C751" s="304" t="s">
        <v>137</v>
      </c>
      <c r="D751" s="306" t="s">
        <v>246</v>
      </c>
      <c r="E751" s="365"/>
      <c r="F751" s="244"/>
    </row>
    <row r="752" spans="1:6" ht="35.4" x14ac:dyDescent="0.25">
      <c r="A752" s="280">
        <v>707369</v>
      </c>
      <c r="B752" s="281" t="s">
        <v>2945</v>
      </c>
      <c r="C752" s="281" t="s">
        <v>2946</v>
      </c>
      <c r="D752" s="444" t="s">
        <v>245</v>
      </c>
      <c r="E752" s="475"/>
      <c r="F752" s="236" t="s">
        <v>3779</v>
      </c>
    </row>
    <row r="753" spans="1:6" ht="35.4" x14ac:dyDescent="0.25">
      <c r="A753" s="227">
        <v>707370</v>
      </c>
      <c r="B753" s="228" t="s">
        <v>2949</v>
      </c>
      <c r="C753" s="228" t="s">
        <v>283</v>
      </c>
      <c r="D753" s="306" t="s">
        <v>245</v>
      </c>
      <c r="E753" s="492"/>
      <c r="F753" s="248"/>
    </row>
    <row r="754" spans="1:6" ht="35.4" x14ac:dyDescent="0.25">
      <c r="A754" s="303">
        <v>707371</v>
      </c>
      <c r="B754" s="304" t="s">
        <v>2951</v>
      </c>
      <c r="C754" s="304" t="s">
        <v>64</v>
      </c>
      <c r="D754" s="306" t="s">
        <v>246</v>
      </c>
      <c r="E754" s="366"/>
      <c r="F754" s="244"/>
    </row>
    <row r="755" spans="1:6" ht="35.4" x14ac:dyDescent="0.25">
      <c r="A755" s="280">
        <v>707372</v>
      </c>
      <c r="B755" s="281" t="s">
        <v>2953</v>
      </c>
      <c r="C755" s="281" t="s">
        <v>2954</v>
      </c>
      <c r="D755" s="444" t="s">
        <v>245</v>
      </c>
      <c r="E755" s="475"/>
      <c r="F755" s="236" t="s">
        <v>3779</v>
      </c>
    </row>
    <row r="756" spans="1:6" ht="35.4" x14ac:dyDescent="0.25">
      <c r="A756" s="280">
        <v>707373</v>
      </c>
      <c r="B756" s="281" t="s">
        <v>2955</v>
      </c>
      <c r="C756" s="281" t="s">
        <v>69</v>
      </c>
      <c r="D756" s="444" t="s">
        <v>245</v>
      </c>
      <c r="E756" s="458"/>
      <c r="F756" s="236" t="s">
        <v>3779</v>
      </c>
    </row>
    <row r="757" spans="1:6" ht="35.4" x14ac:dyDescent="0.25">
      <c r="A757" s="227">
        <v>707374</v>
      </c>
      <c r="B757" s="228" t="s">
        <v>2956</v>
      </c>
      <c r="C757" s="228" t="s">
        <v>2957</v>
      </c>
      <c r="D757" s="306" t="s">
        <v>245</v>
      </c>
      <c r="E757" s="463"/>
      <c r="F757" s="248"/>
    </row>
    <row r="758" spans="1:6" ht="35.4" x14ac:dyDescent="0.25">
      <c r="A758" s="227">
        <v>707375</v>
      </c>
      <c r="B758" s="228" t="s">
        <v>2959</v>
      </c>
      <c r="C758" s="228" t="s">
        <v>350</v>
      </c>
      <c r="D758" s="306" t="s">
        <v>245</v>
      </c>
      <c r="E758" s="463"/>
      <c r="F758" s="274"/>
    </row>
    <row r="759" spans="1:6" ht="35.4" x14ac:dyDescent="0.25">
      <c r="A759" s="280">
        <v>707377</v>
      </c>
      <c r="B759" s="281" t="s">
        <v>2963</v>
      </c>
      <c r="C759" s="281" t="s">
        <v>96</v>
      </c>
      <c r="D759" s="444" t="s">
        <v>245</v>
      </c>
      <c r="E759" s="458"/>
      <c r="F759" s="236" t="s">
        <v>3779</v>
      </c>
    </row>
    <row r="760" spans="1:6" ht="35.4" x14ac:dyDescent="0.25">
      <c r="A760" s="227">
        <v>707378</v>
      </c>
      <c r="B760" s="228" t="s">
        <v>3796</v>
      </c>
      <c r="C760" s="228" t="s">
        <v>2967</v>
      </c>
      <c r="D760" s="306" t="s">
        <v>245</v>
      </c>
      <c r="E760" s="463"/>
      <c r="F760" s="243"/>
    </row>
    <row r="761" spans="1:6" ht="35.4" x14ac:dyDescent="0.25">
      <c r="A761" s="227">
        <v>707379</v>
      </c>
      <c r="B761" s="228" t="s">
        <v>2968</v>
      </c>
      <c r="C761" s="228" t="s">
        <v>99</v>
      </c>
      <c r="D761" s="306" t="s">
        <v>245</v>
      </c>
      <c r="E761" s="463"/>
      <c r="F761" s="248"/>
    </row>
    <row r="762" spans="1:6" ht="35.4" x14ac:dyDescent="0.25">
      <c r="A762" s="227">
        <v>707380</v>
      </c>
      <c r="B762" s="228" t="s">
        <v>2969</v>
      </c>
      <c r="C762" s="228" t="s">
        <v>2970</v>
      </c>
      <c r="D762" s="306" t="s">
        <v>245</v>
      </c>
      <c r="E762" s="463"/>
      <c r="F762" s="248"/>
    </row>
    <row r="763" spans="1:6" ht="35.4" x14ac:dyDescent="0.25">
      <c r="A763" s="227">
        <v>707381</v>
      </c>
      <c r="B763" s="228" t="s">
        <v>2972</v>
      </c>
      <c r="C763" s="228" t="s">
        <v>140</v>
      </c>
      <c r="D763" s="306" t="s">
        <v>245</v>
      </c>
      <c r="E763" s="463"/>
      <c r="F763" s="248"/>
    </row>
    <row r="764" spans="1:6" ht="35.4" x14ac:dyDescent="0.25">
      <c r="A764" s="227">
        <v>707382</v>
      </c>
      <c r="B764" s="228" t="s">
        <v>2974</v>
      </c>
      <c r="C764" s="228" t="s">
        <v>62</v>
      </c>
      <c r="D764" s="306" t="s">
        <v>245</v>
      </c>
      <c r="E764" s="463"/>
      <c r="F764" s="243"/>
    </row>
    <row r="765" spans="1:6" ht="35.4" x14ac:dyDescent="0.25">
      <c r="A765" s="280">
        <v>707383</v>
      </c>
      <c r="B765" s="281" t="s">
        <v>2976</v>
      </c>
      <c r="C765" s="281" t="s">
        <v>98</v>
      </c>
      <c r="D765" s="444" t="s">
        <v>245</v>
      </c>
      <c r="E765" s="475"/>
      <c r="F765" s="236" t="s">
        <v>3779</v>
      </c>
    </row>
    <row r="766" spans="1:6" ht="35.4" x14ac:dyDescent="0.25">
      <c r="A766" s="227">
        <v>707384</v>
      </c>
      <c r="B766" s="228" t="s">
        <v>2979</v>
      </c>
      <c r="C766" s="228" t="s">
        <v>66</v>
      </c>
      <c r="D766" s="306" t="s">
        <v>245</v>
      </c>
      <c r="E766" s="463"/>
      <c r="F766" s="248"/>
    </row>
    <row r="767" spans="1:6" ht="35.4" x14ac:dyDescent="0.25">
      <c r="A767" s="280">
        <v>707385</v>
      </c>
      <c r="B767" s="281" t="s">
        <v>2980</v>
      </c>
      <c r="C767" s="281" t="s">
        <v>66</v>
      </c>
      <c r="D767" s="444" t="s">
        <v>245</v>
      </c>
      <c r="E767" s="457"/>
      <c r="F767" s="236" t="s">
        <v>3779</v>
      </c>
    </row>
    <row r="768" spans="1:6" ht="35.4" x14ac:dyDescent="0.25">
      <c r="A768" s="280">
        <v>707386</v>
      </c>
      <c r="B768" s="281" t="s">
        <v>2982</v>
      </c>
      <c r="C768" s="281" t="s">
        <v>99</v>
      </c>
      <c r="D768" s="444" t="s">
        <v>245</v>
      </c>
      <c r="E768" s="457"/>
      <c r="F768" s="236" t="s">
        <v>3779</v>
      </c>
    </row>
    <row r="769" spans="1:6" ht="35.4" x14ac:dyDescent="0.25">
      <c r="A769" s="227">
        <v>707387</v>
      </c>
      <c r="B769" s="228" t="s">
        <v>2983</v>
      </c>
      <c r="C769" s="228" t="s">
        <v>2984</v>
      </c>
      <c r="D769" s="306" t="s">
        <v>245</v>
      </c>
      <c r="E769" s="368"/>
      <c r="F769" s="248"/>
    </row>
    <row r="770" spans="1:6" ht="35.4" x14ac:dyDescent="0.25">
      <c r="A770" s="227">
        <v>707388</v>
      </c>
      <c r="B770" s="228" t="s">
        <v>2985</v>
      </c>
      <c r="C770" s="228" t="s">
        <v>2986</v>
      </c>
      <c r="D770" s="306" t="s">
        <v>245</v>
      </c>
      <c r="E770" s="368"/>
      <c r="F770" s="248"/>
    </row>
    <row r="771" spans="1:6" ht="35.4" x14ac:dyDescent="0.25">
      <c r="A771" s="280">
        <v>707389</v>
      </c>
      <c r="B771" s="281" t="s">
        <v>2988</v>
      </c>
      <c r="C771" s="281" t="s">
        <v>305</v>
      </c>
      <c r="D771" s="444" t="s">
        <v>245</v>
      </c>
      <c r="E771" s="457"/>
      <c r="F771" s="236" t="s">
        <v>3779</v>
      </c>
    </row>
    <row r="772" spans="1:6" ht="35.4" x14ac:dyDescent="0.25">
      <c r="A772" s="303">
        <v>707390</v>
      </c>
      <c r="B772" s="304" t="s">
        <v>2989</v>
      </c>
      <c r="C772" s="304" t="s">
        <v>69</v>
      </c>
      <c r="D772" s="306" t="s">
        <v>246</v>
      </c>
      <c r="E772" s="367"/>
      <c r="F772" s="244"/>
    </row>
    <row r="773" spans="1:6" ht="35.4" x14ac:dyDescent="0.25">
      <c r="A773" s="227">
        <v>707391</v>
      </c>
      <c r="B773" s="228" t="s">
        <v>2990</v>
      </c>
      <c r="C773" s="228" t="s">
        <v>68</v>
      </c>
      <c r="D773" s="306" t="s">
        <v>245</v>
      </c>
      <c r="E773" s="368"/>
      <c r="F773" s="248"/>
    </row>
    <row r="774" spans="1:6" ht="35.4" x14ac:dyDescent="0.25">
      <c r="A774" s="280">
        <v>707392</v>
      </c>
      <c r="B774" s="281" t="s">
        <v>2992</v>
      </c>
      <c r="C774" s="281" t="s">
        <v>2993</v>
      </c>
      <c r="D774" s="444" t="s">
        <v>245</v>
      </c>
      <c r="E774" s="457"/>
      <c r="F774" s="236" t="s">
        <v>3779</v>
      </c>
    </row>
    <row r="775" spans="1:6" ht="35.4" x14ac:dyDescent="0.25">
      <c r="A775" s="303">
        <v>707393</v>
      </c>
      <c r="B775" s="304" t="s">
        <v>2995</v>
      </c>
      <c r="C775" s="304" t="s">
        <v>2996</v>
      </c>
      <c r="D775" s="306" t="s">
        <v>246</v>
      </c>
      <c r="E775" s="225" t="s">
        <v>3815</v>
      </c>
      <c r="F775" s="244"/>
    </row>
    <row r="776" spans="1:6" ht="35.4" x14ac:dyDescent="0.25">
      <c r="A776" s="289">
        <v>707395</v>
      </c>
      <c r="B776" s="290" t="s">
        <v>3000</v>
      </c>
      <c r="C776" s="290" t="s">
        <v>263</v>
      </c>
      <c r="D776" s="306" t="s">
        <v>245</v>
      </c>
      <c r="E776" s="368"/>
      <c r="F776" s="252" t="s">
        <v>3775</v>
      </c>
    </row>
    <row r="777" spans="1:6" ht="35.4" x14ac:dyDescent="0.25">
      <c r="A777" s="280">
        <v>707396</v>
      </c>
      <c r="B777" s="281" t="s">
        <v>3001</v>
      </c>
      <c r="C777" s="281" t="s">
        <v>103</v>
      </c>
      <c r="D777" s="444" t="s">
        <v>245</v>
      </c>
      <c r="E777" s="457"/>
      <c r="F777" s="236" t="s">
        <v>3779</v>
      </c>
    </row>
    <row r="778" spans="1:6" ht="35.4" x14ac:dyDescent="0.25">
      <c r="A778" s="303">
        <v>707397</v>
      </c>
      <c r="B778" s="304" t="s">
        <v>3004</v>
      </c>
      <c r="C778" s="304" t="s">
        <v>242</v>
      </c>
      <c r="D778" s="306" t="s">
        <v>246</v>
      </c>
      <c r="E778" s="367"/>
      <c r="F778" s="244"/>
    </row>
    <row r="779" spans="1:6" ht="35.4" x14ac:dyDescent="0.25">
      <c r="A779" s="280">
        <v>707398</v>
      </c>
      <c r="B779" s="281" t="s">
        <v>3005</v>
      </c>
      <c r="C779" s="281" t="s">
        <v>89</v>
      </c>
      <c r="D779" s="444" t="s">
        <v>245</v>
      </c>
      <c r="E779" s="457"/>
      <c r="F779" s="236" t="s">
        <v>3779</v>
      </c>
    </row>
    <row r="780" spans="1:6" ht="35.4" x14ac:dyDescent="0.25">
      <c r="A780" s="227">
        <v>707399</v>
      </c>
      <c r="B780" s="228" t="s">
        <v>3007</v>
      </c>
      <c r="C780" s="228" t="s">
        <v>87</v>
      </c>
      <c r="D780" s="306" t="s">
        <v>245</v>
      </c>
      <c r="E780" s="368"/>
      <c r="F780" s="243"/>
    </row>
    <row r="781" spans="1:6" ht="35.4" x14ac:dyDescent="0.25">
      <c r="A781" s="280">
        <v>707400</v>
      </c>
      <c r="B781" s="281" t="s">
        <v>3011</v>
      </c>
      <c r="C781" s="281" t="s">
        <v>283</v>
      </c>
      <c r="D781" s="444" t="s">
        <v>245</v>
      </c>
      <c r="E781" s="457"/>
      <c r="F781" s="236" t="s">
        <v>3779</v>
      </c>
    </row>
    <row r="782" spans="1:6" ht="35.4" x14ac:dyDescent="0.25">
      <c r="A782" s="280">
        <v>707401</v>
      </c>
      <c r="B782" s="281" t="s">
        <v>3012</v>
      </c>
      <c r="C782" s="281" t="s">
        <v>3013</v>
      </c>
      <c r="D782" s="444" t="s">
        <v>245</v>
      </c>
      <c r="E782" s="457"/>
      <c r="F782" s="236" t="s">
        <v>3779</v>
      </c>
    </row>
    <row r="783" spans="1:6" ht="35.4" x14ac:dyDescent="0.25">
      <c r="A783" s="227">
        <v>707402</v>
      </c>
      <c r="B783" s="228" t="s">
        <v>3014</v>
      </c>
      <c r="C783" s="427" t="s">
        <v>64</v>
      </c>
      <c r="D783" s="306" t="s">
        <v>245</v>
      </c>
      <c r="E783" s="368"/>
      <c r="F783" s="323"/>
    </row>
    <row r="784" spans="1:6" ht="35.4" x14ac:dyDescent="0.25">
      <c r="A784" s="280">
        <v>707403</v>
      </c>
      <c r="B784" s="281" t="s">
        <v>3017</v>
      </c>
      <c r="C784" s="440" t="s">
        <v>87</v>
      </c>
      <c r="D784" s="444" t="s">
        <v>245</v>
      </c>
      <c r="E784" s="457"/>
      <c r="F784" s="507" t="s">
        <v>3779</v>
      </c>
    </row>
    <row r="785" spans="1:6" ht="35.4" x14ac:dyDescent="0.25">
      <c r="A785" s="280">
        <v>707404</v>
      </c>
      <c r="B785" s="281" t="s">
        <v>3019</v>
      </c>
      <c r="C785" s="440" t="s">
        <v>291</v>
      </c>
      <c r="D785" s="444" t="s">
        <v>245</v>
      </c>
      <c r="E785" s="457"/>
      <c r="F785" s="507" t="s">
        <v>3779</v>
      </c>
    </row>
    <row r="786" spans="1:6" ht="35.4" x14ac:dyDescent="0.25">
      <c r="A786" s="227">
        <v>707405</v>
      </c>
      <c r="B786" s="228" t="s">
        <v>3022</v>
      </c>
      <c r="C786" s="427" t="s">
        <v>3023</v>
      </c>
      <c r="D786" s="306" t="s">
        <v>245</v>
      </c>
      <c r="E786" s="368"/>
      <c r="F786" s="322"/>
    </row>
    <row r="787" spans="1:6" ht="35.4" x14ac:dyDescent="0.25">
      <c r="A787" s="227">
        <v>707406</v>
      </c>
      <c r="B787" s="228" t="s">
        <v>3024</v>
      </c>
      <c r="C787" s="427" t="s">
        <v>75</v>
      </c>
      <c r="D787" s="306" t="s">
        <v>245</v>
      </c>
      <c r="E787" s="288"/>
      <c r="F787" s="323"/>
    </row>
    <row r="788" spans="1:6" ht="36" thickBot="1" x14ac:dyDescent="0.3">
      <c r="A788" s="280">
        <v>707407</v>
      </c>
      <c r="B788" s="281" t="s">
        <v>3026</v>
      </c>
      <c r="C788" s="440" t="s">
        <v>125</v>
      </c>
      <c r="D788" s="444" t="s">
        <v>245</v>
      </c>
      <c r="E788" s="287"/>
      <c r="F788" s="507" t="s">
        <v>3779</v>
      </c>
    </row>
    <row r="789" spans="1:6" ht="35.4" x14ac:dyDescent="0.25">
      <c r="A789" s="424">
        <v>707408</v>
      </c>
      <c r="B789" s="425" t="s">
        <v>3027</v>
      </c>
      <c r="C789" s="301" t="s">
        <v>66</v>
      </c>
      <c r="D789" s="452" t="s">
        <v>399</v>
      </c>
      <c r="E789" s="368"/>
      <c r="F789" s="305" t="s">
        <v>3813</v>
      </c>
    </row>
    <row r="790" spans="1:6" ht="35.4" x14ac:dyDescent="0.25">
      <c r="A790" s="417">
        <v>707409</v>
      </c>
      <c r="B790" s="228" t="s">
        <v>3029</v>
      </c>
      <c r="C790" s="229" t="s">
        <v>1398</v>
      </c>
      <c r="D790" s="380" t="s">
        <v>245</v>
      </c>
      <c r="E790" s="368"/>
      <c r="F790" s="323"/>
    </row>
    <row r="791" spans="1:6" ht="35.4" x14ac:dyDescent="0.25">
      <c r="A791" s="414">
        <v>707410</v>
      </c>
      <c r="B791" s="281" t="s">
        <v>3030</v>
      </c>
      <c r="C791" s="282" t="s">
        <v>68</v>
      </c>
      <c r="D791" s="445" t="s">
        <v>245</v>
      </c>
      <c r="E791" s="457"/>
      <c r="F791" s="507" t="s">
        <v>3779</v>
      </c>
    </row>
    <row r="792" spans="1:6" ht="35.4" x14ac:dyDescent="0.25">
      <c r="A792" s="414">
        <v>707411</v>
      </c>
      <c r="B792" s="281" t="s">
        <v>3033</v>
      </c>
      <c r="C792" s="282" t="s">
        <v>66</v>
      </c>
      <c r="D792" s="445" t="s">
        <v>245</v>
      </c>
      <c r="E792" s="457"/>
      <c r="F792" s="507" t="s">
        <v>3779</v>
      </c>
    </row>
    <row r="793" spans="1:6" ht="35.4" x14ac:dyDescent="0.25">
      <c r="A793" s="423">
        <v>707413</v>
      </c>
      <c r="B793" s="317" t="s">
        <v>3553</v>
      </c>
      <c r="C793" s="428" t="s">
        <v>244</v>
      </c>
      <c r="D793" s="380" t="s">
        <v>246</v>
      </c>
      <c r="E793" s="225" t="s">
        <v>3814</v>
      </c>
      <c r="F793" s="312" t="s">
        <v>3779</v>
      </c>
    </row>
    <row r="794" spans="1:6" ht="35.4" x14ac:dyDescent="0.25">
      <c r="A794" s="414">
        <v>707414</v>
      </c>
      <c r="B794" s="281" t="s">
        <v>3037</v>
      </c>
      <c r="C794" s="282" t="s">
        <v>117</v>
      </c>
      <c r="D794" s="445" t="s">
        <v>245</v>
      </c>
      <c r="E794" s="457"/>
      <c r="F794" s="507" t="s">
        <v>3779</v>
      </c>
    </row>
    <row r="795" spans="1:6" ht="35.4" x14ac:dyDescent="0.25">
      <c r="A795" s="417">
        <v>707415</v>
      </c>
      <c r="B795" s="228" t="s">
        <v>3042</v>
      </c>
      <c r="C795" s="229" t="s">
        <v>3043</v>
      </c>
      <c r="D795" s="380" t="s">
        <v>245</v>
      </c>
      <c r="E795" s="368"/>
      <c r="F795" s="323"/>
    </row>
    <row r="796" spans="1:6" ht="35.4" x14ac:dyDescent="0.25">
      <c r="A796" s="416">
        <v>707416</v>
      </c>
      <c r="B796" s="290" t="s">
        <v>3050</v>
      </c>
      <c r="C796" s="291" t="s">
        <v>2996</v>
      </c>
      <c r="D796" s="380" t="s">
        <v>245</v>
      </c>
      <c r="E796" s="368"/>
      <c r="F796" s="513" t="s">
        <v>3775</v>
      </c>
    </row>
    <row r="797" spans="1:6" ht="35.4" x14ac:dyDescent="0.25">
      <c r="A797" s="386">
        <v>707417</v>
      </c>
      <c r="B797" s="304" t="s">
        <v>3054</v>
      </c>
      <c r="C797" s="306" t="s">
        <v>70</v>
      </c>
      <c r="D797" s="380" t="s">
        <v>246</v>
      </c>
      <c r="E797" s="367"/>
      <c r="F797" s="324"/>
    </row>
    <row r="798" spans="1:6" ht="35.4" x14ac:dyDescent="0.25">
      <c r="A798" s="414">
        <v>707418</v>
      </c>
      <c r="B798" s="281" t="s">
        <v>3059</v>
      </c>
      <c r="C798" s="282" t="s">
        <v>68</v>
      </c>
      <c r="D798" s="445" t="s">
        <v>245</v>
      </c>
      <c r="E798" s="457"/>
      <c r="F798" s="507" t="s">
        <v>3779</v>
      </c>
    </row>
    <row r="799" spans="1:6" ht="35.4" x14ac:dyDescent="0.25">
      <c r="A799" s="414">
        <v>707419</v>
      </c>
      <c r="B799" s="281" t="s">
        <v>3063</v>
      </c>
      <c r="C799" s="282" t="s">
        <v>116</v>
      </c>
      <c r="D799" s="445" t="s">
        <v>245</v>
      </c>
      <c r="E799" s="457"/>
      <c r="F799" s="507" t="s">
        <v>3779</v>
      </c>
    </row>
    <row r="800" spans="1:6" ht="35.4" x14ac:dyDescent="0.25">
      <c r="A800" s="414">
        <v>707420</v>
      </c>
      <c r="B800" s="281" t="s">
        <v>3068</v>
      </c>
      <c r="C800" s="282" t="s">
        <v>3069</v>
      </c>
      <c r="D800" s="445" t="s">
        <v>245</v>
      </c>
      <c r="E800" s="457"/>
      <c r="F800" s="507" t="s">
        <v>3779</v>
      </c>
    </row>
    <row r="801" spans="1:6" ht="35.4" x14ac:dyDescent="0.25">
      <c r="A801" s="416">
        <v>707421</v>
      </c>
      <c r="B801" s="290" t="s">
        <v>1397</v>
      </c>
      <c r="C801" s="291" t="s">
        <v>1398</v>
      </c>
      <c r="D801" s="380" t="s">
        <v>245</v>
      </c>
      <c r="E801" s="368"/>
      <c r="F801" s="510" t="s">
        <v>3775</v>
      </c>
    </row>
    <row r="802" spans="1:6" ht="35.4" x14ac:dyDescent="0.25">
      <c r="A802" s="414">
        <v>707422</v>
      </c>
      <c r="B802" s="281" t="s">
        <v>3074</v>
      </c>
      <c r="C802" s="282" t="s">
        <v>249</v>
      </c>
      <c r="D802" s="445" t="s">
        <v>245</v>
      </c>
      <c r="E802" s="457"/>
      <c r="F802" s="507" t="s">
        <v>3779</v>
      </c>
    </row>
    <row r="803" spans="1:6" ht="35.4" x14ac:dyDescent="0.25">
      <c r="A803" s="414">
        <v>707423</v>
      </c>
      <c r="B803" s="281" t="s">
        <v>3079</v>
      </c>
      <c r="C803" s="282" t="s">
        <v>3080</v>
      </c>
      <c r="D803" s="445" t="s">
        <v>245</v>
      </c>
      <c r="E803" s="457"/>
      <c r="F803" s="507" t="s">
        <v>3779</v>
      </c>
    </row>
    <row r="804" spans="1:6" ht="35.4" x14ac:dyDescent="0.25">
      <c r="A804" s="414">
        <v>707424</v>
      </c>
      <c r="B804" s="281" t="s">
        <v>3085</v>
      </c>
      <c r="C804" s="282" t="s">
        <v>68</v>
      </c>
      <c r="D804" s="445" t="s">
        <v>245</v>
      </c>
      <c r="E804" s="457"/>
      <c r="F804" s="507" t="s">
        <v>3779</v>
      </c>
    </row>
    <row r="805" spans="1:6" ht="35.4" x14ac:dyDescent="0.25">
      <c r="A805" s="386">
        <v>707425</v>
      </c>
      <c r="B805" s="304" t="s">
        <v>3090</v>
      </c>
      <c r="C805" s="306" t="s">
        <v>66</v>
      </c>
      <c r="D805" s="451" t="s">
        <v>399</v>
      </c>
      <c r="E805" s="368"/>
      <c r="F805" s="305" t="s">
        <v>3813</v>
      </c>
    </row>
    <row r="806" spans="1:6" ht="35.4" x14ac:dyDescent="0.25">
      <c r="A806" s="386">
        <v>707426</v>
      </c>
      <c r="B806" s="304" t="s">
        <v>3095</v>
      </c>
      <c r="C806" s="306" t="s">
        <v>99</v>
      </c>
      <c r="D806" s="380" t="s">
        <v>246</v>
      </c>
      <c r="E806" s="367"/>
      <c r="F806" s="324"/>
    </row>
    <row r="807" spans="1:6" ht="35.4" x14ac:dyDescent="0.25">
      <c r="A807" s="414">
        <v>707427</v>
      </c>
      <c r="B807" s="281" t="s">
        <v>3101</v>
      </c>
      <c r="C807" s="282" t="s">
        <v>87</v>
      </c>
      <c r="D807" s="445" t="s">
        <v>245</v>
      </c>
      <c r="E807" s="457"/>
      <c r="F807" s="507" t="s">
        <v>3779</v>
      </c>
    </row>
    <row r="808" spans="1:6" ht="35.4" x14ac:dyDescent="0.25">
      <c r="A808" s="417">
        <v>707428</v>
      </c>
      <c r="B808" s="228" t="s">
        <v>3104</v>
      </c>
      <c r="C808" s="229" t="s">
        <v>3105</v>
      </c>
      <c r="D808" s="380" t="s">
        <v>245</v>
      </c>
      <c r="E808" s="368"/>
      <c r="F808" s="323"/>
    </row>
    <row r="809" spans="1:6" ht="35.4" x14ac:dyDescent="0.25">
      <c r="A809" s="417">
        <v>707429</v>
      </c>
      <c r="B809" s="228" t="s">
        <v>3109</v>
      </c>
      <c r="C809" s="229" t="s">
        <v>66</v>
      </c>
      <c r="D809" s="380" t="s">
        <v>245</v>
      </c>
      <c r="E809" s="368"/>
      <c r="F809" s="322"/>
    </row>
    <row r="810" spans="1:6" ht="35.4" x14ac:dyDescent="0.25">
      <c r="A810" s="416">
        <v>707430</v>
      </c>
      <c r="B810" s="290" t="s">
        <v>3112</v>
      </c>
      <c r="C810" s="291" t="s">
        <v>3113</v>
      </c>
      <c r="D810" s="380" t="s">
        <v>245</v>
      </c>
      <c r="E810" s="368"/>
      <c r="F810" s="513" t="s">
        <v>3775</v>
      </c>
    </row>
    <row r="811" spans="1:6" ht="35.4" x14ac:dyDescent="0.25">
      <c r="A811" s="414">
        <v>707431</v>
      </c>
      <c r="B811" s="281" t="s">
        <v>3118</v>
      </c>
      <c r="C811" s="282" t="s">
        <v>3119</v>
      </c>
      <c r="D811" s="445" t="s">
        <v>245</v>
      </c>
      <c r="E811" s="457"/>
      <c r="F811" s="507" t="s">
        <v>3779</v>
      </c>
    </row>
    <row r="812" spans="1:6" ht="35.4" x14ac:dyDescent="0.25">
      <c r="A812" s="414">
        <v>707432</v>
      </c>
      <c r="B812" s="281" t="s">
        <v>3123</v>
      </c>
      <c r="C812" s="282" t="s">
        <v>155</v>
      </c>
      <c r="D812" s="445" t="s">
        <v>245</v>
      </c>
      <c r="E812" s="457"/>
      <c r="F812" s="507" t="s">
        <v>3779</v>
      </c>
    </row>
    <row r="813" spans="1:6" ht="35.4" x14ac:dyDescent="0.25">
      <c r="A813" s="417">
        <v>707433</v>
      </c>
      <c r="B813" s="228" t="s">
        <v>3128</v>
      </c>
      <c r="C813" s="229" t="s">
        <v>65</v>
      </c>
      <c r="D813" s="380" t="s">
        <v>245</v>
      </c>
      <c r="E813" s="368"/>
      <c r="F813" s="322"/>
    </row>
    <row r="814" spans="1:6" ht="35.4" x14ac:dyDescent="0.25">
      <c r="A814" s="386">
        <v>707434</v>
      </c>
      <c r="B814" s="304" t="s">
        <v>3132</v>
      </c>
      <c r="C814" s="306" t="s">
        <v>273</v>
      </c>
      <c r="D814" s="380" t="s">
        <v>246</v>
      </c>
      <c r="E814" s="367"/>
      <c r="F814" s="324"/>
    </row>
    <row r="815" spans="1:6" ht="35.4" x14ac:dyDescent="0.25">
      <c r="A815" s="414">
        <v>707435</v>
      </c>
      <c r="B815" s="264" t="s">
        <v>3134</v>
      </c>
      <c r="C815" s="265" t="s">
        <v>3135</v>
      </c>
      <c r="D815" s="445" t="s">
        <v>245</v>
      </c>
      <c r="E815" s="457"/>
      <c r="F815" s="507" t="s">
        <v>3779</v>
      </c>
    </row>
    <row r="816" spans="1:6" ht="35.4" x14ac:dyDescent="0.25">
      <c r="A816" s="414">
        <v>707436</v>
      </c>
      <c r="B816" s="281" t="s">
        <v>3140</v>
      </c>
      <c r="C816" s="282" t="s">
        <v>123</v>
      </c>
      <c r="D816" s="445" t="s">
        <v>245</v>
      </c>
      <c r="E816" s="457"/>
      <c r="F816" s="507" t="s">
        <v>3779</v>
      </c>
    </row>
    <row r="817" spans="1:6" ht="35.4" x14ac:dyDescent="0.25">
      <c r="A817" s="417">
        <v>707437</v>
      </c>
      <c r="B817" s="228" t="s">
        <v>3144</v>
      </c>
      <c r="C817" s="229" t="s">
        <v>3145</v>
      </c>
      <c r="D817" s="380" t="s">
        <v>245</v>
      </c>
      <c r="E817" s="489"/>
      <c r="F817" s="322"/>
    </row>
    <row r="818" spans="1:6" ht="35.4" x14ac:dyDescent="0.25">
      <c r="A818" s="386">
        <v>707438</v>
      </c>
      <c r="B818" s="304" t="s">
        <v>3151</v>
      </c>
      <c r="C818" s="306" t="s">
        <v>1578</v>
      </c>
      <c r="D818" s="451" t="s">
        <v>399</v>
      </c>
      <c r="E818" s="368"/>
      <c r="F818" s="305" t="s">
        <v>3813</v>
      </c>
    </row>
    <row r="819" spans="1:6" ht="35.4" x14ac:dyDescent="0.25">
      <c r="A819" s="414">
        <v>707439</v>
      </c>
      <c r="B819" s="281" t="s">
        <v>3152</v>
      </c>
      <c r="C819" s="282" t="s">
        <v>344</v>
      </c>
      <c r="D819" s="445" t="s">
        <v>245</v>
      </c>
      <c r="E819" s="457"/>
      <c r="F819" s="507" t="s">
        <v>3779</v>
      </c>
    </row>
    <row r="820" spans="1:6" ht="35.4" x14ac:dyDescent="0.25">
      <c r="A820" s="414">
        <v>707440</v>
      </c>
      <c r="B820" s="281" t="s">
        <v>3155</v>
      </c>
      <c r="C820" s="282" t="s">
        <v>119</v>
      </c>
      <c r="D820" s="445" t="s">
        <v>245</v>
      </c>
      <c r="E820" s="457"/>
      <c r="F820" s="507" t="s">
        <v>3779</v>
      </c>
    </row>
    <row r="821" spans="1:6" ht="35.4" x14ac:dyDescent="0.25">
      <c r="A821" s="414">
        <v>707441</v>
      </c>
      <c r="B821" s="281" t="s">
        <v>3159</v>
      </c>
      <c r="C821" s="282" t="s">
        <v>66</v>
      </c>
      <c r="D821" s="445" t="s">
        <v>245</v>
      </c>
      <c r="E821" s="457"/>
      <c r="F821" s="507" t="s">
        <v>3779</v>
      </c>
    </row>
    <row r="822" spans="1:6" ht="35.4" x14ac:dyDescent="0.25">
      <c r="A822" s="414">
        <v>707442</v>
      </c>
      <c r="B822" s="281" t="s">
        <v>3164</v>
      </c>
      <c r="C822" s="282" t="s">
        <v>64</v>
      </c>
      <c r="D822" s="445" t="s">
        <v>245</v>
      </c>
      <c r="E822" s="457"/>
      <c r="F822" s="507" t="s">
        <v>3779</v>
      </c>
    </row>
    <row r="823" spans="1:6" ht="35.4" x14ac:dyDescent="0.25">
      <c r="A823" s="417">
        <v>707443</v>
      </c>
      <c r="B823" s="228" t="s">
        <v>3166</v>
      </c>
      <c r="C823" s="229" t="s">
        <v>61</v>
      </c>
      <c r="D823" s="380" t="s">
        <v>245</v>
      </c>
      <c r="E823" s="368"/>
      <c r="F823" s="322"/>
    </row>
    <row r="824" spans="1:6" ht="35.4" x14ac:dyDescent="0.25">
      <c r="A824" s="416">
        <v>707444</v>
      </c>
      <c r="B824" s="290" t="s">
        <v>3797</v>
      </c>
      <c r="C824" s="291" t="s">
        <v>340</v>
      </c>
      <c r="D824" s="380" t="s">
        <v>245</v>
      </c>
      <c r="E824" s="368"/>
      <c r="F824" s="513" t="s">
        <v>3775</v>
      </c>
    </row>
    <row r="825" spans="1:6" ht="35.4" x14ac:dyDescent="0.25">
      <c r="A825" s="414">
        <v>707445</v>
      </c>
      <c r="B825" s="281" t="s">
        <v>3175</v>
      </c>
      <c r="C825" s="282" t="s">
        <v>3176</v>
      </c>
      <c r="D825" s="445" t="s">
        <v>245</v>
      </c>
      <c r="E825" s="457"/>
      <c r="F825" s="507" t="s">
        <v>3779</v>
      </c>
    </row>
    <row r="826" spans="1:6" ht="35.4" x14ac:dyDescent="0.25">
      <c r="A826" s="417">
        <v>707446</v>
      </c>
      <c r="B826" s="228" t="s">
        <v>3183</v>
      </c>
      <c r="C826" s="229" t="s">
        <v>3184</v>
      </c>
      <c r="D826" s="380" t="s">
        <v>245</v>
      </c>
      <c r="E826" s="368"/>
      <c r="F826" s="322"/>
    </row>
    <row r="827" spans="1:6" ht="35.4" x14ac:dyDescent="0.25">
      <c r="A827" s="386">
        <v>707447</v>
      </c>
      <c r="B827" s="304" t="s">
        <v>3191</v>
      </c>
      <c r="C827" s="306" t="s">
        <v>61</v>
      </c>
      <c r="D827" s="380" t="s">
        <v>246</v>
      </c>
      <c r="E827" s="367"/>
      <c r="F827" s="324"/>
    </row>
    <row r="828" spans="1:6" ht="35.4" x14ac:dyDescent="0.25">
      <c r="A828" s="414">
        <v>707448</v>
      </c>
      <c r="B828" s="281" t="s">
        <v>3195</v>
      </c>
      <c r="C828" s="282" t="s">
        <v>112</v>
      </c>
      <c r="D828" s="445" t="s">
        <v>245</v>
      </c>
      <c r="E828" s="457"/>
      <c r="F828" s="507" t="s">
        <v>3779</v>
      </c>
    </row>
    <row r="829" spans="1:6" ht="35.4" x14ac:dyDescent="0.25">
      <c r="A829" s="417">
        <v>707449</v>
      </c>
      <c r="B829" s="228" t="s">
        <v>3200</v>
      </c>
      <c r="C829" s="229" t="s">
        <v>69</v>
      </c>
      <c r="D829" s="380" t="s">
        <v>245</v>
      </c>
      <c r="E829" s="368"/>
      <c r="F829" s="323"/>
    </row>
    <row r="830" spans="1:6" ht="35.4" x14ac:dyDescent="0.25">
      <c r="A830" s="414">
        <v>707450</v>
      </c>
      <c r="B830" s="281" t="s">
        <v>3798</v>
      </c>
      <c r="C830" s="282" t="s">
        <v>66</v>
      </c>
      <c r="D830" s="445" t="s">
        <v>245</v>
      </c>
      <c r="E830" s="457"/>
      <c r="F830" s="507" t="s">
        <v>3779</v>
      </c>
    </row>
    <row r="831" spans="1:6" ht="35.4" x14ac:dyDescent="0.25">
      <c r="A831" s="414">
        <v>707451</v>
      </c>
      <c r="B831" s="281" t="s">
        <v>3209</v>
      </c>
      <c r="C831" s="282" t="s">
        <v>64</v>
      </c>
      <c r="D831" s="445" t="s">
        <v>245</v>
      </c>
      <c r="E831" s="457"/>
      <c r="F831" s="507" t="s">
        <v>3779</v>
      </c>
    </row>
    <row r="832" spans="1:6" ht="35.4" x14ac:dyDescent="0.25">
      <c r="A832" s="414">
        <v>707452</v>
      </c>
      <c r="B832" s="281" t="s">
        <v>3214</v>
      </c>
      <c r="C832" s="282" t="s">
        <v>111</v>
      </c>
      <c r="D832" s="445" t="s">
        <v>245</v>
      </c>
      <c r="E832" s="457"/>
      <c r="F832" s="507" t="s">
        <v>3779</v>
      </c>
    </row>
    <row r="833" spans="1:6" ht="35.4" x14ac:dyDescent="0.25">
      <c r="A833" s="417">
        <v>707453</v>
      </c>
      <c r="B833" s="228" t="s">
        <v>3218</v>
      </c>
      <c r="C833" s="229" t="s">
        <v>151</v>
      </c>
      <c r="D833" s="380" t="s">
        <v>245</v>
      </c>
      <c r="E833" s="368"/>
      <c r="F833" s="323"/>
    </row>
    <row r="834" spans="1:6" ht="35.4" x14ac:dyDescent="0.25">
      <c r="A834" s="416">
        <v>707454</v>
      </c>
      <c r="B834" s="290" t="s">
        <v>3799</v>
      </c>
      <c r="C834" s="291" t="s">
        <v>261</v>
      </c>
      <c r="D834" s="380" t="s">
        <v>245</v>
      </c>
      <c r="E834" s="368"/>
      <c r="F834" s="510" t="s">
        <v>3775</v>
      </c>
    </row>
    <row r="835" spans="1:6" ht="35.4" x14ac:dyDescent="0.25">
      <c r="A835" s="414">
        <v>707455</v>
      </c>
      <c r="B835" s="281" t="s">
        <v>3225</v>
      </c>
      <c r="C835" s="282" t="s">
        <v>94</v>
      </c>
      <c r="D835" s="445" t="s">
        <v>245</v>
      </c>
      <c r="E835" s="457"/>
      <c r="F835" s="507" t="s">
        <v>3779</v>
      </c>
    </row>
    <row r="836" spans="1:6" ht="35.4" x14ac:dyDescent="0.25">
      <c r="A836" s="414">
        <v>707456</v>
      </c>
      <c r="B836" s="281" t="s">
        <v>3230</v>
      </c>
      <c r="C836" s="282" t="s">
        <v>3231</v>
      </c>
      <c r="D836" s="445" t="s">
        <v>245</v>
      </c>
      <c r="E836" s="457"/>
      <c r="F836" s="507" t="s">
        <v>3779</v>
      </c>
    </row>
    <row r="837" spans="1:6" ht="35.4" x14ac:dyDescent="0.25">
      <c r="A837" s="414">
        <v>707457</v>
      </c>
      <c r="B837" s="281" t="s">
        <v>3235</v>
      </c>
      <c r="C837" s="282" t="s">
        <v>3236</v>
      </c>
      <c r="D837" s="445" t="s">
        <v>245</v>
      </c>
      <c r="E837" s="457"/>
      <c r="F837" s="507" t="s">
        <v>3779</v>
      </c>
    </row>
    <row r="838" spans="1:6" ht="35.4" x14ac:dyDescent="0.25">
      <c r="A838" s="386">
        <v>707458</v>
      </c>
      <c r="B838" s="304" t="s">
        <v>3242</v>
      </c>
      <c r="C838" s="306" t="s">
        <v>3243</v>
      </c>
      <c r="D838" s="380" t="s">
        <v>246</v>
      </c>
      <c r="E838" s="367"/>
      <c r="F838" s="324"/>
    </row>
    <row r="839" spans="1:6" ht="35.4" x14ac:dyDescent="0.25">
      <c r="A839" s="414">
        <v>707459</v>
      </c>
      <c r="B839" s="281" t="s">
        <v>3248</v>
      </c>
      <c r="C839" s="282" t="s">
        <v>263</v>
      </c>
      <c r="D839" s="445" t="s">
        <v>245</v>
      </c>
      <c r="E839" s="457"/>
      <c r="F839" s="507" t="s">
        <v>3779</v>
      </c>
    </row>
    <row r="840" spans="1:6" ht="35.4" x14ac:dyDescent="0.25">
      <c r="A840" s="414">
        <v>707460</v>
      </c>
      <c r="B840" s="281" t="s">
        <v>3251</v>
      </c>
      <c r="C840" s="282" t="s">
        <v>78</v>
      </c>
      <c r="D840" s="445" t="s">
        <v>245</v>
      </c>
      <c r="E840" s="457"/>
      <c r="F840" s="507" t="s">
        <v>3779</v>
      </c>
    </row>
    <row r="841" spans="1:6" ht="35.4" x14ac:dyDescent="0.25">
      <c r="A841" s="414">
        <v>707462</v>
      </c>
      <c r="B841" s="281" t="s">
        <v>360</v>
      </c>
      <c r="C841" s="282" t="s">
        <v>3254</v>
      </c>
      <c r="D841" s="445" t="s">
        <v>245</v>
      </c>
      <c r="E841" s="457"/>
      <c r="F841" s="507" t="s">
        <v>3779</v>
      </c>
    </row>
    <row r="842" spans="1:6" ht="35.4" x14ac:dyDescent="0.25">
      <c r="A842" s="417">
        <v>707463</v>
      </c>
      <c r="B842" s="228" t="s">
        <v>513</v>
      </c>
      <c r="C842" s="229" t="s">
        <v>94</v>
      </c>
      <c r="D842" s="380" t="s">
        <v>245</v>
      </c>
      <c r="E842" s="368"/>
      <c r="F842" s="323"/>
    </row>
    <row r="843" spans="1:6" ht="35.4" x14ac:dyDescent="0.25">
      <c r="A843" s="386">
        <v>707464</v>
      </c>
      <c r="B843" s="304" t="s">
        <v>3264</v>
      </c>
      <c r="C843" s="306" t="s">
        <v>99</v>
      </c>
      <c r="D843" s="451" t="s">
        <v>399</v>
      </c>
      <c r="E843" s="368"/>
      <c r="F843" s="305" t="s">
        <v>3813</v>
      </c>
    </row>
    <row r="844" spans="1:6" ht="35.4" x14ac:dyDescent="0.25">
      <c r="A844" s="414">
        <v>707465</v>
      </c>
      <c r="B844" s="281" t="s">
        <v>3269</v>
      </c>
      <c r="C844" s="282" t="s">
        <v>3270</v>
      </c>
      <c r="D844" s="445" t="s">
        <v>245</v>
      </c>
      <c r="E844" s="457"/>
      <c r="F844" s="507" t="s">
        <v>3779</v>
      </c>
    </row>
    <row r="845" spans="1:6" ht="35.4" x14ac:dyDescent="0.25">
      <c r="A845" s="414">
        <v>707466</v>
      </c>
      <c r="B845" s="281" t="s">
        <v>3274</v>
      </c>
      <c r="C845" s="282" t="s">
        <v>1393</v>
      </c>
      <c r="D845" s="445" t="s">
        <v>245</v>
      </c>
      <c r="E845" s="457"/>
      <c r="F845" s="507" t="s">
        <v>3779</v>
      </c>
    </row>
    <row r="846" spans="1:6" ht="35.4" x14ac:dyDescent="0.25">
      <c r="A846" s="414">
        <v>707467</v>
      </c>
      <c r="B846" s="281" t="s">
        <v>3279</v>
      </c>
      <c r="C846" s="282" t="s">
        <v>121</v>
      </c>
      <c r="D846" s="445" t="s">
        <v>245</v>
      </c>
      <c r="E846" s="457"/>
      <c r="F846" s="507" t="s">
        <v>3779</v>
      </c>
    </row>
    <row r="847" spans="1:6" ht="98.4" x14ac:dyDescent="0.25">
      <c r="A847" s="377">
        <v>707468</v>
      </c>
      <c r="B847" s="378" t="s">
        <v>3541</v>
      </c>
      <c r="C847" s="379" t="s">
        <v>1086</v>
      </c>
      <c r="D847" s="380" t="s">
        <v>247</v>
      </c>
      <c r="E847" s="477" t="s">
        <v>3826</v>
      </c>
      <c r="F847" s="380"/>
    </row>
    <row r="848" spans="1:6" ht="35.4" x14ac:dyDescent="0.25">
      <c r="A848" s="416">
        <v>707469</v>
      </c>
      <c r="B848" s="290" t="s">
        <v>3800</v>
      </c>
      <c r="C848" s="291" t="s">
        <v>87</v>
      </c>
      <c r="D848" s="380" t="s">
        <v>245</v>
      </c>
      <c r="E848" s="368"/>
      <c r="F848" s="513" t="s">
        <v>3775</v>
      </c>
    </row>
    <row r="849" spans="1:6" ht="35.4" x14ac:dyDescent="0.25">
      <c r="A849" s="414">
        <v>707470</v>
      </c>
      <c r="B849" s="281" t="s">
        <v>3289</v>
      </c>
      <c r="C849" s="282" t="s">
        <v>3290</v>
      </c>
      <c r="D849" s="445" t="s">
        <v>245</v>
      </c>
      <c r="E849" s="457"/>
      <c r="F849" s="507" t="s">
        <v>3779</v>
      </c>
    </row>
    <row r="850" spans="1:6" ht="35.4" x14ac:dyDescent="0.25">
      <c r="A850" s="416">
        <v>707471</v>
      </c>
      <c r="B850" s="290" t="s">
        <v>3298</v>
      </c>
      <c r="C850" s="291" t="s">
        <v>242</v>
      </c>
      <c r="D850" s="380" t="s">
        <v>245</v>
      </c>
      <c r="E850" s="368"/>
      <c r="F850" s="513" t="s">
        <v>3775</v>
      </c>
    </row>
    <row r="851" spans="1:6" ht="35.4" x14ac:dyDescent="0.25">
      <c r="A851" s="414">
        <v>707472</v>
      </c>
      <c r="B851" s="281" t="s">
        <v>3300</v>
      </c>
      <c r="C851" s="282" t="s">
        <v>265</v>
      </c>
      <c r="D851" s="445" t="s">
        <v>245</v>
      </c>
      <c r="E851" s="457"/>
      <c r="F851" s="507" t="s">
        <v>3779</v>
      </c>
    </row>
    <row r="852" spans="1:6" ht="35.4" x14ac:dyDescent="0.25">
      <c r="A852" s="414">
        <v>707473</v>
      </c>
      <c r="B852" s="281" t="s">
        <v>3306</v>
      </c>
      <c r="C852" s="282" t="s">
        <v>62</v>
      </c>
      <c r="D852" s="445" t="s">
        <v>245</v>
      </c>
      <c r="E852" s="457"/>
      <c r="F852" s="507" t="s">
        <v>3779</v>
      </c>
    </row>
    <row r="853" spans="1:6" ht="35.4" x14ac:dyDescent="0.25">
      <c r="A853" s="381">
        <v>707474</v>
      </c>
      <c r="B853" s="370" t="s">
        <v>3310</v>
      </c>
      <c r="C853" s="398" t="s">
        <v>287</v>
      </c>
      <c r="D853" s="380" t="s">
        <v>246</v>
      </c>
      <c r="E853" s="361" t="s">
        <v>3815</v>
      </c>
      <c r="F853" s="312" t="s">
        <v>3779</v>
      </c>
    </row>
    <row r="854" spans="1:6" ht="39.6" x14ac:dyDescent="0.25">
      <c r="A854" s="386">
        <v>707475</v>
      </c>
      <c r="B854" s="304" t="s">
        <v>3313</v>
      </c>
      <c r="C854" s="306" t="s">
        <v>87</v>
      </c>
      <c r="D854" s="380" t="s">
        <v>246</v>
      </c>
      <c r="E854" s="367"/>
      <c r="F854" s="373"/>
    </row>
    <row r="855" spans="1:6" ht="35.4" x14ac:dyDescent="0.25">
      <c r="A855" s="414">
        <v>707476</v>
      </c>
      <c r="B855" s="281" t="s">
        <v>3315</v>
      </c>
      <c r="C855" s="282" t="s">
        <v>95</v>
      </c>
      <c r="D855" s="445" t="s">
        <v>245</v>
      </c>
      <c r="E855" s="457"/>
      <c r="F855" s="507" t="s">
        <v>3779</v>
      </c>
    </row>
    <row r="856" spans="1:6" ht="35.4" x14ac:dyDescent="0.25">
      <c r="A856" s="417">
        <v>707477</v>
      </c>
      <c r="B856" s="228" t="s">
        <v>3319</v>
      </c>
      <c r="C856" s="229" t="s">
        <v>3320</v>
      </c>
      <c r="D856" s="380" t="s">
        <v>245</v>
      </c>
      <c r="E856" s="368"/>
      <c r="F856" s="323"/>
    </row>
    <row r="857" spans="1:6" ht="35.4" x14ac:dyDescent="0.25">
      <c r="A857" s="414">
        <v>707478</v>
      </c>
      <c r="B857" s="281" t="s">
        <v>3325</v>
      </c>
      <c r="C857" s="282" t="s">
        <v>3326</v>
      </c>
      <c r="D857" s="445" t="s">
        <v>245</v>
      </c>
      <c r="E857" s="457"/>
      <c r="F857" s="507" t="s">
        <v>3779</v>
      </c>
    </row>
    <row r="858" spans="1:6" ht="35.4" x14ac:dyDescent="0.25">
      <c r="A858" s="414">
        <v>707479</v>
      </c>
      <c r="B858" s="281" t="s">
        <v>3332</v>
      </c>
      <c r="C858" s="282" t="s">
        <v>111</v>
      </c>
      <c r="D858" s="445" t="s">
        <v>245</v>
      </c>
      <c r="E858" s="457"/>
      <c r="F858" s="507" t="s">
        <v>3779</v>
      </c>
    </row>
    <row r="859" spans="1:6" ht="35.4" x14ac:dyDescent="0.25">
      <c r="A859" s="414">
        <v>707480</v>
      </c>
      <c r="B859" s="281" t="s">
        <v>3336</v>
      </c>
      <c r="C859" s="282" t="s">
        <v>150</v>
      </c>
      <c r="D859" s="445" t="s">
        <v>245</v>
      </c>
      <c r="E859" s="457"/>
      <c r="F859" s="507" t="s">
        <v>3779</v>
      </c>
    </row>
    <row r="860" spans="1:6" ht="35.4" x14ac:dyDescent="0.25">
      <c r="A860" s="414">
        <v>707481</v>
      </c>
      <c r="B860" s="281" t="s">
        <v>3340</v>
      </c>
      <c r="C860" s="282" t="s">
        <v>66</v>
      </c>
      <c r="D860" s="445" t="s">
        <v>245</v>
      </c>
      <c r="E860" s="457"/>
      <c r="F860" s="507" t="s">
        <v>3779</v>
      </c>
    </row>
    <row r="861" spans="1:6" ht="35.4" x14ac:dyDescent="0.25">
      <c r="A861" s="414">
        <v>707482</v>
      </c>
      <c r="B861" s="264" t="s">
        <v>3346</v>
      </c>
      <c r="C861" s="265" t="s">
        <v>99</v>
      </c>
      <c r="D861" s="445" t="s">
        <v>245</v>
      </c>
      <c r="E861" s="457"/>
      <c r="F861" s="507" t="s">
        <v>3779</v>
      </c>
    </row>
    <row r="862" spans="1:6" ht="35.4" x14ac:dyDescent="0.25">
      <c r="A862" s="414">
        <v>707483</v>
      </c>
      <c r="B862" s="281" t="s">
        <v>3351</v>
      </c>
      <c r="C862" s="282" t="s">
        <v>66</v>
      </c>
      <c r="D862" s="445" t="s">
        <v>245</v>
      </c>
      <c r="E862" s="457"/>
      <c r="F862" s="507" t="s">
        <v>3779</v>
      </c>
    </row>
    <row r="863" spans="1:6" ht="35.4" x14ac:dyDescent="0.25">
      <c r="A863" s="414">
        <v>707484</v>
      </c>
      <c r="B863" s="281" t="s">
        <v>3354</v>
      </c>
      <c r="C863" s="282" t="s">
        <v>3355</v>
      </c>
      <c r="D863" s="445" t="s">
        <v>245</v>
      </c>
      <c r="E863" s="457"/>
      <c r="F863" s="236" t="s">
        <v>3779</v>
      </c>
    </row>
    <row r="864" spans="1:6" ht="35.4" x14ac:dyDescent="0.25">
      <c r="A864" s="414">
        <v>707485</v>
      </c>
      <c r="B864" s="281" t="s">
        <v>3359</v>
      </c>
      <c r="C864" s="282" t="s">
        <v>3360</v>
      </c>
      <c r="D864" s="445" t="s">
        <v>245</v>
      </c>
      <c r="E864" s="457"/>
      <c r="F864" s="236" t="s">
        <v>3779</v>
      </c>
    </row>
    <row r="865" spans="1:6" ht="35.4" x14ac:dyDescent="0.25">
      <c r="A865" s="416">
        <v>707486</v>
      </c>
      <c r="B865" s="290" t="s">
        <v>3365</v>
      </c>
      <c r="C865" s="291" t="s">
        <v>139</v>
      </c>
      <c r="D865" s="380" t="s">
        <v>245</v>
      </c>
      <c r="E865" s="368"/>
      <c r="F865" s="254" t="s">
        <v>3775</v>
      </c>
    </row>
    <row r="866" spans="1:6" ht="35.4" x14ac:dyDescent="0.25">
      <c r="A866" s="417">
        <v>707487</v>
      </c>
      <c r="B866" s="228" t="s">
        <v>3370</v>
      </c>
      <c r="C866" s="229" t="s">
        <v>99</v>
      </c>
      <c r="D866" s="380" t="s">
        <v>245</v>
      </c>
      <c r="E866" s="368"/>
      <c r="F866" s="248"/>
    </row>
    <row r="867" spans="1:6" ht="35.4" x14ac:dyDescent="0.25">
      <c r="A867" s="417">
        <v>707488</v>
      </c>
      <c r="B867" s="228" t="s">
        <v>3801</v>
      </c>
      <c r="C867" s="229" t="s">
        <v>88</v>
      </c>
      <c r="D867" s="380" t="s">
        <v>245</v>
      </c>
      <c r="E867" s="368"/>
      <c r="F867" s="243"/>
    </row>
    <row r="868" spans="1:6" ht="35.4" x14ac:dyDescent="0.25">
      <c r="A868" s="422">
        <v>707489</v>
      </c>
      <c r="B868" s="364" t="s">
        <v>3542</v>
      </c>
      <c r="C868" s="441" t="s">
        <v>120</v>
      </c>
      <c r="D868" s="380" t="s">
        <v>246</v>
      </c>
      <c r="E868" s="359" t="s">
        <v>3818</v>
      </c>
      <c r="F868" s="276" t="s">
        <v>3775</v>
      </c>
    </row>
    <row r="869" spans="1:6" ht="35.4" x14ac:dyDescent="0.25">
      <c r="A869" s="416">
        <v>707491</v>
      </c>
      <c r="B869" s="290" t="s">
        <v>3375</v>
      </c>
      <c r="C869" s="291" t="s">
        <v>99</v>
      </c>
      <c r="D869" s="380" t="s">
        <v>245</v>
      </c>
      <c r="E869" s="368"/>
      <c r="F869" s="254" t="s">
        <v>3775</v>
      </c>
    </row>
    <row r="870" spans="1:6" ht="35.4" x14ac:dyDescent="0.25">
      <c r="A870" s="414">
        <v>707492</v>
      </c>
      <c r="B870" s="281" t="s">
        <v>3802</v>
      </c>
      <c r="C870" s="282" t="s">
        <v>113</v>
      </c>
      <c r="D870" s="445" t="s">
        <v>245</v>
      </c>
      <c r="E870" s="457"/>
      <c r="F870" s="236" t="s">
        <v>3779</v>
      </c>
    </row>
    <row r="871" spans="1:6" ht="35.4" x14ac:dyDescent="0.25">
      <c r="A871" s="414">
        <v>707493</v>
      </c>
      <c r="B871" s="281" t="s">
        <v>3803</v>
      </c>
      <c r="C871" s="282" t="s">
        <v>99</v>
      </c>
      <c r="D871" s="445" t="s">
        <v>245</v>
      </c>
      <c r="E871" s="457"/>
      <c r="F871" s="236" t="s">
        <v>3779</v>
      </c>
    </row>
    <row r="872" spans="1:6" ht="35.4" x14ac:dyDescent="0.25">
      <c r="A872" s="417">
        <v>707494</v>
      </c>
      <c r="B872" s="228" t="s">
        <v>3804</v>
      </c>
      <c r="C872" s="229" t="s">
        <v>124</v>
      </c>
      <c r="D872" s="380" t="s">
        <v>245</v>
      </c>
      <c r="E872" s="368"/>
      <c r="F872" s="243"/>
    </row>
    <row r="873" spans="1:6" ht="35.4" x14ac:dyDescent="0.25">
      <c r="A873" s="414">
        <v>707495</v>
      </c>
      <c r="B873" s="281" t="s">
        <v>3393</v>
      </c>
      <c r="C873" s="282" t="s">
        <v>126</v>
      </c>
      <c r="D873" s="445" t="s">
        <v>245</v>
      </c>
      <c r="E873" s="457"/>
      <c r="F873" s="236" t="s">
        <v>3779</v>
      </c>
    </row>
    <row r="874" spans="1:6" ht="35.4" x14ac:dyDescent="0.25">
      <c r="A874" s="414">
        <v>707496</v>
      </c>
      <c r="B874" s="281" t="s">
        <v>3396</v>
      </c>
      <c r="C874" s="282" t="s">
        <v>331</v>
      </c>
      <c r="D874" s="445" t="s">
        <v>245</v>
      </c>
      <c r="E874" s="457"/>
      <c r="F874" s="236" t="s">
        <v>3779</v>
      </c>
    </row>
    <row r="875" spans="1:6" ht="35.4" x14ac:dyDescent="0.25">
      <c r="A875" s="417">
        <v>707497</v>
      </c>
      <c r="B875" s="228" t="s">
        <v>3399</v>
      </c>
      <c r="C875" s="229" t="s">
        <v>145</v>
      </c>
      <c r="D875" s="380" t="s">
        <v>245</v>
      </c>
      <c r="E875" s="368"/>
      <c r="F875" s="248"/>
    </row>
    <row r="876" spans="1:6" ht="35.4" x14ac:dyDescent="0.25">
      <c r="A876" s="414">
        <v>707498</v>
      </c>
      <c r="B876" s="281" t="s">
        <v>3403</v>
      </c>
      <c r="C876" s="282" t="s">
        <v>68</v>
      </c>
      <c r="D876" s="445" t="s">
        <v>245</v>
      </c>
      <c r="E876" s="457"/>
      <c r="F876" s="236" t="s">
        <v>3779</v>
      </c>
    </row>
    <row r="877" spans="1:6" ht="35.4" x14ac:dyDescent="0.25">
      <c r="A877" s="392">
        <v>707499</v>
      </c>
      <c r="B877" s="372" t="s">
        <v>3405</v>
      </c>
      <c r="C877" s="443" t="s">
        <v>3406</v>
      </c>
      <c r="D877" s="380" t="s">
        <v>246</v>
      </c>
      <c r="E877" s="367"/>
      <c r="F877" s="276" t="s">
        <v>3775</v>
      </c>
    </row>
    <row r="878" spans="1:6" ht="35.4" x14ac:dyDescent="0.25">
      <c r="A878" s="414">
        <v>707500</v>
      </c>
      <c r="B878" s="281" t="s">
        <v>3410</v>
      </c>
      <c r="C878" s="282" t="s">
        <v>190</v>
      </c>
      <c r="D878" s="445" t="s">
        <v>245</v>
      </c>
      <c r="E878" s="457"/>
      <c r="F878" s="236" t="s">
        <v>3779</v>
      </c>
    </row>
    <row r="879" spans="1:6" ht="35.4" x14ac:dyDescent="0.25">
      <c r="A879" s="416">
        <v>707501</v>
      </c>
      <c r="B879" s="290" t="s">
        <v>3414</v>
      </c>
      <c r="C879" s="291" t="s">
        <v>99</v>
      </c>
      <c r="D879" s="380" t="s">
        <v>245</v>
      </c>
      <c r="E879" s="368"/>
      <c r="F879" s="254" t="s">
        <v>3775</v>
      </c>
    </row>
    <row r="880" spans="1:6" ht="35.4" x14ac:dyDescent="0.25">
      <c r="A880" s="414">
        <v>707502</v>
      </c>
      <c r="B880" s="281" t="s">
        <v>3415</v>
      </c>
      <c r="C880" s="282" t="s">
        <v>321</v>
      </c>
      <c r="D880" s="445" t="s">
        <v>245</v>
      </c>
      <c r="E880" s="457"/>
      <c r="F880" s="236" t="s">
        <v>3779</v>
      </c>
    </row>
    <row r="881" spans="1:6" ht="39.6" x14ac:dyDescent="0.25">
      <c r="A881" s="386">
        <v>707504</v>
      </c>
      <c r="B881" s="304" t="s">
        <v>3420</v>
      </c>
      <c r="C881" s="306" t="s">
        <v>66</v>
      </c>
      <c r="D881" s="380" t="s">
        <v>246</v>
      </c>
      <c r="E881" s="367"/>
      <c r="F881" s="360"/>
    </row>
    <row r="882" spans="1:6" ht="35.4" x14ac:dyDescent="0.25">
      <c r="A882" s="416">
        <v>707505</v>
      </c>
      <c r="B882" s="290" t="s">
        <v>3427</v>
      </c>
      <c r="C882" s="291" t="s">
        <v>68</v>
      </c>
      <c r="D882" s="380" t="s">
        <v>245</v>
      </c>
      <c r="E882" s="368"/>
      <c r="F882" s="252" t="s">
        <v>3775</v>
      </c>
    </row>
    <row r="883" spans="1:6" ht="35.4" x14ac:dyDescent="0.25">
      <c r="A883" s="417">
        <v>707506</v>
      </c>
      <c r="B883" s="228" t="s">
        <v>3430</v>
      </c>
      <c r="C883" s="229" t="s">
        <v>103</v>
      </c>
      <c r="D883" s="380" t="s">
        <v>245</v>
      </c>
      <c r="E883" s="368"/>
      <c r="F883" s="248"/>
    </row>
    <row r="884" spans="1:6" ht="35.4" x14ac:dyDescent="0.25">
      <c r="A884" s="414">
        <v>707507</v>
      </c>
      <c r="B884" s="281" t="s">
        <v>3805</v>
      </c>
      <c r="C884" s="282" t="s">
        <v>68</v>
      </c>
      <c r="D884" s="445" t="s">
        <v>245</v>
      </c>
      <c r="E884" s="457"/>
      <c r="F884" s="236" t="s">
        <v>3779</v>
      </c>
    </row>
    <row r="885" spans="1:6" ht="35.4" x14ac:dyDescent="0.25">
      <c r="A885" s="414">
        <v>707508</v>
      </c>
      <c r="B885" s="281" t="s">
        <v>1639</v>
      </c>
      <c r="C885" s="282" t="s">
        <v>133</v>
      </c>
      <c r="D885" s="445" t="s">
        <v>245</v>
      </c>
      <c r="E885" s="457"/>
      <c r="F885" s="236" t="s">
        <v>3779</v>
      </c>
    </row>
    <row r="886" spans="1:6" ht="35.4" x14ac:dyDescent="0.25">
      <c r="A886" s="414">
        <v>707509</v>
      </c>
      <c r="B886" s="281" t="s">
        <v>3438</v>
      </c>
      <c r="C886" s="282" t="s">
        <v>64</v>
      </c>
      <c r="D886" s="445" t="s">
        <v>245</v>
      </c>
      <c r="E886" s="457"/>
      <c r="F886" s="236" t="s">
        <v>3779</v>
      </c>
    </row>
    <row r="887" spans="1:6" ht="35.4" x14ac:dyDescent="0.25">
      <c r="A887" s="414">
        <v>707510</v>
      </c>
      <c r="B887" s="281" t="s">
        <v>3440</v>
      </c>
      <c r="C887" s="282" t="s">
        <v>3441</v>
      </c>
      <c r="D887" s="445" t="s">
        <v>245</v>
      </c>
      <c r="E887" s="457"/>
      <c r="F887" s="236" t="s">
        <v>3779</v>
      </c>
    </row>
    <row r="888" spans="1:6" ht="35.4" x14ac:dyDescent="0.25">
      <c r="A888" s="414">
        <v>707511</v>
      </c>
      <c r="B888" s="281" t="s">
        <v>3446</v>
      </c>
      <c r="C888" s="282" t="s">
        <v>61</v>
      </c>
      <c r="D888" s="445" t="s">
        <v>245</v>
      </c>
      <c r="E888" s="457"/>
      <c r="F888" s="507" t="s">
        <v>3779</v>
      </c>
    </row>
    <row r="889" spans="1:6" ht="35.4" x14ac:dyDescent="0.25">
      <c r="A889" s="417">
        <v>707512</v>
      </c>
      <c r="B889" s="228" t="s">
        <v>3450</v>
      </c>
      <c r="C889" s="229" t="s">
        <v>99</v>
      </c>
      <c r="D889" s="380" t="s">
        <v>245</v>
      </c>
      <c r="E889" s="368"/>
      <c r="F889" s="323"/>
    </row>
    <row r="890" spans="1:6" ht="35.4" x14ac:dyDescent="0.25">
      <c r="A890" s="414">
        <v>707513</v>
      </c>
      <c r="B890" s="281" t="s">
        <v>3806</v>
      </c>
      <c r="C890" s="282" t="s">
        <v>3454</v>
      </c>
      <c r="D890" s="445" t="s">
        <v>245</v>
      </c>
      <c r="E890" s="457"/>
      <c r="F890" s="507" t="s">
        <v>3779</v>
      </c>
    </row>
    <row r="891" spans="1:6" ht="35.4" x14ac:dyDescent="0.25">
      <c r="A891" s="417">
        <v>707514</v>
      </c>
      <c r="B891" s="228" t="s">
        <v>3460</v>
      </c>
      <c r="C891" s="229" t="s">
        <v>75</v>
      </c>
      <c r="D891" s="380" t="s">
        <v>245</v>
      </c>
      <c r="E891" s="368"/>
      <c r="F891" s="322"/>
    </row>
    <row r="892" spans="1:6" ht="35.4" x14ac:dyDescent="0.25">
      <c r="A892" s="414">
        <v>707515</v>
      </c>
      <c r="B892" s="281" t="s">
        <v>3465</v>
      </c>
      <c r="C892" s="282" t="s">
        <v>157</v>
      </c>
      <c r="D892" s="445" t="s">
        <v>245</v>
      </c>
      <c r="E892" s="457"/>
      <c r="F892" s="507" t="s">
        <v>3779</v>
      </c>
    </row>
    <row r="893" spans="1:6" ht="35.4" x14ac:dyDescent="0.25">
      <c r="A893" s="417">
        <v>707516</v>
      </c>
      <c r="B893" s="228" t="s">
        <v>3468</v>
      </c>
      <c r="C893" s="229" t="s">
        <v>152</v>
      </c>
      <c r="D893" s="380" t="s">
        <v>245</v>
      </c>
      <c r="E893" s="368"/>
      <c r="F893" s="323"/>
    </row>
    <row r="894" spans="1:6" ht="35.4" x14ac:dyDescent="0.25">
      <c r="A894" s="417">
        <v>707517</v>
      </c>
      <c r="B894" s="228" t="s">
        <v>3471</v>
      </c>
      <c r="C894" s="229" t="s">
        <v>66</v>
      </c>
      <c r="D894" s="380" t="s">
        <v>245</v>
      </c>
      <c r="E894" s="368"/>
      <c r="F894" s="323"/>
    </row>
    <row r="895" spans="1:6" ht="35.4" x14ac:dyDescent="0.25">
      <c r="A895" s="414">
        <v>707518</v>
      </c>
      <c r="B895" s="281" t="s">
        <v>3473</v>
      </c>
      <c r="C895" s="282" t="s">
        <v>310</v>
      </c>
      <c r="D895" s="445" t="s">
        <v>245</v>
      </c>
      <c r="E895" s="457"/>
      <c r="F895" s="507" t="s">
        <v>3779</v>
      </c>
    </row>
    <row r="896" spans="1:6" ht="35.4" x14ac:dyDescent="0.25">
      <c r="A896" s="414">
        <v>707519</v>
      </c>
      <c r="B896" s="281" t="s">
        <v>3477</v>
      </c>
      <c r="C896" s="282" t="s">
        <v>70</v>
      </c>
      <c r="D896" s="445" t="s">
        <v>245</v>
      </c>
      <c r="E896" s="457"/>
      <c r="F896" s="507" t="s">
        <v>3779</v>
      </c>
    </row>
    <row r="897" spans="1:6" ht="35.4" x14ac:dyDescent="0.25">
      <c r="A897" s="414">
        <v>707520</v>
      </c>
      <c r="B897" s="281" t="s">
        <v>3479</v>
      </c>
      <c r="C897" s="282" t="s">
        <v>159</v>
      </c>
      <c r="D897" s="445" t="s">
        <v>245</v>
      </c>
      <c r="E897" s="457"/>
      <c r="F897" s="507" t="s">
        <v>3779</v>
      </c>
    </row>
    <row r="898" spans="1:6" ht="35.4" x14ac:dyDescent="0.25">
      <c r="A898" s="414">
        <v>707521</v>
      </c>
      <c r="B898" s="281" t="s">
        <v>3482</v>
      </c>
      <c r="C898" s="282" t="s">
        <v>66</v>
      </c>
      <c r="D898" s="445" t="s">
        <v>245</v>
      </c>
      <c r="E898" s="457"/>
      <c r="F898" s="507" t="s">
        <v>3779</v>
      </c>
    </row>
    <row r="899" spans="1:6" ht="35.4" x14ac:dyDescent="0.25">
      <c r="A899" s="386">
        <v>707522</v>
      </c>
      <c r="B899" s="304" t="s">
        <v>3484</v>
      </c>
      <c r="C899" s="306" t="s">
        <v>3485</v>
      </c>
      <c r="D899" s="380" t="s">
        <v>246</v>
      </c>
      <c r="E899" s="367"/>
      <c r="F899" s="324"/>
    </row>
    <row r="900" spans="1:6" ht="35.4" x14ac:dyDescent="0.25">
      <c r="A900" s="417">
        <v>707523</v>
      </c>
      <c r="B900" s="228" t="s">
        <v>3492</v>
      </c>
      <c r="C900" s="229" t="s">
        <v>3493</v>
      </c>
      <c r="D900" s="380" t="s">
        <v>245</v>
      </c>
      <c r="E900" s="368"/>
      <c r="F900" s="323"/>
    </row>
    <row r="901" spans="1:6" ht="35.4" x14ac:dyDescent="0.25">
      <c r="A901" s="414">
        <v>707524</v>
      </c>
      <c r="B901" s="281" t="s">
        <v>3495</v>
      </c>
      <c r="C901" s="282" t="s">
        <v>120</v>
      </c>
      <c r="D901" s="445" t="s">
        <v>245</v>
      </c>
      <c r="E901" s="457"/>
      <c r="F901" s="507" t="s">
        <v>3779</v>
      </c>
    </row>
    <row r="902" spans="1:6" ht="35.4" x14ac:dyDescent="0.25">
      <c r="A902" s="417">
        <v>707525</v>
      </c>
      <c r="B902" s="228" t="s">
        <v>3501</v>
      </c>
      <c r="C902" s="229" t="s">
        <v>3502</v>
      </c>
      <c r="D902" s="380" t="s">
        <v>245</v>
      </c>
      <c r="E902" s="368"/>
      <c r="F902" s="322"/>
    </row>
    <row r="903" spans="1:6" ht="35.4" x14ac:dyDescent="0.25">
      <c r="A903" s="386">
        <v>707526</v>
      </c>
      <c r="B903" s="304" t="s">
        <v>3505</v>
      </c>
      <c r="C903" s="306" t="s">
        <v>3069</v>
      </c>
      <c r="D903" s="380" t="s">
        <v>246</v>
      </c>
      <c r="E903" s="367"/>
      <c r="F903" s="324"/>
    </row>
    <row r="904" spans="1:6" ht="35.4" x14ac:dyDescent="0.25">
      <c r="A904" s="386">
        <v>707527</v>
      </c>
      <c r="B904" s="304" t="s">
        <v>3543</v>
      </c>
      <c r="C904" s="306" t="s">
        <v>71</v>
      </c>
      <c r="D904" s="380" t="s">
        <v>246</v>
      </c>
      <c r="E904" s="359" t="s">
        <v>3818</v>
      </c>
      <c r="F904" s="308"/>
    </row>
    <row r="905" spans="1:6" ht="35.4" x14ac:dyDescent="0.25">
      <c r="A905" s="414">
        <v>707528</v>
      </c>
      <c r="B905" s="281" t="s">
        <v>3511</v>
      </c>
      <c r="C905" s="282" t="s">
        <v>294</v>
      </c>
      <c r="D905" s="445" t="s">
        <v>245</v>
      </c>
      <c r="E905" s="457"/>
      <c r="F905" s="507" t="s">
        <v>3779</v>
      </c>
    </row>
    <row r="906" spans="1:6" ht="35.4" x14ac:dyDescent="0.25">
      <c r="A906" s="414">
        <v>707529</v>
      </c>
      <c r="B906" s="281" t="s">
        <v>3513</v>
      </c>
      <c r="C906" s="282" t="s">
        <v>2986</v>
      </c>
      <c r="D906" s="445" t="s">
        <v>245</v>
      </c>
      <c r="E906" s="457"/>
      <c r="F906" s="507" t="s">
        <v>3779</v>
      </c>
    </row>
    <row r="907" spans="1:6" ht="35.4" x14ac:dyDescent="0.25">
      <c r="A907" s="414">
        <v>707530</v>
      </c>
      <c r="B907" s="281" t="s">
        <v>3517</v>
      </c>
      <c r="C907" s="282" t="s">
        <v>265</v>
      </c>
      <c r="D907" s="445" t="s">
        <v>245</v>
      </c>
      <c r="E907" s="457"/>
      <c r="F907" s="507" t="s">
        <v>3779</v>
      </c>
    </row>
    <row r="908" spans="1:6" ht="35.4" x14ac:dyDescent="0.25">
      <c r="A908" s="417">
        <v>707531</v>
      </c>
      <c r="B908" s="228" t="s">
        <v>3522</v>
      </c>
      <c r="C908" s="229" t="s">
        <v>83</v>
      </c>
      <c r="D908" s="380" t="s">
        <v>245</v>
      </c>
      <c r="E908" s="368"/>
      <c r="F908" s="322"/>
    </row>
    <row r="909" spans="1:6" ht="35.4" x14ac:dyDescent="0.25">
      <c r="A909" s="414">
        <v>707532</v>
      </c>
      <c r="B909" s="281" t="s">
        <v>3527</v>
      </c>
      <c r="C909" s="282" t="s">
        <v>256</v>
      </c>
      <c r="D909" s="445" t="s">
        <v>245</v>
      </c>
      <c r="E909" s="457"/>
      <c r="F909" s="507" t="s">
        <v>3779</v>
      </c>
    </row>
    <row r="910" spans="1:6" ht="35.4" x14ac:dyDescent="0.25">
      <c r="A910" s="414">
        <v>707533</v>
      </c>
      <c r="B910" s="281" t="s">
        <v>3534</v>
      </c>
      <c r="C910" s="282" t="s">
        <v>69</v>
      </c>
      <c r="D910" s="445" t="s">
        <v>245</v>
      </c>
      <c r="E910" s="457"/>
      <c r="F910" s="507" t="s">
        <v>3779</v>
      </c>
    </row>
    <row r="911" spans="1:6" ht="35.4" x14ac:dyDescent="0.25">
      <c r="A911" s="414">
        <v>707534</v>
      </c>
      <c r="B911" s="281" t="s">
        <v>3537</v>
      </c>
      <c r="C911" s="282" t="s">
        <v>3538</v>
      </c>
      <c r="D911" s="445" t="s">
        <v>245</v>
      </c>
      <c r="E911" s="457"/>
      <c r="F911" s="507" t="s">
        <v>3779</v>
      </c>
    </row>
    <row r="912" spans="1:6" ht="35.4" x14ac:dyDescent="0.25">
      <c r="A912" s="414">
        <v>707535</v>
      </c>
      <c r="B912" s="281" t="s">
        <v>3550</v>
      </c>
      <c r="C912" s="282" t="s">
        <v>68</v>
      </c>
      <c r="D912" s="445" t="s">
        <v>245</v>
      </c>
      <c r="E912" s="457"/>
      <c r="F912" s="507" t="s">
        <v>3779</v>
      </c>
    </row>
    <row r="913" spans="1:6" ht="35.4" x14ac:dyDescent="0.6">
      <c r="A913" s="419">
        <v>707536</v>
      </c>
      <c r="B913" s="294" t="s">
        <v>3609</v>
      </c>
      <c r="C913" s="269" t="s">
        <v>66</v>
      </c>
      <c r="D913" s="448" t="s">
        <v>245</v>
      </c>
      <c r="E913" s="474"/>
      <c r="F913" s="510" t="s">
        <v>3775</v>
      </c>
    </row>
    <row r="914" spans="1:6" ht="35.4" x14ac:dyDescent="0.25">
      <c r="A914" s="417">
        <v>707537</v>
      </c>
      <c r="B914" s="228" t="s">
        <v>3807</v>
      </c>
      <c r="C914" s="229" t="s">
        <v>87</v>
      </c>
      <c r="D914" s="380" t="s">
        <v>245</v>
      </c>
      <c r="E914" s="253"/>
      <c r="F914" s="300"/>
    </row>
    <row r="915" spans="1:6" ht="35.4" x14ac:dyDescent="0.25">
      <c r="A915" s="227">
        <v>707538</v>
      </c>
      <c r="B915" s="228" t="s">
        <v>3610</v>
      </c>
      <c r="C915" s="427" t="s">
        <v>3611</v>
      </c>
      <c r="D915" s="380" t="s">
        <v>245</v>
      </c>
      <c r="E915" s="253"/>
      <c r="F915" s="300"/>
    </row>
    <row r="916" spans="1:6" ht="35.4" x14ac:dyDescent="0.25">
      <c r="A916" s="227">
        <v>707539</v>
      </c>
      <c r="B916" s="228" t="s">
        <v>3612</v>
      </c>
      <c r="C916" s="427" t="s">
        <v>66</v>
      </c>
      <c r="D916" s="380" t="s">
        <v>245</v>
      </c>
      <c r="E916" s="253"/>
      <c r="F916" s="300"/>
    </row>
    <row r="917" spans="1:6" ht="35.4" x14ac:dyDescent="0.25">
      <c r="A917" s="227">
        <v>707540</v>
      </c>
      <c r="B917" s="228" t="s">
        <v>3613</v>
      </c>
      <c r="C917" s="427" t="s">
        <v>68</v>
      </c>
      <c r="D917" s="380" t="s">
        <v>245</v>
      </c>
      <c r="E917" s="253"/>
      <c r="F917" s="300"/>
    </row>
    <row r="918" spans="1:6" ht="35.4" x14ac:dyDescent="0.25">
      <c r="A918" s="227">
        <v>707541</v>
      </c>
      <c r="B918" s="228" t="s">
        <v>3614</v>
      </c>
      <c r="C918" s="427" t="s">
        <v>61</v>
      </c>
      <c r="D918" s="380" t="s">
        <v>245</v>
      </c>
      <c r="E918" s="253"/>
      <c r="F918" s="300"/>
    </row>
    <row r="919" spans="1:6" ht="35.4" x14ac:dyDescent="0.25">
      <c r="A919" s="227">
        <v>707542</v>
      </c>
      <c r="B919" s="228" t="s">
        <v>3615</v>
      </c>
      <c r="C919" s="427" t="s">
        <v>67</v>
      </c>
      <c r="D919" s="380" t="s">
        <v>245</v>
      </c>
      <c r="E919" s="298"/>
      <c r="F919" s="300"/>
    </row>
    <row r="920" spans="1:6" ht="35.4" x14ac:dyDescent="0.25">
      <c r="A920" s="227">
        <v>707543</v>
      </c>
      <c r="B920" s="228" t="s">
        <v>3616</v>
      </c>
      <c r="C920" s="427" t="s">
        <v>68</v>
      </c>
      <c r="D920" s="380" t="s">
        <v>245</v>
      </c>
      <c r="E920" s="253"/>
      <c r="F920" s="300"/>
    </row>
    <row r="921" spans="1:6" ht="35.4" x14ac:dyDescent="0.25">
      <c r="A921" s="227">
        <v>707544</v>
      </c>
      <c r="B921" s="228" t="s">
        <v>3617</v>
      </c>
      <c r="C921" s="427" t="s">
        <v>334</v>
      </c>
      <c r="D921" s="380" t="s">
        <v>245</v>
      </c>
      <c r="E921" s="253"/>
      <c r="F921" s="300"/>
    </row>
    <row r="922" spans="1:6" ht="35.4" x14ac:dyDescent="0.25">
      <c r="A922" s="227">
        <v>707545</v>
      </c>
      <c r="B922" s="228" t="s">
        <v>3618</v>
      </c>
      <c r="C922" s="427" t="s">
        <v>89</v>
      </c>
      <c r="D922" s="380" t="s">
        <v>245</v>
      </c>
      <c r="E922" s="504"/>
      <c r="F922" s="300"/>
    </row>
    <row r="923" spans="1:6" ht="35.4" x14ac:dyDescent="0.25">
      <c r="A923" s="227">
        <v>707546</v>
      </c>
      <c r="B923" s="228" t="s">
        <v>3619</v>
      </c>
      <c r="C923" s="427" t="s">
        <v>66</v>
      </c>
      <c r="D923" s="380" t="s">
        <v>245</v>
      </c>
      <c r="E923" s="299"/>
      <c r="F923" s="300"/>
    </row>
    <row r="924" spans="1:6" ht="35.4" x14ac:dyDescent="0.25">
      <c r="A924" s="227">
        <v>707547</v>
      </c>
      <c r="B924" s="228" t="s">
        <v>3620</v>
      </c>
      <c r="C924" s="427" t="s">
        <v>99</v>
      </c>
      <c r="D924" s="380" t="s">
        <v>245</v>
      </c>
      <c r="E924" s="299"/>
      <c r="F924" s="300"/>
    </row>
    <row r="925" spans="1:6" ht="35.4" x14ac:dyDescent="0.25">
      <c r="A925" s="227">
        <v>707548</v>
      </c>
      <c r="B925" s="228" t="s">
        <v>3621</v>
      </c>
      <c r="C925" s="427" t="s">
        <v>3622</v>
      </c>
      <c r="D925" s="380" t="s">
        <v>245</v>
      </c>
      <c r="E925" s="253"/>
      <c r="F925" s="300"/>
    </row>
    <row r="926" spans="1:6" ht="35.4" x14ac:dyDescent="0.25">
      <c r="A926" s="227">
        <v>707549</v>
      </c>
      <c r="B926" s="228" t="s">
        <v>3623</v>
      </c>
      <c r="C926" s="427" t="s">
        <v>68</v>
      </c>
      <c r="D926" s="380" t="s">
        <v>245</v>
      </c>
      <c r="E926" s="253"/>
      <c r="F926" s="300"/>
    </row>
    <row r="927" spans="1:6" ht="35.4" x14ac:dyDescent="0.25">
      <c r="A927" s="227">
        <v>707550</v>
      </c>
      <c r="B927" s="228" t="s">
        <v>3624</v>
      </c>
      <c r="C927" s="427" t="s">
        <v>71</v>
      </c>
      <c r="D927" s="380" t="s">
        <v>245</v>
      </c>
      <c r="E927" s="253"/>
      <c r="F927" s="300"/>
    </row>
    <row r="928" spans="1:6" ht="35.4" x14ac:dyDescent="0.25">
      <c r="A928" s="227">
        <v>707551</v>
      </c>
      <c r="B928" s="228" t="s">
        <v>3625</v>
      </c>
      <c r="C928" s="427" t="s">
        <v>330</v>
      </c>
      <c r="D928" s="380" t="s">
        <v>245</v>
      </c>
      <c r="E928" s="295"/>
      <c r="F928" s="300"/>
    </row>
    <row r="929" spans="1:6" ht="35.4" x14ac:dyDescent="0.25">
      <c r="A929" s="227">
        <v>707552</v>
      </c>
      <c r="B929" s="228" t="s">
        <v>3626</v>
      </c>
      <c r="C929" s="427" t="s">
        <v>70</v>
      </c>
      <c r="D929" s="380" t="s">
        <v>245</v>
      </c>
      <c r="E929" s="295"/>
      <c r="F929" s="300"/>
    </row>
    <row r="930" spans="1:6" ht="36" thickBot="1" x14ac:dyDescent="0.3">
      <c r="A930" s="227">
        <v>707553</v>
      </c>
      <c r="B930" s="228" t="s">
        <v>3627</v>
      </c>
      <c r="C930" s="427" t="s">
        <v>66</v>
      </c>
      <c r="D930" s="380" t="s">
        <v>245</v>
      </c>
      <c r="E930" s="295"/>
      <c r="F930" s="300"/>
    </row>
    <row r="931" spans="1:6" ht="36" thickBot="1" x14ac:dyDescent="0.3">
      <c r="A931" s="227">
        <v>707554</v>
      </c>
      <c r="B931" s="228" t="s">
        <v>3628</v>
      </c>
      <c r="C931" s="427" t="s">
        <v>66</v>
      </c>
      <c r="D931" s="402" t="s">
        <v>245</v>
      </c>
      <c r="E931" s="486"/>
      <c r="F931" s="538"/>
    </row>
    <row r="932" spans="1:6" ht="36" thickBot="1" x14ac:dyDescent="0.65">
      <c r="A932" s="267">
        <v>707555</v>
      </c>
      <c r="B932" s="294" t="s">
        <v>3629</v>
      </c>
      <c r="C932" s="437" t="s">
        <v>3630</v>
      </c>
      <c r="D932" s="449" t="s">
        <v>245</v>
      </c>
      <c r="E932" s="253"/>
      <c r="F932" s="523" t="s">
        <v>3775</v>
      </c>
    </row>
    <row r="933" spans="1:6" ht="36" thickBot="1" x14ac:dyDescent="0.3">
      <c r="A933" s="227">
        <v>707556</v>
      </c>
      <c r="B933" s="228" t="s">
        <v>3631</v>
      </c>
      <c r="C933" s="427" t="s">
        <v>135</v>
      </c>
      <c r="D933" s="402" t="s">
        <v>245</v>
      </c>
      <c r="E933" s="253"/>
      <c r="F933" s="538"/>
    </row>
    <row r="934" spans="1:6" ht="36" thickBot="1" x14ac:dyDescent="0.3">
      <c r="A934" s="227">
        <v>707557</v>
      </c>
      <c r="B934" s="228" t="s">
        <v>3632</v>
      </c>
      <c r="C934" s="427" t="s">
        <v>66</v>
      </c>
      <c r="D934" s="402" t="s">
        <v>245</v>
      </c>
      <c r="E934" s="253"/>
      <c r="F934" s="538"/>
    </row>
    <row r="935" spans="1:6" ht="35.4" x14ac:dyDescent="0.25">
      <c r="A935" s="227">
        <v>707558</v>
      </c>
      <c r="B935" s="228" t="s">
        <v>3633</v>
      </c>
      <c r="C935" s="427" t="s">
        <v>1086</v>
      </c>
      <c r="D935" s="402" t="s">
        <v>245</v>
      </c>
      <c r="E935" s="253"/>
      <c r="F935" s="538"/>
    </row>
    <row r="936" spans="1:6" ht="35.4" x14ac:dyDescent="0.25">
      <c r="A936" s="227">
        <v>707559</v>
      </c>
      <c r="B936" s="228" t="s">
        <v>3634</v>
      </c>
      <c r="C936" s="427" t="s">
        <v>3635</v>
      </c>
      <c r="D936" s="402" t="s">
        <v>245</v>
      </c>
      <c r="E936" s="253"/>
      <c r="F936" s="300"/>
    </row>
    <row r="937" spans="1:6" ht="35.4" x14ac:dyDescent="0.25">
      <c r="A937" s="227">
        <v>707560</v>
      </c>
      <c r="B937" s="228" t="s">
        <v>3636</v>
      </c>
      <c r="C937" s="427" t="s">
        <v>89</v>
      </c>
      <c r="D937" s="402" t="s">
        <v>245</v>
      </c>
      <c r="E937" s="253"/>
      <c r="F937" s="300"/>
    </row>
    <row r="938" spans="1:6" ht="35.4" x14ac:dyDescent="0.25">
      <c r="A938" s="227">
        <v>707561</v>
      </c>
      <c r="B938" s="228" t="s">
        <v>3637</v>
      </c>
      <c r="C938" s="427" t="s">
        <v>158</v>
      </c>
      <c r="D938" s="402" t="s">
        <v>245</v>
      </c>
      <c r="E938" s="253"/>
      <c r="F938" s="300"/>
    </row>
    <row r="939" spans="1:6" ht="35.4" x14ac:dyDescent="0.25">
      <c r="A939" s="227">
        <v>707562</v>
      </c>
      <c r="B939" s="228" t="s">
        <v>3638</v>
      </c>
      <c r="C939" s="427" t="s">
        <v>190</v>
      </c>
      <c r="D939" s="402" t="s">
        <v>245</v>
      </c>
      <c r="E939" s="253"/>
      <c r="F939" s="300"/>
    </row>
    <row r="940" spans="1:6" ht="35.4" x14ac:dyDescent="0.25">
      <c r="A940" s="227">
        <v>707563</v>
      </c>
      <c r="B940" s="228" t="s">
        <v>3639</v>
      </c>
      <c r="C940" s="427" t="s">
        <v>100</v>
      </c>
      <c r="D940" s="402" t="s">
        <v>245</v>
      </c>
      <c r="E940" s="253"/>
      <c r="F940" s="300"/>
    </row>
    <row r="941" spans="1:6" ht="35.4" x14ac:dyDescent="0.25">
      <c r="A941" s="227">
        <v>707564</v>
      </c>
      <c r="B941" s="228" t="s">
        <v>3640</v>
      </c>
      <c r="C941" s="427" t="s">
        <v>3641</v>
      </c>
      <c r="D941" s="402" t="s">
        <v>245</v>
      </c>
      <c r="E941" s="253"/>
      <c r="F941" s="300"/>
    </row>
    <row r="942" spans="1:6" ht="35.4" x14ac:dyDescent="0.25">
      <c r="A942" s="227">
        <v>707565</v>
      </c>
      <c r="B942" s="228" t="s">
        <v>3642</v>
      </c>
      <c r="C942" s="427" t="s">
        <v>68</v>
      </c>
      <c r="D942" s="402" t="s">
        <v>245</v>
      </c>
      <c r="E942" s="253"/>
      <c r="F942" s="300"/>
    </row>
    <row r="943" spans="1:6" ht="35.4" x14ac:dyDescent="0.25">
      <c r="A943" s="227">
        <v>707566</v>
      </c>
      <c r="B943" s="228" t="s">
        <v>3643</v>
      </c>
      <c r="C943" s="427" t="s">
        <v>89</v>
      </c>
      <c r="D943" s="402" t="s">
        <v>245</v>
      </c>
      <c r="E943" s="253"/>
      <c r="F943" s="300"/>
    </row>
    <row r="944" spans="1:6" ht="35.4" x14ac:dyDescent="0.25">
      <c r="A944" s="227">
        <v>707567</v>
      </c>
      <c r="B944" s="228" t="s">
        <v>3644</v>
      </c>
      <c r="C944" s="427" t="s">
        <v>66</v>
      </c>
      <c r="D944" s="402" t="s">
        <v>245</v>
      </c>
      <c r="E944" s="253"/>
      <c r="F944" s="404" t="s">
        <v>3808</v>
      </c>
    </row>
    <row r="945" spans="1:6" ht="35.4" x14ac:dyDescent="0.25">
      <c r="A945" s="227">
        <v>707568</v>
      </c>
      <c r="B945" s="228" t="s">
        <v>3645</v>
      </c>
      <c r="C945" s="427" t="s">
        <v>268</v>
      </c>
      <c r="D945" s="402" t="s">
        <v>245</v>
      </c>
      <c r="E945" s="253"/>
      <c r="F945" s="300"/>
    </row>
    <row r="946" spans="1:6" ht="35.4" x14ac:dyDescent="0.25">
      <c r="A946" s="227">
        <v>707569</v>
      </c>
      <c r="B946" s="228" t="s">
        <v>3646</v>
      </c>
      <c r="C946" s="427" t="s">
        <v>3647</v>
      </c>
      <c r="D946" s="402" t="s">
        <v>245</v>
      </c>
      <c r="E946" s="253"/>
      <c r="F946" s="300"/>
    </row>
    <row r="947" spans="1:6" ht="35.4" x14ac:dyDescent="0.25">
      <c r="A947" s="227">
        <v>707570</v>
      </c>
      <c r="B947" s="228" t="s">
        <v>3648</v>
      </c>
      <c r="C947" s="427" t="s">
        <v>64</v>
      </c>
      <c r="D947" s="402" t="s">
        <v>245</v>
      </c>
      <c r="E947" s="253"/>
      <c r="F947" s="300"/>
    </row>
    <row r="948" spans="1:6" ht="35.4" x14ac:dyDescent="0.25">
      <c r="A948" s="227">
        <v>707571</v>
      </c>
      <c r="B948" s="228" t="s">
        <v>3649</v>
      </c>
      <c r="C948" s="427" t="s">
        <v>82</v>
      </c>
      <c r="D948" s="402" t="s">
        <v>245</v>
      </c>
      <c r="E948" s="253"/>
      <c r="F948" s="300"/>
    </row>
    <row r="949" spans="1:6" ht="35.4" x14ac:dyDescent="0.25">
      <c r="A949" s="227">
        <v>707572</v>
      </c>
      <c r="B949" s="228" t="s">
        <v>3650</v>
      </c>
      <c r="C949" s="427" t="s">
        <v>66</v>
      </c>
      <c r="D949" s="402" t="s">
        <v>245</v>
      </c>
      <c r="E949" s="253"/>
      <c r="F949" s="300"/>
    </row>
    <row r="950" spans="1:6" ht="35.4" x14ac:dyDescent="0.25">
      <c r="A950" s="227">
        <v>707573</v>
      </c>
      <c r="B950" s="228" t="s">
        <v>3651</v>
      </c>
      <c r="C950" s="427" t="s">
        <v>92</v>
      </c>
      <c r="D950" s="402" t="s">
        <v>245</v>
      </c>
      <c r="E950" s="253"/>
      <c r="F950" s="300"/>
    </row>
    <row r="951" spans="1:6" ht="35.4" x14ac:dyDescent="0.25">
      <c r="A951" s="227">
        <v>707574</v>
      </c>
      <c r="B951" s="228" t="s">
        <v>3652</v>
      </c>
      <c r="C951" s="427" t="s">
        <v>119</v>
      </c>
      <c r="D951" s="402" t="s">
        <v>245</v>
      </c>
      <c r="E951" s="253"/>
      <c r="F951" s="300"/>
    </row>
    <row r="952" spans="1:6" ht="35.4" x14ac:dyDescent="0.25">
      <c r="A952" s="227">
        <v>707575</v>
      </c>
      <c r="B952" s="228" t="s">
        <v>3653</v>
      </c>
      <c r="C952" s="427" t="s">
        <v>3654</v>
      </c>
      <c r="D952" s="402" t="s">
        <v>245</v>
      </c>
      <c r="E952" s="253"/>
      <c r="F952" s="300"/>
    </row>
    <row r="953" spans="1:6" ht="35.4" x14ac:dyDescent="0.25">
      <c r="A953" s="227">
        <v>707576</v>
      </c>
      <c r="B953" s="228" t="s">
        <v>3655</v>
      </c>
      <c r="C953" s="427" t="s">
        <v>64</v>
      </c>
      <c r="D953" s="402" t="s">
        <v>245</v>
      </c>
      <c r="E953" s="253"/>
      <c r="F953" s="300"/>
    </row>
    <row r="954" spans="1:6" ht="35.4" x14ac:dyDescent="0.25">
      <c r="A954" s="227">
        <v>707577</v>
      </c>
      <c r="B954" s="228" t="s">
        <v>3656</v>
      </c>
      <c r="C954" s="427" t="s">
        <v>82</v>
      </c>
      <c r="D954" s="402" t="s">
        <v>245</v>
      </c>
      <c r="E954" s="253"/>
      <c r="F954" s="300"/>
    </row>
    <row r="955" spans="1:6" ht="35.4" x14ac:dyDescent="0.25">
      <c r="A955" s="227">
        <v>707578</v>
      </c>
      <c r="B955" s="228" t="s">
        <v>3657</v>
      </c>
      <c r="C955" s="427" t="s">
        <v>103</v>
      </c>
      <c r="D955" s="402" t="s">
        <v>245</v>
      </c>
      <c r="E955" s="253"/>
      <c r="F955" s="300"/>
    </row>
    <row r="956" spans="1:6" ht="35.4" x14ac:dyDescent="0.25">
      <c r="A956" s="227">
        <v>707579</v>
      </c>
      <c r="B956" s="228" t="s">
        <v>3658</v>
      </c>
      <c r="C956" s="427" t="s">
        <v>94</v>
      </c>
      <c r="D956" s="402" t="s">
        <v>245</v>
      </c>
      <c r="E956" s="253"/>
      <c r="F956" s="324"/>
    </row>
    <row r="957" spans="1:6" ht="35.4" x14ac:dyDescent="0.25">
      <c r="A957" s="227">
        <v>707580</v>
      </c>
      <c r="B957" s="228" t="s">
        <v>3659</v>
      </c>
      <c r="C957" s="427" t="s">
        <v>3660</v>
      </c>
      <c r="D957" s="402" t="s">
        <v>245</v>
      </c>
      <c r="E957" s="253"/>
      <c r="F957" s="300"/>
    </row>
    <row r="958" spans="1:6" ht="35.4" x14ac:dyDescent="0.25">
      <c r="A958" s="227">
        <v>707581</v>
      </c>
      <c r="B958" s="228" t="s">
        <v>3661</v>
      </c>
      <c r="C958" s="427" t="s">
        <v>99</v>
      </c>
      <c r="D958" s="402" t="s">
        <v>245</v>
      </c>
      <c r="E958" s="253"/>
      <c r="F958" s="541"/>
    </row>
    <row r="959" spans="1:6" ht="35.4" x14ac:dyDescent="0.25">
      <c r="A959" s="227">
        <v>707582</v>
      </c>
      <c r="B959" s="228" t="s">
        <v>3662</v>
      </c>
      <c r="C959" s="427" t="s">
        <v>275</v>
      </c>
      <c r="D959" s="402" t="s">
        <v>245</v>
      </c>
      <c r="E959" s="253"/>
      <c r="F959" s="300"/>
    </row>
    <row r="960" spans="1:6" ht="35.4" x14ac:dyDescent="0.25">
      <c r="A960" s="227">
        <v>707583</v>
      </c>
      <c r="B960" s="228" t="s">
        <v>3663</v>
      </c>
      <c r="C960" s="427" t="s">
        <v>126</v>
      </c>
      <c r="D960" s="402" t="s">
        <v>245</v>
      </c>
      <c r="E960" s="253"/>
      <c r="F960" s="300"/>
    </row>
    <row r="961" spans="1:6" ht="35.4" x14ac:dyDescent="0.25">
      <c r="A961" s="227">
        <v>707584</v>
      </c>
      <c r="B961" s="228" t="s">
        <v>3664</v>
      </c>
      <c r="C961" s="427" t="s">
        <v>77</v>
      </c>
      <c r="D961" s="402" t="s">
        <v>245</v>
      </c>
      <c r="E961" s="253"/>
      <c r="F961" s="324"/>
    </row>
    <row r="962" spans="1:6" ht="35.4" x14ac:dyDescent="0.25">
      <c r="A962" s="227">
        <v>707585</v>
      </c>
      <c r="B962" s="228" t="s">
        <v>3665</v>
      </c>
      <c r="C962" s="427" t="s">
        <v>130</v>
      </c>
      <c r="D962" s="402" t="s">
        <v>245</v>
      </c>
      <c r="E962" s="253"/>
      <c r="F962" s="300"/>
    </row>
    <row r="963" spans="1:6" ht="35.4" x14ac:dyDescent="0.25">
      <c r="A963" s="227">
        <v>707586</v>
      </c>
      <c r="B963" s="228" t="s">
        <v>3666</v>
      </c>
      <c r="C963" s="427" t="s">
        <v>66</v>
      </c>
      <c r="D963" s="402" t="s">
        <v>245</v>
      </c>
      <c r="E963" s="253"/>
      <c r="F963" s="300"/>
    </row>
    <row r="964" spans="1:6" ht="35.4" x14ac:dyDescent="0.25">
      <c r="A964" s="227">
        <v>707587</v>
      </c>
      <c r="B964" s="228" t="s">
        <v>3667</v>
      </c>
      <c r="C964" s="427" t="s">
        <v>3668</v>
      </c>
      <c r="D964" s="402" t="s">
        <v>245</v>
      </c>
      <c r="E964" s="253"/>
      <c r="F964" s="300"/>
    </row>
    <row r="965" spans="1:6" ht="35.4" x14ac:dyDescent="0.25">
      <c r="A965" s="227">
        <v>707588</v>
      </c>
      <c r="B965" s="228" t="s">
        <v>3669</v>
      </c>
      <c r="C965" s="427" t="s">
        <v>101</v>
      </c>
      <c r="D965" s="402" t="s">
        <v>245</v>
      </c>
      <c r="E965" s="253"/>
      <c r="F965" s="300"/>
    </row>
    <row r="966" spans="1:6" ht="35.4" x14ac:dyDescent="0.25">
      <c r="A966" s="227">
        <v>707589</v>
      </c>
      <c r="B966" s="228" t="s">
        <v>3670</v>
      </c>
      <c r="C966" s="427" t="s">
        <v>99</v>
      </c>
      <c r="D966" s="402" t="s">
        <v>245</v>
      </c>
      <c r="E966" s="253"/>
      <c r="F966" s="300"/>
    </row>
    <row r="967" spans="1:6" ht="35.4" x14ac:dyDescent="0.25">
      <c r="A967" s="227">
        <v>707590</v>
      </c>
      <c r="B967" s="228" t="s">
        <v>3671</v>
      </c>
      <c r="C967" s="427" t="s">
        <v>3672</v>
      </c>
      <c r="D967" s="402" t="s">
        <v>245</v>
      </c>
      <c r="E967" s="253"/>
      <c r="F967" s="300"/>
    </row>
    <row r="968" spans="1:6" ht="35.4" x14ac:dyDescent="0.25">
      <c r="A968" s="227">
        <v>707591</v>
      </c>
      <c r="B968" s="228" t="s">
        <v>3673</v>
      </c>
      <c r="C968" s="427" t="s">
        <v>66</v>
      </c>
      <c r="D968" s="402" t="s">
        <v>245</v>
      </c>
      <c r="E968" s="253"/>
      <c r="F968" s="300"/>
    </row>
    <row r="969" spans="1:6" ht="35.4" x14ac:dyDescent="0.25">
      <c r="A969" s="227">
        <v>707592</v>
      </c>
      <c r="B969" s="228" t="s">
        <v>3674</v>
      </c>
      <c r="C969" s="427" t="s">
        <v>3675</v>
      </c>
      <c r="D969" s="402" t="s">
        <v>245</v>
      </c>
      <c r="E969" s="253"/>
      <c r="F969" s="300"/>
    </row>
    <row r="970" spans="1:6" ht="35.4" x14ac:dyDescent="0.6">
      <c r="A970" s="267">
        <v>707593</v>
      </c>
      <c r="B970" s="294" t="s">
        <v>3676</v>
      </c>
      <c r="C970" s="437" t="s">
        <v>132</v>
      </c>
      <c r="D970" s="449" t="s">
        <v>245</v>
      </c>
      <c r="E970" s="253"/>
      <c r="F970" s="510" t="s">
        <v>3775</v>
      </c>
    </row>
    <row r="971" spans="1:6" ht="35.4" x14ac:dyDescent="0.25">
      <c r="A971" s="227">
        <v>707594</v>
      </c>
      <c r="B971" s="228" t="s">
        <v>3677</v>
      </c>
      <c r="C971" s="427" t="s">
        <v>82</v>
      </c>
      <c r="D971" s="402" t="s">
        <v>245</v>
      </c>
      <c r="E971" s="253"/>
      <c r="F971" s="300"/>
    </row>
    <row r="972" spans="1:6" ht="35.4" x14ac:dyDescent="0.25">
      <c r="A972" s="227">
        <v>707595</v>
      </c>
      <c r="B972" s="228" t="s">
        <v>3678</v>
      </c>
      <c r="C972" s="427" t="s">
        <v>3679</v>
      </c>
      <c r="D972" s="402" t="s">
        <v>245</v>
      </c>
      <c r="E972" s="253"/>
      <c r="F972" s="300"/>
    </row>
    <row r="973" spans="1:6" ht="35.4" x14ac:dyDescent="0.25">
      <c r="A973" s="227">
        <v>707596</v>
      </c>
      <c r="B973" s="228" t="s">
        <v>3680</v>
      </c>
      <c r="C973" s="427" t="s">
        <v>3681</v>
      </c>
      <c r="D973" s="402" t="s">
        <v>245</v>
      </c>
      <c r="E973" s="253"/>
      <c r="F973" s="300"/>
    </row>
    <row r="974" spans="1:6" ht="35.4" x14ac:dyDescent="0.25">
      <c r="A974" s="227">
        <v>707597</v>
      </c>
      <c r="B974" s="228" t="s">
        <v>3682</v>
      </c>
      <c r="C974" s="427" t="s">
        <v>61</v>
      </c>
      <c r="D974" s="402" t="s">
        <v>245</v>
      </c>
      <c r="E974" s="253"/>
      <c r="F974" s="300"/>
    </row>
    <row r="975" spans="1:6" ht="35.4" x14ac:dyDescent="0.25">
      <c r="A975" s="227">
        <v>707598</v>
      </c>
      <c r="B975" s="228" t="s">
        <v>3683</v>
      </c>
      <c r="C975" s="427" t="s">
        <v>63</v>
      </c>
      <c r="D975" s="402" t="s">
        <v>245</v>
      </c>
      <c r="E975" s="253"/>
      <c r="F975" s="300"/>
    </row>
    <row r="976" spans="1:6" ht="35.4" x14ac:dyDescent="0.25">
      <c r="A976" s="227">
        <v>707599</v>
      </c>
      <c r="B976" s="228" t="s">
        <v>3684</v>
      </c>
      <c r="C976" s="427" t="s">
        <v>3270</v>
      </c>
      <c r="D976" s="402" t="s">
        <v>245</v>
      </c>
      <c r="E976" s="253"/>
      <c r="F976" s="300"/>
    </row>
    <row r="977" spans="1:6" ht="35.4" x14ac:dyDescent="0.25">
      <c r="A977" s="227">
        <v>707600</v>
      </c>
      <c r="B977" s="228" t="s">
        <v>3685</v>
      </c>
      <c r="C977" s="427" t="s">
        <v>87</v>
      </c>
      <c r="D977" s="402" t="s">
        <v>245</v>
      </c>
      <c r="E977" s="253"/>
      <c r="F977" s="300"/>
    </row>
    <row r="978" spans="1:6" ht="35.4" x14ac:dyDescent="0.25">
      <c r="A978" s="227">
        <v>707601</v>
      </c>
      <c r="B978" s="228" t="s">
        <v>3686</v>
      </c>
      <c r="C978" s="427" t="s">
        <v>3687</v>
      </c>
      <c r="D978" s="402" t="s">
        <v>245</v>
      </c>
      <c r="E978" s="253"/>
      <c r="F978" s="300"/>
    </row>
    <row r="979" spans="1:6" ht="35.4" x14ac:dyDescent="0.25">
      <c r="A979" s="227">
        <v>707602</v>
      </c>
      <c r="B979" s="228" t="s">
        <v>3688</v>
      </c>
      <c r="C979" s="427" t="s">
        <v>3689</v>
      </c>
      <c r="D979" s="402" t="s">
        <v>245</v>
      </c>
      <c r="E979" s="253"/>
      <c r="F979" s="300"/>
    </row>
    <row r="980" spans="1:6" ht="35.4" x14ac:dyDescent="0.25">
      <c r="A980" s="227">
        <v>707603</v>
      </c>
      <c r="B980" s="228" t="s">
        <v>3690</v>
      </c>
      <c r="C980" s="427" t="s">
        <v>1705</v>
      </c>
      <c r="D980" s="402" t="s">
        <v>245</v>
      </c>
      <c r="E980" s="253"/>
      <c r="F980" s="300"/>
    </row>
    <row r="981" spans="1:6" ht="35.4" x14ac:dyDescent="0.25">
      <c r="A981" s="227">
        <v>707604</v>
      </c>
      <c r="B981" s="228" t="s">
        <v>3691</v>
      </c>
      <c r="C981" s="427" t="s">
        <v>3692</v>
      </c>
      <c r="D981" s="402" t="s">
        <v>245</v>
      </c>
      <c r="E981" s="253"/>
      <c r="F981" s="300"/>
    </row>
    <row r="982" spans="1:6" ht="35.4" x14ac:dyDescent="0.25">
      <c r="A982" s="227">
        <v>707605</v>
      </c>
      <c r="B982" s="228" t="s">
        <v>3693</v>
      </c>
      <c r="C982" s="427" t="s">
        <v>104</v>
      </c>
      <c r="D982" s="402" t="s">
        <v>245</v>
      </c>
      <c r="E982" s="253"/>
      <c r="F982" s="300"/>
    </row>
    <row r="983" spans="1:6" ht="35.4" x14ac:dyDescent="0.25">
      <c r="A983" s="227">
        <v>707606</v>
      </c>
      <c r="B983" s="228" t="s">
        <v>3694</v>
      </c>
      <c r="C983" s="427" t="s">
        <v>70</v>
      </c>
      <c r="D983" s="402" t="s">
        <v>245</v>
      </c>
      <c r="E983" s="253"/>
      <c r="F983" s="300"/>
    </row>
    <row r="984" spans="1:6" ht="35.4" x14ac:dyDescent="0.25">
      <c r="A984" s="227">
        <v>707607</v>
      </c>
      <c r="B984" s="228" t="s">
        <v>3695</v>
      </c>
      <c r="C984" s="427" t="s">
        <v>114</v>
      </c>
      <c r="D984" s="402" t="s">
        <v>245</v>
      </c>
      <c r="E984" s="253"/>
      <c r="F984" s="300"/>
    </row>
    <row r="985" spans="1:6" ht="35.4" x14ac:dyDescent="0.25">
      <c r="A985" s="227">
        <v>707608</v>
      </c>
      <c r="B985" s="228" t="s">
        <v>3696</v>
      </c>
      <c r="C985" s="427" t="s">
        <v>63</v>
      </c>
      <c r="D985" s="402" t="s">
        <v>245</v>
      </c>
      <c r="E985" s="253"/>
      <c r="F985" s="300"/>
    </row>
    <row r="986" spans="1:6" ht="35.4" x14ac:dyDescent="0.25">
      <c r="A986" s="227">
        <v>707609</v>
      </c>
      <c r="B986" s="228" t="s">
        <v>3697</v>
      </c>
      <c r="C986" s="427" t="s">
        <v>331</v>
      </c>
      <c r="D986" s="402" t="s">
        <v>245</v>
      </c>
      <c r="E986" s="253"/>
      <c r="F986" s="300"/>
    </row>
    <row r="987" spans="1:6" ht="35.4" x14ac:dyDescent="0.6">
      <c r="A987" s="267">
        <v>707610</v>
      </c>
      <c r="B987" s="294" t="s">
        <v>3698</v>
      </c>
      <c r="C987" s="437" t="s">
        <v>3699</v>
      </c>
      <c r="D987" s="449" t="s">
        <v>245</v>
      </c>
      <c r="E987" s="253"/>
      <c r="F987" s="510" t="s">
        <v>3775</v>
      </c>
    </row>
    <row r="988" spans="1:6" ht="35.4" x14ac:dyDescent="0.25">
      <c r="A988" s="227">
        <v>707611</v>
      </c>
      <c r="B988" s="228" t="s">
        <v>3700</v>
      </c>
      <c r="C988" s="427" t="s">
        <v>66</v>
      </c>
      <c r="D988" s="402" t="s">
        <v>245</v>
      </c>
      <c r="E988" s="253"/>
      <c r="F988" s="300"/>
    </row>
    <row r="989" spans="1:6" ht="35.4" x14ac:dyDescent="0.6">
      <c r="A989" s="267">
        <v>707612</v>
      </c>
      <c r="B989" s="294" t="s">
        <v>3701</v>
      </c>
      <c r="C989" s="437" t="s">
        <v>99</v>
      </c>
      <c r="D989" s="449" t="s">
        <v>245</v>
      </c>
      <c r="E989" s="253"/>
      <c r="F989" s="510" t="s">
        <v>3775</v>
      </c>
    </row>
    <row r="990" spans="1:6" ht="35.4" x14ac:dyDescent="0.25">
      <c r="A990" s="227">
        <v>707613</v>
      </c>
      <c r="B990" s="228" t="s">
        <v>3702</v>
      </c>
      <c r="C990" s="427" t="s">
        <v>3703</v>
      </c>
      <c r="D990" s="402" t="s">
        <v>245</v>
      </c>
      <c r="E990" s="253"/>
      <c r="F990" s="300"/>
    </row>
    <row r="991" spans="1:6" ht="35.4" x14ac:dyDescent="0.25">
      <c r="A991" s="227">
        <v>707614</v>
      </c>
      <c r="B991" s="228" t="s">
        <v>3809</v>
      </c>
      <c r="C991" s="427" t="s">
        <v>64</v>
      </c>
      <c r="D991" s="402" t="s">
        <v>245</v>
      </c>
      <c r="E991" s="253"/>
      <c r="F991" s="300"/>
    </row>
    <row r="992" spans="1:6" ht="35.4" x14ac:dyDescent="0.25">
      <c r="A992" s="227">
        <v>707615</v>
      </c>
      <c r="B992" s="228" t="s">
        <v>3704</v>
      </c>
      <c r="C992" s="427" t="s">
        <v>99</v>
      </c>
      <c r="D992" s="402" t="s">
        <v>245</v>
      </c>
      <c r="E992" s="253"/>
      <c r="F992" s="543"/>
    </row>
    <row r="993" spans="1:6" ht="35.4" x14ac:dyDescent="0.25">
      <c r="A993" s="227">
        <v>707616</v>
      </c>
      <c r="B993" s="228" t="s">
        <v>1559</v>
      </c>
      <c r="C993" s="427" t="s">
        <v>66</v>
      </c>
      <c r="D993" s="402" t="s">
        <v>245</v>
      </c>
      <c r="E993" s="253"/>
      <c r="F993" s="300"/>
    </row>
    <row r="994" spans="1:6" ht="35.4" x14ac:dyDescent="0.25">
      <c r="A994" s="227">
        <v>707617</v>
      </c>
      <c r="B994" s="228" t="s">
        <v>3705</v>
      </c>
      <c r="C994" s="427" t="s">
        <v>69</v>
      </c>
      <c r="D994" s="402" t="s">
        <v>245</v>
      </c>
      <c r="E994" s="253"/>
      <c r="F994" s="300"/>
    </row>
    <row r="995" spans="1:6" ht="35.4" x14ac:dyDescent="0.25">
      <c r="A995" s="227">
        <v>707618</v>
      </c>
      <c r="B995" s="228" t="s">
        <v>3706</v>
      </c>
      <c r="C995" s="427" t="s">
        <v>83</v>
      </c>
      <c r="D995" s="402" t="s">
        <v>245</v>
      </c>
      <c r="E995" s="253"/>
      <c r="F995" s="300"/>
    </row>
    <row r="996" spans="1:6" ht="35.4" x14ac:dyDescent="0.25">
      <c r="A996" s="227">
        <v>707619</v>
      </c>
      <c r="B996" s="228" t="s">
        <v>3707</v>
      </c>
      <c r="C996" s="427" t="s">
        <v>3708</v>
      </c>
      <c r="D996" s="402" t="s">
        <v>245</v>
      </c>
      <c r="E996" s="253"/>
      <c r="F996" s="300"/>
    </row>
    <row r="997" spans="1:6" ht="35.4" x14ac:dyDescent="0.25">
      <c r="A997" s="227">
        <v>707620</v>
      </c>
      <c r="B997" s="228" t="s">
        <v>3709</v>
      </c>
      <c r="C997" s="427" t="s">
        <v>122</v>
      </c>
      <c r="D997" s="402" t="s">
        <v>245</v>
      </c>
      <c r="E997" s="253"/>
      <c r="F997" s="300"/>
    </row>
    <row r="998" spans="1:6" ht="35.4" x14ac:dyDescent="0.25">
      <c r="A998" s="227">
        <v>707621</v>
      </c>
      <c r="B998" s="228" t="s">
        <v>3710</v>
      </c>
      <c r="C998" s="427" t="s">
        <v>66</v>
      </c>
      <c r="D998" s="402" t="s">
        <v>245</v>
      </c>
      <c r="E998" s="253"/>
      <c r="F998" s="300"/>
    </row>
    <row r="999" spans="1:6" ht="35.4" x14ac:dyDescent="0.25">
      <c r="A999" s="227">
        <v>707622</v>
      </c>
      <c r="B999" s="228" t="s">
        <v>3711</v>
      </c>
      <c r="C999" s="427" t="s">
        <v>83</v>
      </c>
      <c r="D999" s="402" t="s">
        <v>245</v>
      </c>
      <c r="E999" s="253"/>
      <c r="F999" s="300"/>
    </row>
    <row r="1000" spans="1:6" ht="35.4" x14ac:dyDescent="0.25">
      <c r="A1000" s="227">
        <v>707623</v>
      </c>
      <c r="B1000" s="228" t="s">
        <v>3712</v>
      </c>
      <c r="C1000" s="427" t="s">
        <v>68</v>
      </c>
      <c r="D1000" s="402" t="s">
        <v>245</v>
      </c>
      <c r="E1000" s="253"/>
      <c r="F1000" s="300"/>
    </row>
    <row r="1001" spans="1:6" ht="35.4" x14ac:dyDescent="0.6">
      <c r="A1001" s="267">
        <v>707624</v>
      </c>
      <c r="B1001" s="294" t="s">
        <v>3713</v>
      </c>
      <c r="C1001" s="437" t="s">
        <v>68</v>
      </c>
      <c r="D1001" s="449" t="s">
        <v>245</v>
      </c>
      <c r="E1001" s="253"/>
      <c r="F1001" s="510" t="s">
        <v>3775</v>
      </c>
    </row>
    <row r="1002" spans="1:6" ht="35.4" x14ac:dyDescent="0.25">
      <c r="A1002" s="227">
        <v>707625</v>
      </c>
      <c r="B1002" s="228" t="s">
        <v>3714</v>
      </c>
      <c r="C1002" s="427" t="s">
        <v>66</v>
      </c>
      <c r="D1002" s="402" t="s">
        <v>245</v>
      </c>
      <c r="E1002" s="253"/>
      <c r="F1002" s="300"/>
    </row>
    <row r="1003" spans="1:6" ht="35.4" x14ac:dyDescent="0.25">
      <c r="A1003" s="227">
        <v>707626</v>
      </c>
      <c r="B1003" s="228" t="s">
        <v>3715</v>
      </c>
      <c r="C1003" s="427" t="s">
        <v>99</v>
      </c>
      <c r="D1003" s="402" t="s">
        <v>245</v>
      </c>
      <c r="E1003" s="253"/>
      <c r="F1003" s="300"/>
    </row>
    <row r="1004" spans="1:6" ht="35.4" x14ac:dyDescent="0.25">
      <c r="A1004" s="227">
        <v>707627</v>
      </c>
      <c r="B1004" s="228" t="s">
        <v>3716</v>
      </c>
      <c r="C1004" s="427" t="s">
        <v>105</v>
      </c>
      <c r="D1004" s="402" t="s">
        <v>245</v>
      </c>
      <c r="E1004" s="253"/>
      <c r="F1004" s="300"/>
    </row>
    <row r="1005" spans="1:6" ht="35.4" x14ac:dyDescent="0.6">
      <c r="A1005" s="267">
        <v>707628</v>
      </c>
      <c r="B1005" s="294" t="s">
        <v>3717</v>
      </c>
      <c r="C1005" s="437" t="s">
        <v>268</v>
      </c>
      <c r="D1005" s="449" t="s">
        <v>245</v>
      </c>
      <c r="E1005" s="253"/>
      <c r="F1005" s="510" t="s">
        <v>3775</v>
      </c>
    </row>
    <row r="1006" spans="1:6" ht="35.4" x14ac:dyDescent="0.25">
      <c r="A1006" s="227">
        <v>707629</v>
      </c>
      <c r="B1006" s="228" t="s">
        <v>3718</v>
      </c>
      <c r="C1006" s="427" t="s">
        <v>3635</v>
      </c>
      <c r="D1006" s="402" t="s">
        <v>245</v>
      </c>
      <c r="E1006" s="253"/>
      <c r="F1006" s="300"/>
    </row>
    <row r="1007" spans="1:6" ht="35.4" x14ac:dyDescent="0.25">
      <c r="A1007" s="227">
        <v>707630</v>
      </c>
      <c r="B1007" s="228" t="s">
        <v>3719</v>
      </c>
      <c r="C1007" s="427" t="s">
        <v>3720</v>
      </c>
      <c r="D1007" s="402" t="s">
        <v>245</v>
      </c>
      <c r="E1007" s="253"/>
      <c r="F1007" s="300"/>
    </row>
    <row r="1008" spans="1:6" ht="35.4" x14ac:dyDescent="0.25">
      <c r="A1008" s="227">
        <v>707631</v>
      </c>
      <c r="B1008" s="228" t="s">
        <v>3721</v>
      </c>
      <c r="C1008" s="427" t="s">
        <v>99</v>
      </c>
      <c r="D1008" s="402" t="s">
        <v>245</v>
      </c>
      <c r="E1008" s="253"/>
      <c r="F1008" s="300"/>
    </row>
    <row r="1009" spans="1:6" ht="35.4" x14ac:dyDescent="0.25">
      <c r="A1009" s="227">
        <v>707632</v>
      </c>
      <c r="B1009" s="228" t="s">
        <v>3722</v>
      </c>
      <c r="C1009" s="427" t="s">
        <v>64</v>
      </c>
      <c r="D1009" s="402" t="s">
        <v>245</v>
      </c>
      <c r="E1009" s="253"/>
      <c r="F1009" s="300"/>
    </row>
    <row r="1010" spans="1:6" ht="35.4" x14ac:dyDescent="0.25">
      <c r="A1010" s="227">
        <v>707633</v>
      </c>
      <c r="B1010" s="228" t="s">
        <v>3723</v>
      </c>
      <c r="C1010" s="427" t="s">
        <v>2986</v>
      </c>
      <c r="D1010" s="402" t="s">
        <v>245</v>
      </c>
      <c r="E1010" s="253"/>
      <c r="F1010" s="300"/>
    </row>
    <row r="1011" spans="1:6" ht="35.4" x14ac:dyDescent="0.25">
      <c r="A1011" s="227">
        <v>707634</v>
      </c>
      <c r="B1011" s="228" t="s">
        <v>3724</v>
      </c>
      <c r="C1011" s="427" t="s">
        <v>1439</v>
      </c>
      <c r="D1011" s="402" t="s">
        <v>245</v>
      </c>
      <c r="E1011" s="253"/>
      <c r="F1011" s="300"/>
    </row>
    <row r="1012" spans="1:6" ht="35.4" x14ac:dyDescent="0.25">
      <c r="A1012" s="238">
        <v>707635</v>
      </c>
      <c r="B1012" s="239" t="s">
        <v>3725</v>
      </c>
      <c r="C1012" s="438" t="s">
        <v>3606</v>
      </c>
      <c r="D1012" s="450" t="s">
        <v>245</v>
      </c>
      <c r="E1012" s="253"/>
      <c r="F1012" s="510" t="s">
        <v>3775</v>
      </c>
    </row>
    <row r="1013" spans="1:6" ht="35.4" x14ac:dyDescent="0.25">
      <c r="A1013" s="227">
        <v>707636</v>
      </c>
      <c r="B1013" s="228" t="s">
        <v>3726</v>
      </c>
      <c r="C1013" s="427" t="s">
        <v>89</v>
      </c>
      <c r="D1013" s="402" t="s">
        <v>245</v>
      </c>
      <c r="E1013" s="253"/>
      <c r="F1013" s="300"/>
    </row>
    <row r="1014" spans="1:6" ht="35.4" x14ac:dyDescent="0.25">
      <c r="A1014" s="227">
        <v>707637</v>
      </c>
      <c r="B1014" s="228" t="s">
        <v>3727</v>
      </c>
      <c r="C1014" s="427" t="s">
        <v>258</v>
      </c>
      <c r="D1014" s="402" t="s">
        <v>245</v>
      </c>
      <c r="E1014" s="253"/>
      <c r="F1014" s="300"/>
    </row>
    <row r="1015" spans="1:6" ht="35.4" x14ac:dyDescent="0.25">
      <c r="A1015" s="227">
        <v>707638</v>
      </c>
      <c r="B1015" s="228" t="s">
        <v>3699</v>
      </c>
      <c r="C1015" s="427" t="s">
        <v>87</v>
      </c>
      <c r="D1015" s="402" t="s">
        <v>245</v>
      </c>
      <c r="E1015" s="253"/>
      <c r="F1015" s="300"/>
    </row>
    <row r="1016" spans="1:6" ht="35.4" x14ac:dyDescent="0.25">
      <c r="A1016" s="227">
        <v>707639</v>
      </c>
      <c r="B1016" s="228" t="s">
        <v>3728</v>
      </c>
      <c r="C1016" s="427" t="s">
        <v>3729</v>
      </c>
      <c r="D1016" s="402" t="s">
        <v>245</v>
      </c>
      <c r="E1016" s="253"/>
      <c r="F1016" s="300"/>
    </row>
    <row r="1017" spans="1:6" ht="35.4" x14ac:dyDescent="0.25">
      <c r="A1017" s="227">
        <v>707640</v>
      </c>
      <c r="B1017" s="228" t="s">
        <v>3730</v>
      </c>
      <c r="C1017" s="427" t="s">
        <v>158</v>
      </c>
      <c r="D1017" s="402" t="s">
        <v>245</v>
      </c>
      <c r="E1017" s="253"/>
      <c r="F1017" s="300"/>
    </row>
    <row r="1018" spans="1:6" ht="35.4" x14ac:dyDescent="0.25">
      <c r="A1018" s="227">
        <v>707641</v>
      </c>
      <c r="B1018" s="228" t="s">
        <v>3731</v>
      </c>
      <c r="C1018" s="427" t="s">
        <v>3732</v>
      </c>
      <c r="D1018" s="402" t="s">
        <v>245</v>
      </c>
      <c r="E1018" s="253"/>
      <c r="F1018" s="300"/>
    </row>
    <row r="1019" spans="1:6" ht="35.4" x14ac:dyDescent="0.25">
      <c r="A1019" s="227">
        <v>707642</v>
      </c>
      <c r="B1019" s="228" t="s">
        <v>3733</v>
      </c>
      <c r="C1019" s="427" t="s">
        <v>66</v>
      </c>
      <c r="D1019" s="402" t="s">
        <v>245</v>
      </c>
      <c r="E1019" s="253"/>
      <c r="F1019" s="300"/>
    </row>
    <row r="1020" spans="1:6" ht="35.4" x14ac:dyDescent="0.25">
      <c r="A1020" s="227">
        <v>707643</v>
      </c>
      <c r="B1020" s="228" t="s">
        <v>3734</v>
      </c>
      <c r="C1020" s="427" t="s">
        <v>68</v>
      </c>
      <c r="D1020" s="402" t="s">
        <v>245</v>
      </c>
      <c r="E1020" s="253"/>
      <c r="F1020" s="300"/>
    </row>
    <row r="1021" spans="1:6" ht="35.4" x14ac:dyDescent="0.25">
      <c r="A1021" s="227">
        <v>707644</v>
      </c>
      <c r="B1021" s="228" t="s">
        <v>3735</v>
      </c>
      <c r="C1021" s="427" t="s">
        <v>3606</v>
      </c>
      <c r="D1021" s="402" t="s">
        <v>245</v>
      </c>
      <c r="E1021" s="253"/>
      <c r="F1021" s="300"/>
    </row>
    <row r="1022" spans="1:6" ht="35.4" x14ac:dyDescent="0.25">
      <c r="A1022" s="227">
        <v>707645</v>
      </c>
      <c r="B1022" s="228" t="s">
        <v>3736</v>
      </c>
      <c r="C1022" s="427" t="s">
        <v>3737</v>
      </c>
      <c r="D1022" s="402" t="s">
        <v>245</v>
      </c>
      <c r="E1022" s="253"/>
      <c r="F1022" s="300"/>
    </row>
    <row r="1023" spans="1:6" ht="35.4" x14ac:dyDescent="0.25">
      <c r="A1023" s="227">
        <v>707646</v>
      </c>
      <c r="B1023" s="228" t="s">
        <v>3738</v>
      </c>
      <c r="C1023" s="427" t="s">
        <v>86</v>
      </c>
      <c r="D1023" s="402" t="s">
        <v>245</v>
      </c>
      <c r="E1023" s="253"/>
      <c r="F1023" s="300"/>
    </row>
    <row r="1024" spans="1:6" ht="35.4" x14ac:dyDescent="0.25">
      <c r="A1024" s="227">
        <v>707647</v>
      </c>
      <c r="B1024" s="228" t="s">
        <v>3739</v>
      </c>
      <c r="C1024" s="427" t="s">
        <v>3549</v>
      </c>
      <c r="D1024" s="402" t="s">
        <v>245</v>
      </c>
      <c r="E1024" s="253"/>
      <c r="F1024" s="300"/>
    </row>
    <row r="1025" spans="1:6" ht="35.4" x14ac:dyDescent="0.25">
      <c r="A1025" s="227">
        <v>707648</v>
      </c>
      <c r="B1025" s="228" t="s">
        <v>3740</v>
      </c>
      <c r="C1025" s="427" t="s">
        <v>66</v>
      </c>
      <c r="D1025" s="402" t="s">
        <v>245</v>
      </c>
      <c r="E1025" s="253"/>
      <c r="F1025" s="300"/>
    </row>
    <row r="1026" spans="1:6" ht="35.4" x14ac:dyDescent="0.25">
      <c r="A1026" s="227">
        <v>707649</v>
      </c>
      <c r="B1026" s="228" t="s">
        <v>3741</v>
      </c>
      <c r="C1026" s="427" t="s">
        <v>3635</v>
      </c>
      <c r="D1026" s="402" t="s">
        <v>245</v>
      </c>
      <c r="E1026" s="253"/>
      <c r="F1026" s="300"/>
    </row>
    <row r="1027" spans="1:6" ht="35.4" x14ac:dyDescent="0.25">
      <c r="A1027" s="227">
        <v>707650</v>
      </c>
      <c r="B1027" s="228" t="s">
        <v>3742</v>
      </c>
      <c r="C1027" s="427" t="s">
        <v>71</v>
      </c>
      <c r="D1027" s="402" t="s">
        <v>245</v>
      </c>
      <c r="E1027" s="253"/>
      <c r="F1027" s="300"/>
    </row>
    <row r="1028" spans="1:6" ht="35.4" x14ac:dyDescent="0.25">
      <c r="A1028" s="227">
        <v>707651</v>
      </c>
      <c r="B1028" s="228" t="s">
        <v>3743</v>
      </c>
      <c r="C1028" s="435" t="s">
        <v>116</v>
      </c>
      <c r="D1028" s="402" t="s">
        <v>245</v>
      </c>
      <c r="E1028" s="253"/>
      <c r="F1028" s="300"/>
    </row>
    <row r="1029" spans="1:6" ht="35.4" x14ac:dyDescent="0.25">
      <c r="A1029" s="227">
        <v>707652</v>
      </c>
      <c r="B1029" s="228" t="s">
        <v>3744</v>
      </c>
      <c r="C1029" s="435" t="s">
        <v>66</v>
      </c>
      <c r="D1029" s="402" t="s">
        <v>245</v>
      </c>
      <c r="E1029" s="253"/>
      <c r="F1029" s="300"/>
    </row>
    <row r="1030" spans="1:6" ht="35.4" x14ac:dyDescent="0.25">
      <c r="A1030" s="227">
        <v>707653</v>
      </c>
      <c r="B1030" s="228" t="s">
        <v>3745</v>
      </c>
      <c r="C1030" s="435" t="s">
        <v>140</v>
      </c>
      <c r="D1030" s="402" t="s">
        <v>245</v>
      </c>
      <c r="E1030" s="253"/>
      <c r="F1030" s="300"/>
    </row>
    <row r="1031" spans="1:6" ht="35.4" x14ac:dyDescent="0.25">
      <c r="A1031" s="227">
        <v>707654</v>
      </c>
      <c r="B1031" s="228" t="s">
        <v>3746</v>
      </c>
      <c r="C1031" s="435" t="s">
        <v>3747</v>
      </c>
      <c r="D1031" s="402" t="s">
        <v>245</v>
      </c>
      <c r="E1031" s="253"/>
      <c r="F1031" s="300"/>
    </row>
    <row r="1032" spans="1:6" ht="35.4" x14ac:dyDescent="0.25">
      <c r="A1032" s="227">
        <v>707655</v>
      </c>
      <c r="B1032" s="228" t="s">
        <v>3748</v>
      </c>
      <c r="C1032" s="435" t="s">
        <v>3749</v>
      </c>
      <c r="D1032" s="402" t="s">
        <v>245</v>
      </c>
      <c r="E1032" s="253"/>
      <c r="F1032" s="300"/>
    </row>
    <row r="1033" spans="1:6" ht="35.4" x14ac:dyDescent="0.25">
      <c r="A1033" s="227">
        <v>707656</v>
      </c>
      <c r="B1033" s="228" t="s">
        <v>3750</v>
      </c>
      <c r="C1033" s="435" t="s">
        <v>321</v>
      </c>
      <c r="D1033" s="402" t="s">
        <v>245</v>
      </c>
      <c r="E1033" s="253"/>
      <c r="F1033" s="300"/>
    </row>
    <row r="1034" spans="1:6" ht="35.4" x14ac:dyDescent="0.25">
      <c r="A1034" s="227">
        <v>707657</v>
      </c>
      <c r="B1034" s="228" t="s">
        <v>3751</v>
      </c>
      <c r="C1034" s="435" t="s">
        <v>61</v>
      </c>
      <c r="D1034" s="402" t="s">
        <v>245</v>
      </c>
      <c r="E1034" s="253"/>
      <c r="F1034" s="300"/>
    </row>
    <row r="1035" spans="1:6" ht="35.4" x14ac:dyDescent="0.25">
      <c r="A1035" s="227">
        <v>707658</v>
      </c>
      <c r="B1035" s="228" t="s">
        <v>3752</v>
      </c>
      <c r="C1035" s="435" t="s">
        <v>3753</v>
      </c>
      <c r="D1035" s="402" t="s">
        <v>245</v>
      </c>
      <c r="E1035" s="253"/>
      <c r="F1035" s="300"/>
    </row>
    <row r="1036" spans="1:6" ht="35.4" x14ac:dyDescent="0.25">
      <c r="A1036" s="227">
        <v>707659</v>
      </c>
      <c r="B1036" s="228" t="s">
        <v>3754</v>
      </c>
      <c r="C1036" s="435" t="s">
        <v>66</v>
      </c>
      <c r="D1036" s="402" t="s">
        <v>245</v>
      </c>
      <c r="E1036" s="253"/>
      <c r="F1036" s="300"/>
    </row>
    <row r="1037" spans="1:6" ht="35.4" x14ac:dyDescent="0.25">
      <c r="A1037" s="227">
        <v>707660</v>
      </c>
      <c r="B1037" s="228" t="s">
        <v>3755</v>
      </c>
      <c r="C1037" s="435" t="s">
        <v>268</v>
      </c>
      <c r="D1037" s="402" t="s">
        <v>245</v>
      </c>
      <c r="E1037" s="253"/>
      <c r="F1037" s="300"/>
    </row>
    <row r="1038" spans="1:6" ht="35.4" x14ac:dyDescent="0.25">
      <c r="A1038" s="227">
        <v>707661</v>
      </c>
      <c r="B1038" s="228" t="s">
        <v>3756</v>
      </c>
      <c r="C1038" s="435" t="s">
        <v>83</v>
      </c>
      <c r="D1038" s="402" t="s">
        <v>245</v>
      </c>
      <c r="E1038" s="253"/>
      <c r="F1038" s="300"/>
    </row>
    <row r="1039" spans="1:6" ht="35.4" x14ac:dyDescent="0.25">
      <c r="A1039" s="227">
        <v>707662</v>
      </c>
      <c r="B1039" s="228" t="s">
        <v>3757</v>
      </c>
      <c r="C1039" s="435" t="s">
        <v>3758</v>
      </c>
      <c r="D1039" s="402" t="s">
        <v>245</v>
      </c>
      <c r="E1039" s="253"/>
      <c r="F1039" s="300"/>
    </row>
    <row r="1040" spans="1:6" ht="35.4" x14ac:dyDescent="0.25">
      <c r="A1040" s="227">
        <v>707663</v>
      </c>
      <c r="B1040" s="228" t="s">
        <v>3759</v>
      </c>
      <c r="C1040" s="427" t="s">
        <v>68</v>
      </c>
      <c r="D1040" s="402" t="s">
        <v>245</v>
      </c>
      <c r="E1040" s="253"/>
      <c r="F1040" s="300"/>
    </row>
    <row r="1041" spans="1:6" ht="35.4" x14ac:dyDescent="0.25">
      <c r="A1041" s="227">
        <v>707664</v>
      </c>
      <c r="B1041" s="228" t="s">
        <v>3760</v>
      </c>
      <c r="C1041" s="427" t="s">
        <v>273</v>
      </c>
      <c r="D1041" s="402" t="s">
        <v>245</v>
      </c>
      <c r="E1041" s="253"/>
      <c r="F1041" s="300"/>
    </row>
    <row r="1042" spans="1:6" ht="35.4" x14ac:dyDescent="0.6">
      <c r="A1042" s="267">
        <v>707665</v>
      </c>
      <c r="B1042" s="294" t="s">
        <v>3761</v>
      </c>
      <c r="C1042" s="437" t="s">
        <v>96</v>
      </c>
      <c r="D1042" s="449" t="s">
        <v>245</v>
      </c>
      <c r="E1042" s="253"/>
      <c r="F1042" s="510" t="s">
        <v>3775</v>
      </c>
    </row>
    <row r="1043" spans="1:6" ht="35.4" x14ac:dyDescent="0.25">
      <c r="A1043" s="227">
        <v>707666</v>
      </c>
      <c r="B1043" s="228" t="s">
        <v>3762</v>
      </c>
      <c r="C1043" s="427" t="s">
        <v>115</v>
      </c>
      <c r="D1043" s="402" t="s">
        <v>245</v>
      </c>
      <c r="E1043" s="253"/>
      <c r="F1043" s="300"/>
    </row>
    <row r="1044" spans="1:6" ht="35.4" x14ac:dyDescent="0.25">
      <c r="A1044" s="227">
        <v>707667</v>
      </c>
      <c r="B1044" s="228" t="s">
        <v>3763</v>
      </c>
      <c r="C1044" s="427" t="s">
        <v>92</v>
      </c>
      <c r="D1044" s="402" t="s">
        <v>245</v>
      </c>
      <c r="E1044" s="253"/>
      <c r="F1044" s="300"/>
    </row>
    <row r="1045" spans="1:6" ht="35.4" x14ac:dyDescent="0.25">
      <c r="A1045" s="227">
        <v>707668</v>
      </c>
      <c r="B1045" s="228" t="s">
        <v>3764</v>
      </c>
      <c r="C1045" s="427" t="s">
        <v>99</v>
      </c>
      <c r="D1045" s="402" t="s">
        <v>245</v>
      </c>
      <c r="E1045" s="253"/>
      <c r="F1045" s="300"/>
    </row>
    <row r="1046" spans="1:6" ht="35.4" x14ac:dyDescent="0.25">
      <c r="A1046" s="227">
        <v>707669</v>
      </c>
      <c r="B1046" s="228" t="s">
        <v>3765</v>
      </c>
      <c r="C1046" s="427" t="s">
        <v>86</v>
      </c>
      <c r="D1046" s="402" t="s">
        <v>245</v>
      </c>
      <c r="E1046" s="253"/>
      <c r="F1046" s="300"/>
    </row>
    <row r="1047" spans="1:6" ht="35.4" x14ac:dyDescent="0.25">
      <c r="A1047" s="227">
        <v>707670</v>
      </c>
      <c r="B1047" s="228" t="s">
        <v>3766</v>
      </c>
      <c r="C1047" s="427" t="s">
        <v>99</v>
      </c>
      <c r="D1047" s="402" t="s">
        <v>245</v>
      </c>
      <c r="E1047" s="253"/>
      <c r="F1047" s="300"/>
    </row>
    <row r="1048" spans="1:6" ht="35.4" x14ac:dyDescent="0.25">
      <c r="A1048" s="227">
        <v>707671</v>
      </c>
      <c r="B1048" s="228" t="s">
        <v>3767</v>
      </c>
      <c r="C1048" s="427" t="s">
        <v>68</v>
      </c>
      <c r="D1048" s="402" t="s">
        <v>245</v>
      </c>
      <c r="E1048" s="253"/>
      <c r="F1048" s="300"/>
    </row>
    <row r="1049" spans="1:6" ht="35.4" x14ac:dyDescent="0.25">
      <c r="A1049" s="227">
        <v>707672</v>
      </c>
      <c r="B1049" s="228" t="s">
        <v>3768</v>
      </c>
      <c r="C1049" s="427" t="s">
        <v>62</v>
      </c>
      <c r="D1049" s="402" t="s">
        <v>245</v>
      </c>
      <c r="E1049" s="253"/>
      <c r="F1049" s="300"/>
    </row>
    <row r="1050" spans="1:6" ht="35.4" x14ac:dyDescent="0.25">
      <c r="A1050" s="227">
        <v>707673</v>
      </c>
      <c r="B1050" s="228" t="s">
        <v>3769</v>
      </c>
      <c r="C1050" s="427" t="s">
        <v>110</v>
      </c>
      <c r="D1050" s="402" t="s">
        <v>245</v>
      </c>
      <c r="E1050" s="253"/>
      <c r="F1050" s="300"/>
    </row>
    <row r="1051" spans="1:6" ht="35.4" x14ac:dyDescent="0.25">
      <c r="A1051" s="227">
        <v>707674</v>
      </c>
      <c r="B1051" s="228" t="s">
        <v>3770</v>
      </c>
      <c r="C1051" s="427" t="s">
        <v>3771</v>
      </c>
      <c r="D1051" s="402" t="s">
        <v>245</v>
      </c>
      <c r="E1051" s="253"/>
      <c r="F1051" s="300"/>
    </row>
    <row r="1052" spans="1:6" ht="35.4" x14ac:dyDescent="0.25">
      <c r="A1052" s="227">
        <v>707675</v>
      </c>
      <c r="B1052" s="228" t="s">
        <v>3772</v>
      </c>
      <c r="C1052" s="427" t="s">
        <v>100</v>
      </c>
      <c r="D1052" s="402" t="s">
        <v>245</v>
      </c>
      <c r="E1052" s="253"/>
      <c r="F1052" s="300"/>
    </row>
    <row r="1053" spans="1:6" ht="35.4" x14ac:dyDescent="0.25">
      <c r="A1053" s="227">
        <v>707676</v>
      </c>
      <c r="B1053" s="228" t="s">
        <v>3773</v>
      </c>
      <c r="C1053" s="427" t="s">
        <v>124</v>
      </c>
      <c r="D1053" s="402" t="s">
        <v>245</v>
      </c>
      <c r="E1053" s="225" t="s">
        <v>3778</v>
      </c>
      <c r="F1053" s="300" t="s">
        <v>3810</v>
      </c>
    </row>
    <row r="1054" spans="1:6" ht="35.4" x14ac:dyDescent="0.25">
      <c r="A1054" s="227">
        <v>707677</v>
      </c>
      <c r="B1054" s="228" t="s">
        <v>3774</v>
      </c>
      <c r="C1054" s="427" t="s">
        <v>294</v>
      </c>
      <c r="D1054" s="402" t="s">
        <v>245</v>
      </c>
      <c r="E1054" s="253"/>
      <c r="F1054" s="300"/>
    </row>
  </sheetData>
  <autoFilter ref="A1:F1" xr:uid="{00000000-0009-0000-0000-000007000000}">
    <sortState xmlns:xlrd2="http://schemas.microsoft.com/office/spreadsheetml/2017/richdata2" ref="A2:F1054">
      <sortCondition ref="A1"/>
    </sortState>
  </autoFilter>
  <conditionalFormatting sqref="A2:A239">
    <cfRule type="duplicateValues" dxfId="3097" priority="3645"/>
    <cfRule type="duplicateValues" dxfId="3096" priority="3298" stopIfTrue="1"/>
    <cfRule type="duplicateValues" dxfId="3095" priority="3644"/>
    <cfRule type="duplicateValues" dxfId="3094" priority="3290" stopIfTrue="1"/>
    <cfRule type="duplicateValues" dxfId="3093" priority="3289" stopIfTrue="1"/>
    <cfRule type="duplicateValues" dxfId="3092" priority="3296" stopIfTrue="1"/>
    <cfRule type="duplicateValues" dxfId="3091" priority="3294" stopIfTrue="1"/>
    <cfRule type="duplicateValues" dxfId="3090" priority="3300" stopIfTrue="1"/>
    <cfRule type="duplicateValues" dxfId="3089" priority="3301"/>
    <cfRule type="duplicateValues" dxfId="3088" priority="3293" stopIfTrue="1"/>
    <cfRule type="duplicateValues" dxfId="3087" priority="3297" stopIfTrue="1"/>
    <cfRule type="duplicateValues" dxfId="3086" priority="3292" stopIfTrue="1"/>
    <cfRule type="duplicateValues" dxfId="3085" priority="3291" stopIfTrue="1"/>
    <cfRule type="duplicateValues" dxfId="3084" priority="3295" stopIfTrue="1"/>
    <cfRule type="duplicateValues" dxfId="3083" priority="3299" stopIfTrue="1"/>
    <cfRule type="duplicateValues" dxfId="3082" priority="3646"/>
  </conditionalFormatting>
  <conditionalFormatting sqref="A2:A590">
    <cfRule type="duplicateValues" dxfId="3081" priority="3022"/>
    <cfRule type="duplicateValues" dxfId="3080" priority="3023"/>
    <cfRule type="duplicateValues" dxfId="3079" priority="3288"/>
  </conditionalFormatting>
  <conditionalFormatting sqref="A240:A269">
    <cfRule type="duplicateValues" dxfId="3078" priority="3622" stopIfTrue="1"/>
    <cfRule type="duplicateValues" dxfId="3077" priority="3624" stopIfTrue="1"/>
    <cfRule type="duplicateValues" dxfId="3076" priority="3625" stopIfTrue="1"/>
    <cfRule type="duplicateValues" dxfId="3075" priority="3633"/>
    <cfRule type="duplicateValues" dxfId="3074" priority="3634"/>
    <cfRule type="duplicateValues" dxfId="3073" priority="3635"/>
    <cfRule type="duplicateValues" dxfId="3072" priority="3626" stopIfTrue="1"/>
    <cfRule type="duplicateValues" dxfId="3071" priority="3621" stopIfTrue="1"/>
    <cfRule type="duplicateValues" dxfId="3070" priority="3620" stopIfTrue="1"/>
    <cfRule type="duplicateValues" dxfId="3069" priority="3619" stopIfTrue="1"/>
    <cfRule type="duplicateValues" dxfId="3068" priority="3618" stopIfTrue="1"/>
    <cfRule type="duplicateValues" dxfId="3067" priority="3627" stopIfTrue="1"/>
    <cfRule type="duplicateValues" dxfId="3066" priority="3628" stopIfTrue="1"/>
    <cfRule type="duplicateValues" dxfId="3065" priority="3643"/>
    <cfRule type="duplicateValues" dxfId="3064" priority="3642"/>
    <cfRule type="duplicateValues" dxfId="3063" priority="3641"/>
    <cfRule type="duplicateValues" dxfId="3062" priority="3640"/>
    <cfRule type="duplicateValues" dxfId="3061" priority="3639"/>
    <cfRule type="duplicateValues" dxfId="3060" priority="3638"/>
    <cfRule type="duplicateValues" dxfId="3059" priority="3637"/>
    <cfRule type="duplicateValues" dxfId="3058" priority="3616" stopIfTrue="1"/>
    <cfRule type="duplicateValues" dxfId="3057" priority="3615" stopIfTrue="1"/>
    <cfRule type="duplicateValues" dxfId="3056" priority="3614" stopIfTrue="1"/>
    <cfRule type="duplicateValues" dxfId="3055" priority="3608" stopIfTrue="1"/>
    <cfRule type="duplicateValues" dxfId="3054" priority="3613" stopIfTrue="1"/>
    <cfRule type="duplicateValues" dxfId="3053" priority="3623" stopIfTrue="1"/>
    <cfRule type="duplicateValues" dxfId="3052" priority="3636"/>
    <cfRule type="duplicateValues" dxfId="3051" priority="3609" stopIfTrue="1"/>
    <cfRule type="duplicateValues" dxfId="3050" priority="3610" stopIfTrue="1"/>
    <cfRule type="duplicateValues" dxfId="3049" priority="3611" stopIfTrue="1"/>
    <cfRule type="duplicateValues" dxfId="3048" priority="3612" stopIfTrue="1"/>
    <cfRule type="duplicateValues" dxfId="3047" priority="3617" stopIfTrue="1"/>
  </conditionalFormatting>
  <conditionalFormatting sqref="A249:A269 A240:A247">
    <cfRule type="duplicateValues" dxfId="3046" priority="3632" stopIfTrue="1"/>
    <cfRule type="duplicateValues" dxfId="3045" priority="3630" stopIfTrue="1"/>
    <cfRule type="duplicateValues" dxfId="3044" priority="3631" stopIfTrue="1"/>
  </conditionalFormatting>
  <conditionalFormatting sqref="A249:A269">
    <cfRule type="duplicateValues" dxfId="3043" priority="3629" stopIfTrue="1"/>
  </conditionalFormatting>
  <conditionalFormatting sqref="A270:A277">
    <cfRule type="duplicateValues" dxfId="3042" priority="3607"/>
    <cfRule type="duplicateValues" dxfId="3041" priority="3606"/>
    <cfRule type="duplicateValues" dxfId="3040" priority="3605"/>
  </conditionalFormatting>
  <conditionalFormatting sqref="A278:A465">
    <cfRule type="duplicateValues" dxfId="3039" priority="3203" stopIfTrue="1"/>
    <cfRule type="duplicateValues" dxfId="3038" priority="3202" stopIfTrue="1"/>
    <cfRule type="duplicateValues" dxfId="3037" priority="3201" stopIfTrue="1"/>
  </conditionalFormatting>
  <conditionalFormatting sqref="A278:A491">
    <cfRule type="duplicateValues" dxfId="3036" priority="3204" stopIfTrue="1"/>
    <cfRule type="duplicateValues" dxfId="3035" priority="3206" stopIfTrue="1"/>
    <cfRule type="duplicateValues" dxfId="3034" priority="3205" stopIfTrue="1"/>
  </conditionalFormatting>
  <conditionalFormatting sqref="A278:A497">
    <cfRule type="duplicateValues" dxfId="3033" priority="3198" stopIfTrue="1"/>
    <cfRule type="duplicateValues" dxfId="3032" priority="3199" stopIfTrue="1"/>
    <cfRule type="duplicateValues" dxfId="3031" priority="3200" stopIfTrue="1"/>
  </conditionalFormatting>
  <conditionalFormatting sqref="A278:A564">
    <cfRule type="duplicateValues" dxfId="3030" priority="3193" stopIfTrue="1"/>
    <cfRule type="duplicateValues" dxfId="3029" priority="3186" stopIfTrue="1"/>
    <cfRule type="duplicateValues" dxfId="3028" priority="3187" stopIfTrue="1"/>
    <cfRule type="duplicateValues" dxfId="3027" priority="3190" stopIfTrue="1"/>
    <cfRule type="duplicateValues" dxfId="3026" priority="3197" stopIfTrue="1"/>
    <cfRule type="duplicateValues" dxfId="3025" priority="3207"/>
    <cfRule type="duplicateValues" dxfId="3024" priority="3196" stopIfTrue="1"/>
    <cfRule type="duplicateValues" dxfId="3023" priority="3195" stopIfTrue="1"/>
    <cfRule type="duplicateValues" dxfId="3022" priority="3194" stopIfTrue="1"/>
    <cfRule type="duplicateValues" dxfId="3021" priority="3191" stopIfTrue="1"/>
    <cfRule type="duplicateValues" dxfId="3020" priority="3189" stopIfTrue="1"/>
    <cfRule type="duplicateValues" dxfId="3019" priority="3192" stopIfTrue="1"/>
    <cfRule type="duplicateValues" dxfId="3018" priority="3188" stopIfTrue="1"/>
  </conditionalFormatting>
  <conditionalFormatting sqref="A278:A590">
    <cfRule type="duplicateValues" dxfId="3017" priority="3016"/>
    <cfRule type="duplicateValues" dxfId="3016" priority="3017"/>
    <cfRule type="duplicateValues" dxfId="3015" priority="3015"/>
  </conditionalFormatting>
  <conditionalFormatting sqref="A466:A489">
    <cfRule type="duplicateValues" dxfId="3014" priority="3475" stopIfTrue="1"/>
    <cfRule type="duplicateValues" dxfId="3013" priority="3474" stopIfTrue="1"/>
    <cfRule type="duplicateValues" dxfId="3012" priority="3476" stopIfTrue="1"/>
  </conditionalFormatting>
  <conditionalFormatting sqref="A467:A488">
    <cfRule type="duplicateValues" dxfId="3011" priority="3477" stopIfTrue="1"/>
    <cfRule type="duplicateValues" dxfId="3010" priority="3478" stopIfTrue="1"/>
    <cfRule type="duplicateValues" dxfId="3009" priority="3479" stopIfTrue="1"/>
  </conditionalFormatting>
  <conditionalFormatting sqref="A490:A491">
    <cfRule type="duplicateValues" dxfId="3008" priority="3515" stopIfTrue="1"/>
    <cfRule type="duplicateValues" dxfId="3007" priority="3516" stopIfTrue="1"/>
    <cfRule type="duplicateValues" dxfId="3006" priority="3517" stopIfTrue="1"/>
  </conditionalFormatting>
  <conditionalFormatting sqref="A492">
    <cfRule type="duplicateValues" dxfId="3005" priority="3513" stopIfTrue="1"/>
    <cfRule type="duplicateValues" dxfId="3004" priority="3514" stopIfTrue="1"/>
    <cfRule type="duplicateValues" dxfId="3003" priority="3512" stopIfTrue="1"/>
  </conditionalFormatting>
  <conditionalFormatting sqref="A493">
    <cfRule type="duplicateValues" dxfId="3002" priority="3511" stopIfTrue="1"/>
    <cfRule type="duplicateValues" dxfId="3001" priority="3510" stopIfTrue="1"/>
    <cfRule type="duplicateValues" dxfId="3000" priority="3509" stopIfTrue="1"/>
  </conditionalFormatting>
  <conditionalFormatting sqref="A494">
    <cfRule type="duplicateValues" dxfId="2999" priority="3507" stopIfTrue="1"/>
    <cfRule type="duplicateValues" dxfId="2998" priority="3501" stopIfTrue="1"/>
    <cfRule type="duplicateValues" dxfId="2997" priority="3503" stopIfTrue="1"/>
    <cfRule type="duplicateValues" dxfId="2996" priority="3506" stopIfTrue="1"/>
    <cfRule type="duplicateValues" dxfId="2995" priority="3505" stopIfTrue="1"/>
    <cfRule type="duplicateValues" dxfId="2994" priority="3504" stopIfTrue="1"/>
    <cfRule type="duplicateValues" dxfId="2993" priority="3502" stopIfTrue="1"/>
    <cfRule type="duplicateValues" dxfId="2992" priority="3500" stopIfTrue="1"/>
    <cfRule type="duplicateValues" dxfId="2991" priority="3499" stopIfTrue="1"/>
    <cfRule type="duplicateValues" dxfId="2990" priority="3498" stopIfTrue="1"/>
    <cfRule type="duplicateValues" dxfId="2989" priority="3497" stopIfTrue="1"/>
    <cfRule type="duplicateValues" dxfId="2988" priority="3508" stopIfTrue="1"/>
  </conditionalFormatting>
  <conditionalFormatting sqref="A495">
    <cfRule type="duplicateValues" dxfId="2987" priority="3494" stopIfTrue="1"/>
    <cfRule type="duplicateValues" dxfId="2986" priority="3496" stopIfTrue="1"/>
    <cfRule type="duplicateValues" dxfId="2985" priority="3495" stopIfTrue="1"/>
  </conditionalFormatting>
  <conditionalFormatting sqref="A496">
    <cfRule type="duplicateValues" dxfId="2984" priority="3492" stopIfTrue="1"/>
    <cfRule type="duplicateValues" dxfId="2983" priority="3491" stopIfTrue="1"/>
    <cfRule type="duplicateValues" dxfId="2982" priority="3493" stopIfTrue="1"/>
  </conditionalFormatting>
  <conditionalFormatting sqref="A497">
    <cfRule type="duplicateValues" dxfId="2981" priority="3490" stopIfTrue="1"/>
    <cfRule type="duplicateValues" dxfId="2980" priority="3489" stopIfTrue="1"/>
    <cfRule type="duplicateValues" dxfId="2979" priority="3486" stopIfTrue="1"/>
    <cfRule type="duplicateValues" dxfId="2978" priority="3488" stopIfTrue="1"/>
    <cfRule type="duplicateValues" dxfId="2977" priority="3487" stopIfTrue="1"/>
    <cfRule type="duplicateValues" dxfId="2976" priority="3485" stopIfTrue="1"/>
  </conditionalFormatting>
  <conditionalFormatting sqref="A498:A500">
    <cfRule type="duplicateValues" dxfId="2975" priority="3480"/>
  </conditionalFormatting>
  <conditionalFormatting sqref="A498:A549">
    <cfRule type="duplicateValues" dxfId="2974" priority="3327" stopIfTrue="1"/>
    <cfRule type="duplicateValues" dxfId="2973" priority="3329" stopIfTrue="1"/>
    <cfRule type="duplicateValues" dxfId="2972" priority="3328" stopIfTrue="1"/>
  </conditionalFormatting>
  <conditionalFormatting sqref="A498:A564">
    <cfRule type="duplicateValues" dxfId="2971" priority="3324" stopIfTrue="1"/>
    <cfRule type="duplicateValues" dxfId="2970" priority="3325" stopIfTrue="1"/>
    <cfRule type="duplicateValues" dxfId="2969" priority="3326" stopIfTrue="1"/>
  </conditionalFormatting>
  <conditionalFormatting sqref="A501:A564">
    <cfRule type="duplicateValues" dxfId="2968" priority="3330"/>
  </conditionalFormatting>
  <conditionalFormatting sqref="A531:A532">
    <cfRule type="duplicateValues" dxfId="2967" priority="3481"/>
  </conditionalFormatting>
  <conditionalFormatting sqref="A549">
    <cfRule type="duplicateValues" dxfId="2966" priority="3482" stopIfTrue="1"/>
    <cfRule type="duplicateValues" dxfId="2965" priority="3484" stopIfTrue="1"/>
    <cfRule type="duplicateValues" dxfId="2964" priority="3483" stopIfTrue="1"/>
  </conditionalFormatting>
  <conditionalFormatting sqref="A565">
    <cfRule type="duplicateValues" dxfId="2963" priority="3463" stopIfTrue="1"/>
  </conditionalFormatting>
  <conditionalFormatting sqref="A565:A566">
    <cfRule type="duplicateValues" dxfId="2962" priority="3462" stopIfTrue="1"/>
    <cfRule type="duplicateValues" dxfId="2961" priority="3444"/>
    <cfRule type="duplicateValues" dxfId="2960" priority="3443" stopIfTrue="1"/>
    <cfRule type="duplicateValues" dxfId="2959" priority="3442" stopIfTrue="1"/>
    <cfRule type="duplicateValues" dxfId="2958" priority="3441" stopIfTrue="1"/>
    <cfRule type="duplicateValues" dxfId="2957" priority="3440"/>
    <cfRule type="duplicateValues" dxfId="2956" priority="3457"/>
    <cfRule type="duplicateValues" dxfId="2955" priority="3458" stopIfTrue="1"/>
    <cfRule type="duplicateValues" dxfId="2954" priority="3459"/>
    <cfRule type="duplicateValues" dxfId="2953" priority="3460"/>
    <cfRule type="duplicateValues" dxfId="2952" priority="3461"/>
    <cfRule type="duplicateValues" dxfId="2951" priority="3456" stopIfTrue="1"/>
    <cfRule type="duplicateValues" dxfId="2950" priority="3455" stopIfTrue="1"/>
    <cfRule type="duplicateValues" dxfId="2949" priority="3454" stopIfTrue="1"/>
    <cfRule type="duplicateValues" dxfId="2948" priority="3453" stopIfTrue="1"/>
    <cfRule type="duplicateValues" dxfId="2947" priority="3452" stopIfTrue="1"/>
    <cfRule type="duplicateValues" dxfId="2946" priority="3451" stopIfTrue="1"/>
    <cfRule type="duplicateValues" dxfId="2945" priority="3450" stopIfTrue="1"/>
    <cfRule type="duplicateValues" dxfId="2944" priority="3449" stopIfTrue="1"/>
    <cfRule type="duplicateValues" dxfId="2943" priority="3448" stopIfTrue="1"/>
    <cfRule type="duplicateValues" dxfId="2942" priority="3447" stopIfTrue="1"/>
    <cfRule type="duplicateValues" dxfId="2941" priority="3446" stopIfTrue="1"/>
    <cfRule type="duplicateValues" dxfId="2940" priority="3445" stopIfTrue="1"/>
  </conditionalFormatting>
  <conditionalFormatting sqref="A566">
    <cfRule type="duplicateValues" dxfId="2939" priority="3397" stopIfTrue="1"/>
    <cfRule type="duplicateValues" dxfId="2938" priority="3398" stopIfTrue="1"/>
    <cfRule type="duplicateValues" dxfId="2937" priority="3396" stopIfTrue="1"/>
    <cfRule type="duplicateValues" dxfId="2936" priority="3395" stopIfTrue="1"/>
  </conditionalFormatting>
  <conditionalFormatting sqref="A567:A589">
    <cfRule type="duplicateValues" dxfId="2935" priority="3332" stopIfTrue="1"/>
    <cfRule type="duplicateValues" dxfId="2934" priority="3331" stopIfTrue="1"/>
    <cfRule type="duplicateValues" dxfId="2933" priority="3343" stopIfTrue="1"/>
    <cfRule type="duplicateValues" dxfId="2932" priority="3333" stopIfTrue="1"/>
    <cfRule type="duplicateValues" dxfId="2931" priority="3342" stopIfTrue="1"/>
    <cfRule type="duplicateValues" dxfId="2930" priority="3341" stopIfTrue="1"/>
    <cfRule type="duplicateValues" dxfId="2929" priority="3340"/>
    <cfRule type="duplicateValues" dxfId="2928" priority="3339" stopIfTrue="1"/>
    <cfRule type="duplicateValues" dxfId="2927" priority="3338" stopIfTrue="1"/>
    <cfRule type="duplicateValues" dxfId="2926" priority="3337" stopIfTrue="1"/>
    <cfRule type="duplicateValues" dxfId="2925" priority="3336" stopIfTrue="1"/>
    <cfRule type="duplicateValues" dxfId="2924" priority="3335" stopIfTrue="1"/>
    <cfRule type="duplicateValues" dxfId="2923" priority="3334" stopIfTrue="1"/>
  </conditionalFormatting>
  <conditionalFormatting sqref="A567:A590 A278:A564">
    <cfRule type="duplicateValues" dxfId="2922" priority="3019"/>
  </conditionalFormatting>
  <conditionalFormatting sqref="A567:A590">
    <cfRule type="duplicateValues" dxfId="2921" priority="3018"/>
  </conditionalFormatting>
  <conditionalFormatting sqref="A590 A278:A564">
    <cfRule type="duplicateValues" dxfId="2920" priority="3021"/>
  </conditionalFormatting>
  <conditionalFormatting sqref="A590">
    <cfRule type="duplicateValues" dxfId="2919" priority="3372" stopIfTrue="1"/>
    <cfRule type="duplicateValues" dxfId="2918" priority="3366" stopIfTrue="1"/>
    <cfRule type="duplicateValues" dxfId="2917" priority="3367" stopIfTrue="1"/>
    <cfRule type="duplicateValues" dxfId="2916" priority="3368" stopIfTrue="1"/>
    <cfRule type="duplicateValues" dxfId="2915" priority="3370" stopIfTrue="1"/>
    <cfRule type="duplicateValues" dxfId="2914" priority="3374" stopIfTrue="1"/>
    <cfRule type="duplicateValues" dxfId="2913" priority="3020"/>
    <cfRule type="duplicateValues" dxfId="2912" priority="3377" stopIfTrue="1"/>
    <cfRule type="duplicateValues" dxfId="2911" priority="3371" stopIfTrue="1"/>
    <cfRule type="duplicateValues" dxfId="2910" priority="3376" stopIfTrue="1"/>
    <cfRule type="duplicateValues" dxfId="2909" priority="3375" stopIfTrue="1"/>
    <cfRule type="duplicateValues" dxfId="2908" priority="3369" stopIfTrue="1"/>
    <cfRule type="duplicateValues" dxfId="2907" priority="3373" stopIfTrue="1"/>
  </conditionalFormatting>
  <conditionalFormatting sqref="A591:A707">
    <cfRule type="duplicateValues" dxfId="2906" priority="2600"/>
    <cfRule type="duplicateValues" dxfId="2905" priority="2019" stopIfTrue="1"/>
    <cfRule type="duplicateValues" dxfId="2904" priority="2020" stopIfTrue="1"/>
    <cfRule type="duplicateValues" dxfId="2903" priority="2021" stopIfTrue="1"/>
    <cfRule type="duplicateValues" dxfId="2902" priority="2022" stopIfTrue="1"/>
    <cfRule type="duplicateValues" dxfId="2901" priority="2029"/>
    <cfRule type="duplicateValues" dxfId="2900" priority="2027" stopIfTrue="1"/>
    <cfRule type="duplicateValues" dxfId="2899" priority="2026" stopIfTrue="1"/>
    <cfRule type="duplicateValues" dxfId="2898" priority="2025" stopIfTrue="1"/>
    <cfRule type="duplicateValues" dxfId="2897" priority="2024" stopIfTrue="1"/>
    <cfRule type="duplicateValues" dxfId="2896" priority="2023" stopIfTrue="1"/>
    <cfRule type="duplicateValues" dxfId="2895" priority="2028" stopIfTrue="1"/>
    <cfRule type="duplicateValues" dxfId="2894" priority="2015"/>
    <cfRule type="duplicateValues" dxfId="2893" priority="2016"/>
    <cfRule type="duplicateValues" dxfId="2892" priority="2017" stopIfTrue="1"/>
    <cfRule type="duplicateValues" dxfId="2891" priority="2018" stopIfTrue="1"/>
  </conditionalFormatting>
  <conditionalFormatting sqref="A591:A788">
    <cfRule type="duplicateValues" dxfId="2890" priority="1870"/>
    <cfRule type="duplicateValues" dxfId="2889" priority="1859"/>
  </conditionalFormatting>
  <conditionalFormatting sqref="A708 A713:A743 A745:A782">
    <cfRule type="duplicateValues" dxfId="2888" priority="2273"/>
  </conditionalFormatting>
  <conditionalFormatting sqref="A708 A713:A782">
    <cfRule type="duplicateValues" dxfId="2887" priority="2217"/>
  </conditionalFormatting>
  <conditionalFormatting sqref="A708 A745:A764 A713:A743">
    <cfRule type="duplicateValues" dxfId="2886" priority="2475" stopIfTrue="1"/>
  </conditionalFormatting>
  <conditionalFormatting sqref="A708">
    <cfRule type="duplicateValues" dxfId="2885" priority="2272"/>
    <cfRule type="duplicateValues" dxfId="2884" priority="2474"/>
    <cfRule type="duplicateValues" dxfId="2883" priority="2353" stopIfTrue="1"/>
  </conditionalFormatting>
  <conditionalFormatting sqref="A708:A782">
    <cfRule type="duplicateValues" dxfId="2882" priority="2129"/>
    <cfRule type="duplicateValues" dxfId="2881" priority="2180"/>
  </conditionalFormatting>
  <conditionalFormatting sqref="A709:A712">
    <cfRule type="duplicateValues" dxfId="2880" priority="2114" stopIfTrue="1"/>
    <cfRule type="duplicateValues" dxfId="2879" priority="2115" stopIfTrue="1"/>
    <cfRule type="duplicateValues" dxfId="2878" priority="2116" stopIfTrue="1"/>
    <cfRule type="duplicateValues" dxfId="2877" priority="2117"/>
    <cfRule type="duplicateValues" dxfId="2876" priority="2118" stopIfTrue="1"/>
    <cfRule type="duplicateValues" dxfId="2875" priority="2110" stopIfTrue="1"/>
    <cfRule type="duplicateValues" dxfId="2874" priority="2106" stopIfTrue="1"/>
    <cfRule type="duplicateValues" dxfId="2873" priority="2107" stopIfTrue="1"/>
    <cfRule type="duplicateValues" dxfId="2872" priority="2108" stopIfTrue="1"/>
    <cfRule type="duplicateValues" dxfId="2871" priority="2109" stopIfTrue="1"/>
    <cfRule type="duplicateValues" dxfId="2870" priority="2111" stopIfTrue="1"/>
    <cfRule type="duplicateValues" dxfId="2869" priority="2112" stopIfTrue="1"/>
    <cfRule type="duplicateValues" dxfId="2868" priority="2113" stopIfTrue="1"/>
  </conditionalFormatting>
  <conditionalFormatting sqref="A713:A714 A708">
    <cfRule type="duplicateValues" dxfId="2867" priority="2084" stopIfTrue="1"/>
    <cfRule type="duplicateValues" dxfId="2866" priority="2085" stopIfTrue="1"/>
    <cfRule type="duplicateValues" dxfId="2865" priority="2087" stopIfTrue="1"/>
    <cfRule type="duplicateValues" dxfId="2864" priority="2086" stopIfTrue="1"/>
    <cfRule type="duplicateValues" dxfId="2863" priority="2095" stopIfTrue="1"/>
    <cfRule type="duplicateValues" dxfId="2862" priority="2094" stopIfTrue="1"/>
    <cfRule type="duplicateValues" dxfId="2861" priority="2093" stopIfTrue="1"/>
    <cfRule type="duplicateValues" dxfId="2860" priority="2092" stopIfTrue="1"/>
    <cfRule type="duplicateValues" dxfId="2859" priority="2088" stopIfTrue="1"/>
    <cfRule type="duplicateValues" dxfId="2858" priority="2089" stopIfTrue="1"/>
    <cfRule type="duplicateValues" dxfId="2857" priority="2090" stopIfTrue="1"/>
    <cfRule type="duplicateValues" dxfId="2856" priority="2091" stopIfTrue="1"/>
  </conditionalFormatting>
  <conditionalFormatting sqref="A713:A724 A708">
    <cfRule type="duplicateValues" dxfId="2855" priority="2031"/>
  </conditionalFormatting>
  <conditionalFormatting sqref="A715:A718">
    <cfRule type="duplicateValues" dxfId="2854" priority="2063" stopIfTrue="1"/>
  </conditionalFormatting>
  <conditionalFormatting sqref="A715:A721">
    <cfRule type="duplicateValues" dxfId="2853" priority="2042" stopIfTrue="1"/>
  </conditionalFormatting>
  <conditionalFormatting sqref="A715:A743 A745:A764">
    <cfRule type="duplicateValues" dxfId="2852" priority="2468" stopIfTrue="1"/>
    <cfRule type="duplicateValues" dxfId="2851" priority="2473" stopIfTrue="1"/>
    <cfRule type="duplicateValues" dxfId="2850" priority="2472" stopIfTrue="1"/>
    <cfRule type="duplicateValues" dxfId="2849" priority="2471" stopIfTrue="1"/>
    <cfRule type="duplicateValues" dxfId="2848" priority="2470" stopIfTrue="1"/>
    <cfRule type="duplicateValues" dxfId="2847" priority="2469" stopIfTrue="1"/>
    <cfRule type="duplicateValues" dxfId="2846" priority="2467" stopIfTrue="1"/>
    <cfRule type="duplicateValues" dxfId="2845" priority="2466" stopIfTrue="1"/>
    <cfRule type="duplicateValues" dxfId="2844" priority="2465" stopIfTrue="1"/>
    <cfRule type="duplicateValues" dxfId="2843" priority="2463" stopIfTrue="1"/>
    <cfRule type="duplicateValues" dxfId="2842" priority="2462" stopIfTrue="1"/>
    <cfRule type="duplicateValues" dxfId="2841" priority="2464" stopIfTrue="1"/>
  </conditionalFormatting>
  <conditionalFormatting sqref="A719">
    <cfRule type="duplicateValues" dxfId="2840" priority="2267" stopIfTrue="1"/>
    <cfRule type="duplicateValues" dxfId="2839" priority="2304" stopIfTrue="1"/>
  </conditionalFormatting>
  <conditionalFormatting sqref="A723:A743">
    <cfRule type="duplicateValues" dxfId="2838" priority="2030" stopIfTrue="1"/>
  </conditionalFormatting>
  <conditionalFormatting sqref="A744">
    <cfRule type="duplicateValues" dxfId="2837" priority="2243" stopIfTrue="1"/>
    <cfRule type="duplicateValues" dxfId="2836" priority="2244" stopIfTrue="1"/>
    <cfRule type="duplicateValues" dxfId="2835" priority="2228" stopIfTrue="1"/>
    <cfRule type="duplicateValues" dxfId="2834" priority="2222"/>
    <cfRule type="duplicateValues" dxfId="2833" priority="2221"/>
    <cfRule type="duplicateValues" dxfId="2832" priority="2220"/>
    <cfRule type="duplicateValues" dxfId="2831" priority="2219"/>
    <cfRule type="duplicateValues" dxfId="2830" priority="2218"/>
    <cfRule type="duplicateValues" dxfId="2829" priority="2245" stopIfTrue="1"/>
    <cfRule type="duplicateValues" dxfId="2828" priority="2246" stopIfTrue="1"/>
    <cfRule type="duplicateValues" dxfId="2827" priority="2247" stopIfTrue="1"/>
    <cfRule type="duplicateValues" dxfId="2826" priority="2248" stopIfTrue="1"/>
    <cfRule type="duplicateValues" dxfId="2825" priority="2249" stopIfTrue="1"/>
    <cfRule type="duplicateValues" dxfId="2824" priority="2226" stopIfTrue="1"/>
    <cfRule type="duplicateValues" dxfId="2823" priority="2250"/>
    <cfRule type="duplicateValues" dxfId="2822" priority="2227" stopIfTrue="1"/>
    <cfRule type="duplicateValues" dxfId="2821" priority="2229" stopIfTrue="1"/>
    <cfRule type="duplicateValues" dxfId="2820" priority="2230" stopIfTrue="1"/>
    <cfRule type="duplicateValues" dxfId="2819" priority="2224"/>
    <cfRule type="duplicateValues" dxfId="2818" priority="2231"/>
    <cfRule type="duplicateValues" dxfId="2817" priority="2232" stopIfTrue="1"/>
    <cfRule type="duplicateValues" dxfId="2816" priority="2233" stopIfTrue="1"/>
    <cfRule type="duplicateValues" dxfId="2815" priority="2234" stopIfTrue="1"/>
    <cfRule type="duplicateValues" dxfId="2814" priority="2235" stopIfTrue="1"/>
    <cfRule type="duplicateValues" dxfId="2813" priority="2223"/>
    <cfRule type="duplicateValues" dxfId="2812" priority="2236"/>
    <cfRule type="duplicateValues" dxfId="2811" priority="2237"/>
    <cfRule type="duplicateValues" dxfId="2810" priority="2238" stopIfTrue="1"/>
    <cfRule type="duplicateValues" dxfId="2809" priority="2239" stopIfTrue="1"/>
    <cfRule type="duplicateValues" dxfId="2808" priority="2225" stopIfTrue="1"/>
    <cfRule type="duplicateValues" dxfId="2807" priority="2240" stopIfTrue="1"/>
    <cfRule type="duplicateValues" dxfId="2806" priority="2241" stopIfTrue="1"/>
    <cfRule type="duplicateValues" dxfId="2805" priority="2242" stopIfTrue="1"/>
    <cfRule type="duplicateValues" dxfId="2804" priority="2251" stopIfTrue="1"/>
  </conditionalFormatting>
  <conditionalFormatting sqref="A745:A747 A708 A713:A743">
    <cfRule type="duplicateValues" dxfId="2803" priority="2254"/>
  </conditionalFormatting>
  <conditionalFormatting sqref="A745:A749 A715:A743">
    <cfRule type="duplicateValues" dxfId="2802" priority="2262" stopIfTrue="1"/>
    <cfRule type="duplicateValues" dxfId="2801" priority="2263" stopIfTrue="1"/>
    <cfRule type="duplicateValues" dxfId="2800" priority="2264" stopIfTrue="1"/>
  </conditionalFormatting>
  <conditionalFormatting sqref="A745:A749 A722:A743">
    <cfRule type="duplicateValues" dxfId="2799" priority="2266" stopIfTrue="1"/>
  </conditionalFormatting>
  <conditionalFormatting sqref="A745:A753 A708 A713:A743">
    <cfRule type="duplicateValues" dxfId="2798" priority="2255"/>
  </conditionalFormatting>
  <conditionalFormatting sqref="A745:A762 A715:A743">
    <cfRule type="duplicateValues" dxfId="2797" priority="2259" stopIfTrue="1"/>
    <cfRule type="duplicateValues" dxfId="2796" priority="2260" stopIfTrue="1"/>
    <cfRule type="duplicateValues" dxfId="2795" priority="2261" stopIfTrue="1"/>
  </conditionalFormatting>
  <conditionalFormatting sqref="A745:A762 A723:A743 A719">
    <cfRule type="duplicateValues" dxfId="2794" priority="2268" stopIfTrue="1"/>
  </conditionalFormatting>
  <conditionalFormatting sqref="A745:A762 A723:A743">
    <cfRule type="duplicateValues" dxfId="2793" priority="2269" stopIfTrue="1"/>
  </conditionalFormatting>
  <conditionalFormatting sqref="A745:A773 A708 A713:A743">
    <cfRule type="duplicateValues" dxfId="2792" priority="2256"/>
  </conditionalFormatting>
  <conditionalFormatting sqref="A745:A782 A708 A713:A743">
    <cfRule type="duplicateValues" dxfId="2791" priority="2265"/>
  </conditionalFormatting>
  <conditionalFormatting sqref="A745:A782">
    <cfRule type="duplicateValues" dxfId="2790" priority="2253"/>
    <cfRule type="duplicateValues" dxfId="2789" priority="2258"/>
    <cfRule type="duplicateValues" dxfId="2788" priority="2257"/>
    <cfRule type="duplicateValues" dxfId="2787" priority="2252"/>
  </conditionalFormatting>
  <conditionalFormatting sqref="A748:A749">
    <cfRule type="duplicateValues" dxfId="2786" priority="2533" stopIfTrue="1"/>
    <cfRule type="duplicateValues" dxfId="2785" priority="2532" stopIfTrue="1"/>
    <cfRule type="duplicateValues" dxfId="2784" priority="2534" stopIfTrue="1"/>
  </conditionalFormatting>
  <conditionalFormatting sqref="A762">
    <cfRule type="duplicateValues" dxfId="2783" priority="2529" stopIfTrue="1"/>
    <cfRule type="duplicateValues" dxfId="2782" priority="2530" stopIfTrue="1"/>
    <cfRule type="duplicateValues" dxfId="2781" priority="2531" stopIfTrue="1"/>
  </conditionalFormatting>
  <conditionalFormatting sqref="A765">
    <cfRule type="duplicateValues" dxfId="2780" priority="2454" stopIfTrue="1"/>
  </conditionalFormatting>
  <conditionalFormatting sqref="A765:A767">
    <cfRule type="duplicateValues" dxfId="2779" priority="2442" stopIfTrue="1"/>
    <cfRule type="duplicateValues" dxfId="2778" priority="2443" stopIfTrue="1"/>
    <cfRule type="duplicateValues" dxfId="2777" priority="2444" stopIfTrue="1"/>
    <cfRule type="duplicateValues" dxfId="2776" priority="2450" stopIfTrue="1"/>
    <cfRule type="duplicateValues" dxfId="2775" priority="2448" stopIfTrue="1"/>
    <cfRule type="duplicateValues" dxfId="2774" priority="2446" stopIfTrue="1"/>
    <cfRule type="duplicateValues" dxfId="2773" priority="2451" stopIfTrue="1"/>
    <cfRule type="duplicateValues" dxfId="2772" priority="2452" stopIfTrue="1"/>
    <cfRule type="duplicateValues" dxfId="2771" priority="2453" stopIfTrue="1"/>
    <cfRule type="duplicateValues" dxfId="2770" priority="2445" stopIfTrue="1"/>
    <cfRule type="duplicateValues" dxfId="2769" priority="2447" stopIfTrue="1"/>
    <cfRule type="duplicateValues" dxfId="2768" priority="2449" stopIfTrue="1"/>
  </conditionalFormatting>
  <conditionalFormatting sqref="A765:A779">
    <cfRule type="duplicateValues" dxfId="2767" priority="2318" stopIfTrue="1"/>
    <cfRule type="duplicateValues" dxfId="2766" priority="2317"/>
  </conditionalFormatting>
  <conditionalFormatting sqref="A768">
    <cfRule type="duplicateValues" dxfId="2765" priority="2384" stopIfTrue="1"/>
  </conditionalFormatting>
  <conditionalFormatting sqref="A768:A769">
    <cfRule type="duplicateValues" dxfId="2764" priority="2455" stopIfTrue="1"/>
  </conditionalFormatting>
  <conditionalFormatting sqref="A768:A773">
    <cfRule type="duplicateValues" dxfId="2763" priority="2320" stopIfTrue="1"/>
    <cfRule type="duplicateValues" dxfId="2762" priority="2321" stopIfTrue="1"/>
    <cfRule type="duplicateValues" dxfId="2761" priority="2322" stopIfTrue="1"/>
  </conditionalFormatting>
  <conditionalFormatting sqref="A768:A778">
    <cfRule type="duplicateValues" dxfId="2760" priority="2316" stopIfTrue="1"/>
    <cfRule type="duplicateValues" dxfId="2759" priority="2314" stopIfTrue="1"/>
    <cfRule type="duplicateValues" dxfId="2758" priority="2315" stopIfTrue="1"/>
  </conditionalFormatting>
  <conditionalFormatting sqref="A768:A779">
    <cfRule type="duplicateValues" dxfId="2757" priority="2309" stopIfTrue="1"/>
    <cfRule type="duplicateValues" dxfId="2756" priority="2310" stopIfTrue="1"/>
    <cfRule type="duplicateValues" dxfId="2755" priority="2311" stopIfTrue="1"/>
    <cfRule type="duplicateValues" dxfId="2754" priority="2312" stopIfTrue="1"/>
    <cfRule type="duplicateValues" dxfId="2753" priority="2313" stopIfTrue="1"/>
    <cfRule type="duplicateValues" dxfId="2752" priority="2326" stopIfTrue="1"/>
    <cfRule type="duplicateValues" dxfId="2751" priority="2325" stopIfTrue="1"/>
    <cfRule type="duplicateValues" dxfId="2750" priority="2305" stopIfTrue="1"/>
    <cfRule type="duplicateValues" dxfId="2749" priority="2306" stopIfTrue="1"/>
    <cfRule type="duplicateValues" dxfId="2748" priority="2307" stopIfTrue="1"/>
    <cfRule type="duplicateValues" dxfId="2747" priority="2324" stopIfTrue="1"/>
    <cfRule type="duplicateValues" dxfId="2746" priority="2308" stopIfTrue="1"/>
  </conditionalFormatting>
  <conditionalFormatting sqref="A770:A773">
    <cfRule type="duplicateValues" dxfId="2745" priority="2323" stopIfTrue="1"/>
  </conditionalFormatting>
  <conditionalFormatting sqref="A771:A778">
    <cfRule type="duplicateValues" dxfId="2744" priority="2319" stopIfTrue="1"/>
  </conditionalFormatting>
  <conditionalFormatting sqref="A780">
    <cfRule type="duplicateValues" dxfId="2743" priority="2385" stopIfTrue="1"/>
    <cfRule type="duplicateValues" dxfId="2742" priority="2386" stopIfTrue="1"/>
    <cfRule type="duplicateValues" dxfId="2741" priority="2387" stopIfTrue="1"/>
    <cfRule type="duplicateValues" dxfId="2740" priority="2457" stopIfTrue="1"/>
    <cfRule type="duplicateValues" dxfId="2739" priority="2461" stopIfTrue="1"/>
    <cfRule type="duplicateValues" dxfId="2738" priority="2456" stopIfTrue="1"/>
  </conditionalFormatting>
  <conditionalFormatting sqref="A780:A782">
    <cfRule type="duplicateValues" dxfId="2737" priority="2335" stopIfTrue="1"/>
    <cfRule type="duplicateValues" dxfId="2736" priority="2334" stopIfTrue="1"/>
    <cfRule type="duplicateValues" dxfId="2735" priority="2333" stopIfTrue="1"/>
    <cfRule type="duplicateValues" dxfId="2734" priority="2332" stopIfTrue="1"/>
    <cfRule type="duplicateValues" dxfId="2733" priority="2331" stopIfTrue="1"/>
    <cfRule type="duplicateValues" dxfId="2732" priority="2330" stopIfTrue="1"/>
    <cfRule type="duplicateValues" dxfId="2731" priority="2329" stopIfTrue="1"/>
    <cfRule type="duplicateValues" dxfId="2730" priority="2328" stopIfTrue="1"/>
    <cfRule type="duplicateValues" dxfId="2729" priority="2327" stopIfTrue="1"/>
    <cfRule type="duplicateValues" dxfId="2728" priority="2270" stopIfTrue="1"/>
    <cfRule type="duplicateValues" dxfId="2727" priority="2458" stopIfTrue="1"/>
    <cfRule type="duplicateValues" dxfId="2726" priority="2337" stopIfTrue="1"/>
    <cfRule type="duplicateValues" dxfId="2725" priority="2460" stopIfTrue="1"/>
    <cfRule type="duplicateValues" dxfId="2724" priority="2459" stopIfTrue="1"/>
    <cfRule type="duplicateValues" dxfId="2723" priority="2352" stopIfTrue="1"/>
    <cfRule type="duplicateValues" dxfId="2722" priority="2351" stopIfTrue="1"/>
    <cfRule type="duplicateValues" dxfId="2721" priority="2350" stopIfTrue="1"/>
    <cfRule type="duplicateValues" dxfId="2720" priority="2349" stopIfTrue="1"/>
    <cfRule type="duplicateValues" dxfId="2719" priority="2348" stopIfTrue="1"/>
    <cfRule type="duplicateValues" dxfId="2718" priority="2347" stopIfTrue="1"/>
    <cfRule type="duplicateValues" dxfId="2717" priority="2346" stopIfTrue="1"/>
    <cfRule type="duplicateValues" dxfId="2716" priority="2345" stopIfTrue="1"/>
    <cfRule type="duplicateValues" dxfId="2715" priority="2344" stopIfTrue="1"/>
    <cfRule type="duplicateValues" dxfId="2714" priority="2343"/>
    <cfRule type="duplicateValues" dxfId="2713" priority="2342" stopIfTrue="1"/>
    <cfRule type="duplicateValues" dxfId="2712" priority="2341" stopIfTrue="1"/>
    <cfRule type="duplicateValues" dxfId="2711" priority="2340" stopIfTrue="1"/>
    <cfRule type="duplicateValues" dxfId="2710" priority="2339" stopIfTrue="1"/>
    <cfRule type="duplicateValues" dxfId="2709" priority="2338" stopIfTrue="1"/>
    <cfRule type="duplicateValues" dxfId="2708" priority="2336" stopIfTrue="1"/>
  </conditionalFormatting>
  <conditionalFormatting sqref="A781:A782">
    <cfRule type="duplicateValues" dxfId="2707" priority="2271" stopIfTrue="1"/>
  </conditionalFormatting>
  <conditionalFormatting sqref="A783:A788">
    <cfRule type="duplicateValues" dxfId="2706" priority="1965" stopIfTrue="1"/>
    <cfRule type="duplicateValues" dxfId="2705" priority="1954" stopIfTrue="1"/>
    <cfRule type="duplicateValues" dxfId="2704" priority="1955" stopIfTrue="1"/>
    <cfRule type="duplicateValues" dxfId="2703" priority="1956" stopIfTrue="1"/>
    <cfRule type="duplicateValues" dxfId="2702" priority="1966"/>
    <cfRule type="duplicateValues" dxfId="2701" priority="1964" stopIfTrue="1"/>
    <cfRule type="duplicateValues" dxfId="2700" priority="1959" stopIfTrue="1"/>
    <cfRule type="duplicateValues" dxfId="2699" priority="1963" stopIfTrue="1"/>
    <cfRule type="duplicateValues" dxfId="2698" priority="1962" stopIfTrue="1"/>
    <cfRule type="duplicateValues" dxfId="2697" priority="1961" stopIfTrue="1"/>
    <cfRule type="duplicateValues" dxfId="2696" priority="1960" stopIfTrue="1"/>
    <cfRule type="duplicateValues" dxfId="2695" priority="1957" stopIfTrue="1"/>
    <cfRule type="duplicateValues" dxfId="2694" priority="1958" stopIfTrue="1"/>
    <cfRule type="duplicateValues" dxfId="2693" priority="1969"/>
    <cfRule type="duplicateValues" dxfId="2692" priority="1967"/>
    <cfRule type="duplicateValues" dxfId="2691" priority="1968"/>
  </conditionalFormatting>
  <conditionalFormatting sqref="A789:A790">
    <cfRule type="duplicateValues" dxfId="2690" priority="1550" stopIfTrue="1"/>
    <cfRule type="duplicateValues" dxfId="2689" priority="1545" stopIfTrue="1"/>
    <cfRule type="duplicateValues" dxfId="2688" priority="1823"/>
    <cfRule type="duplicateValues" dxfId="2687" priority="1546" stopIfTrue="1"/>
    <cfRule type="duplicateValues" dxfId="2686" priority="1544" stopIfTrue="1"/>
    <cfRule type="duplicateValues" dxfId="2685" priority="1822"/>
    <cfRule type="duplicateValues" dxfId="2684" priority="1547" stopIfTrue="1"/>
    <cfRule type="duplicateValues" dxfId="2683" priority="1558" stopIfTrue="1"/>
    <cfRule type="duplicateValues" dxfId="2682" priority="1548" stopIfTrue="1"/>
    <cfRule type="duplicateValues" dxfId="2681" priority="1559" stopIfTrue="1"/>
    <cfRule type="duplicateValues" dxfId="2680" priority="1560"/>
    <cfRule type="duplicateValues" dxfId="2679" priority="1549" stopIfTrue="1"/>
    <cfRule type="duplicateValues" dxfId="2678" priority="1557"/>
    <cfRule type="duplicateValues" dxfId="2677" priority="1556" stopIfTrue="1"/>
    <cfRule type="duplicateValues" dxfId="2676" priority="1555" stopIfTrue="1"/>
    <cfRule type="duplicateValues" dxfId="2675" priority="1554" stopIfTrue="1"/>
    <cfRule type="duplicateValues" dxfId="2674" priority="1553" stopIfTrue="1"/>
    <cfRule type="duplicateValues" dxfId="2673" priority="1552" stopIfTrue="1"/>
    <cfRule type="duplicateValues" dxfId="2672" priority="1551" stopIfTrue="1"/>
  </conditionalFormatting>
  <conditionalFormatting sqref="A789:A888">
    <cfRule type="duplicateValues" dxfId="2671" priority="1543"/>
    <cfRule type="duplicateValues" dxfId="2670" priority="1220"/>
    <cfRule type="duplicateValues" dxfId="2669" priority="1542"/>
    <cfRule type="duplicateValues" dxfId="2668" priority="1541"/>
    <cfRule type="duplicateValues" dxfId="2667" priority="1540"/>
  </conditionalFormatting>
  <conditionalFormatting sqref="A789:A930">
    <cfRule type="duplicateValues" dxfId="2666" priority="1048"/>
    <cfRule type="duplicateValues" dxfId="2665" priority="1049"/>
  </conditionalFormatting>
  <conditionalFormatting sqref="A791:A888">
    <cfRule type="duplicateValues" dxfId="2664" priority="1218" stopIfTrue="1"/>
    <cfRule type="duplicateValues" dxfId="2663" priority="1219"/>
    <cfRule type="duplicateValues" dxfId="2662" priority="1216" stopIfTrue="1"/>
    <cfRule type="duplicateValues" dxfId="2661" priority="1214" stopIfTrue="1"/>
    <cfRule type="duplicateValues" dxfId="2660" priority="1213" stopIfTrue="1"/>
    <cfRule type="duplicateValues" dxfId="2659" priority="1212" stopIfTrue="1"/>
    <cfRule type="duplicateValues" dxfId="2658" priority="1211" stopIfTrue="1"/>
    <cfRule type="duplicateValues" dxfId="2657" priority="1210" stopIfTrue="1"/>
    <cfRule type="duplicateValues" dxfId="2656" priority="1209" stopIfTrue="1"/>
    <cfRule type="duplicateValues" dxfId="2655" priority="1215" stopIfTrue="1"/>
    <cfRule type="duplicateValues" dxfId="2654" priority="1207" stopIfTrue="1"/>
    <cfRule type="duplicateValues" dxfId="2653" priority="1217" stopIfTrue="1"/>
    <cfRule type="duplicateValues" dxfId="2652" priority="1208" stopIfTrue="1"/>
  </conditionalFormatting>
  <conditionalFormatting sqref="A889:A890">
    <cfRule type="duplicateValues" dxfId="2651" priority="1225" stopIfTrue="1"/>
    <cfRule type="duplicateValues" dxfId="2650" priority="1222" stopIfTrue="1"/>
    <cfRule type="duplicateValues" dxfId="2649" priority="1223" stopIfTrue="1"/>
    <cfRule type="duplicateValues" dxfId="2648" priority="1221" stopIfTrue="1"/>
    <cfRule type="duplicateValues" dxfId="2647" priority="1224" stopIfTrue="1"/>
    <cfRule type="duplicateValues" dxfId="2646" priority="1232" stopIfTrue="1"/>
    <cfRule type="duplicateValues" dxfId="2645" priority="1231" stopIfTrue="1"/>
    <cfRule type="duplicateValues" dxfId="2644" priority="1230" stopIfTrue="1"/>
    <cfRule type="duplicateValues" dxfId="2643" priority="1229" stopIfTrue="1"/>
    <cfRule type="duplicateValues" dxfId="2642" priority="1228" stopIfTrue="1"/>
    <cfRule type="duplicateValues" dxfId="2641" priority="1227" stopIfTrue="1"/>
    <cfRule type="duplicateValues" dxfId="2640" priority="1226" stopIfTrue="1"/>
  </conditionalFormatting>
  <conditionalFormatting sqref="A889:A914">
    <cfRule type="duplicateValues" dxfId="2639" priority="1299"/>
    <cfRule type="duplicateValues" dxfId="2638" priority="1300"/>
  </conditionalFormatting>
  <conditionalFormatting sqref="A891:A894">
    <cfRule type="duplicateValues" dxfId="2637" priority="1264" stopIfTrue="1"/>
  </conditionalFormatting>
  <conditionalFormatting sqref="A891:A898">
    <cfRule type="duplicateValues" dxfId="2636" priority="1263" stopIfTrue="1"/>
  </conditionalFormatting>
  <conditionalFormatting sqref="A894 A898">
    <cfRule type="duplicateValues" dxfId="2635" priority="1262" stopIfTrue="1"/>
  </conditionalFormatting>
  <conditionalFormatting sqref="A898 A894">
    <cfRule type="duplicateValues" dxfId="2634" priority="1456" stopIfTrue="1"/>
  </conditionalFormatting>
  <conditionalFormatting sqref="A899">
    <cfRule type="duplicateValues" dxfId="2633" priority="1347" stopIfTrue="1"/>
    <cfRule type="duplicateValues" dxfId="2632" priority="1326"/>
    <cfRule type="duplicateValues" dxfId="2631" priority="1325"/>
    <cfRule type="duplicateValues" dxfId="2630" priority="1346" stopIfTrue="1"/>
    <cfRule type="duplicateValues" dxfId="2629" priority="1345" stopIfTrue="1"/>
    <cfRule type="duplicateValues" dxfId="2628" priority="1344" stopIfTrue="1"/>
    <cfRule type="duplicateValues" dxfId="2627" priority="1343" stopIfTrue="1"/>
    <cfRule type="duplicateValues" dxfId="2626" priority="1342" stopIfTrue="1"/>
    <cfRule type="duplicateValues" dxfId="2625" priority="1341" stopIfTrue="1"/>
    <cfRule type="duplicateValues" dxfId="2624" priority="1340" stopIfTrue="1"/>
    <cfRule type="duplicateValues" dxfId="2623" priority="1339" stopIfTrue="1"/>
    <cfRule type="duplicateValues" dxfId="2622" priority="1338" stopIfTrue="1"/>
    <cfRule type="duplicateValues" dxfId="2621" priority="1337" stopIfTrue="1"/>
    <cfRule type="duplicateValues" dxfId="2620" priority="1336" stopIfTrue="1"/>
    <cfRule type="duplicateValues" dxfId="2619" priority="1335" stopIfTrue="1"/>
    <cfRule type="duplicateValues" dxfId="2618" priority="1334" stopIfTrue="1"/>
    <cfRule type="duplicateValues" dxfId="2617" priority="1333"/>
    <cfRule type="duplicateValues" dxfId="2616" priority="1331"/>
    <cfRule type="duplicateValues" dxfId="2615" priority="1330"/>
    <cfRule type="duplicateValues" dxfId="2614" priority="1329"/>
    <cfRule type="duplicateValues" dxfId="2613" priority="1328"/>
    <cfRule type="duplicateValues" dxfId="2612" priority="1327"/>
    <cfRule type="duplicateValues" dxfId="2611" priority="1352" stopIfTrue="1"/>
    <cfRule type="duplicateValues" dxfId="2610" priority="1332"/>
    <cfRule type="duplicateValues" dxfId="2609" priority="1356"/>
    <cfRule type="duplicateValues" dxfId="2608" priority="1355"/>
    <cfRule type="duplicateValues" dxfId="2607" priority="1354"/>
    <cfRule type="duplicateValues" dxfId="2606" priority="1353" stopIfTrue="1"/>
    <cfRule type="duplicateValues" dxfId="2605" priority="1351" stopIfTrue="1"/>
    <cfRule type="duplicateValues" dxfId="2604" priority="1350" stopIfTrue="1"/>
    <cfRule type="duplicateValues" dxfId="2603" priority="1349" stopIfTrue="1"/>
    <cfRule type="duplicateValues" dxfId="2602" priority="1348" stopIfTrue="1"/>
  </conditionalFormatting>
  <conditionalFormatting sqref="A900:A905 A889:A898">
    <cfRule type="duplicateValues" dxfId="2601" priority="1261"/>
  </conditionalFormatting>
  <conditionalFormatting sqref="A900:A906 A889:A898">
    <cfRule type="duplicateValues" dxfId="2600" priority="1260"/>
  </conditionalFormatting>
  <conditionalFormatting sqref="A900:A914 A889:A898">
    <cfRule type="duplicateValues" dxfId="2599" priority="1359"/>
  </conditionalFormatting>
  <conditionalFormatting sqref="A900:A914 A891:A898">
    <cfRule type="duplicateValues" dxfId="2598" priority="1257" stopIfTrue="1"/>
    <cfRule type="duplicateValues" dxfId="2597" priority="1248" stopIfTrue="1"/>
    <cfRule type="duplicateValues" dxfId="2596" priority="1246" stopIfTrue="1"/>
    <cfRule type="duplicateValues" dxfId="2595" priority="1245" stopIfTrue="1"/>
    <cfRule type="duplicateValues" dxfId="2594" priority="1244" stopIfTrue="1"/>
    <cfRule type="duplicateValues" dxfId="2593" priority="1256" stopIfTrue="1"/>
    <cfRule type="duplicateValues" dxfId="2592" priority="1255" stopIfTrue="1"/>
    <cfRule type="duplicateValues" dxfId="2591" priority="1240" stopIfTrue="1"/>
    <cfRule type="duplicateValues" dxfId="2590" priority="1243" stopIfTrue="1"/>
    <cfRule type="duplicateValues" dxfId="2589" priority="1247" stopIfTrue="1"/>
    <cfRule type="duplicateValues" dxfId="2588" priority="1241" stopIfTrue="1"/>
    <cfRule type="duplicateValues" dxfId="2587" priority="1242" stopIfTrue="1"/>
  </conditionalFormatting>
  <conditionalFormatting sqref="A900:A914">
    <cfRule type="duplicateValues" dxfId="2586" priority="1358"/>
    <cfRule type="duplicateValues" dxfId="2585" priority="1239" stopIfTrue="1"/>
    <cfRule type="duplicateValues" dxfId="2584" priority="1238" stopIfTrue="1"/>
    <cfRule type="duplicateValues" dxfId="2583" priority="1253" stopIfTrue="1"/>
    <cfRule type="duplicateValues" dxfId="2582" priority="1254" stopIfTrue="1"/>
    <cfRule type="duplicateValues" dxfId="2581" priority="1252" stopIfTrue="1"/>
    <cfRule type="duplicateValues" dxfId="2580" priority="1251" stopIfTrue="1"/>
    <cfRule type="duplicateValues" dxfId="2579" priority="1250"/>
    <cfRule type="duplicateValues" dxfId="2578" priority="1249"/>
    <cfRule type="duplicateValues" dxfId="2577" priority="1357"/>
    <cfRule type="duplicateValues" dxfId="2576" priority="1237" stopIfTrue="1"/>
    <cfRule type="duplicateValues" dxfId="2575" priority="1236" stopIfTrue="1"/>
    <cfRule type="duplicateValues" dxfId="2574" priority="1235"/>
    <cfRule type="duplicateValues" dxfId="2573" priority="1234"/>
    <cfRule type="duplicateValues" dxfId="2572" priority="1233"/>
  </conditionalFormatting>
  <conditionalFormatting sqref="A902:A914 A894 A898">
    <cfRule type="duplicateValues" dxfId="2571" priority="1258" stopIfTrue="1"/>
  </conditionalFormatting>
  <conditionalFormatting sqref="A902:A914">
    <cfRule type="duplicateValues" dxfId="2570" priority="1259" stopIfTrue="1"/>
  </conditionalFormatting>
  <conditionalFormatting sqref="A915:A930">
    <cfRule type="duplicateValues" dxfId="2569" priority="1090"/>
    <cfRule type="duplicateValues" dxfId="2568" priority="1091"/>
    <cfRule type="duplicateValues" dxfId="2567" priority="1089" stopIfTrue="1"/>
    <cfRule type="duplicateValues" dxfId="2566" priority="1080" stopIfTrue="1"/>
    <cfRule type="duplicateValues" dxfId="2565" priority="1088" stopIfTrue="1"/>
    <cfRule type="duplicateValues" dxfId="2564" priority="1087" stopIfTrue="1"/>
    <cfRule type="duplicateValues" dxfId="2563" priority="1086" stopIfTrue="1"/>
    <cfRule type="duplicateValues" dxfId="2562" priority="1085" stopIfTrue="1"/>
    <cfRule type="duplicateValues" dxfId="2561" priority="1084" stopIfTrue="1"/>
    <cfRule type="duplicateValues" dxfId="2560" priority="1092"/>
    <cfRule type="duplicateValues" dxfId="2559" priority="1078" stopIfTrue="1"/>
    <cfRule type="duplicateValues" dxfId="2558" priority="1082" stopIfTrue="1"/>
    <cfRule type="duplicateValues" dxfId="2557" priority="1081" stopIfTrue="1"/>
    <cfRule type="duplicateValues" dxfId="2556" priority="1079" stopIfTrue="1"/>
    <cfRule type="duplicateValues" dxfId="2555" priority="1093"/>
    <cfRule type="duplicateValues" dxfId="2554" priority="1083" stopIfTrue="1"/>
  </conditionalFormatting>
  <conditionalFormatting sqref="A931">
    <cfRule type="duplicateValues" dxfId="2553" priority="325" stopIfTrue="1"/>
    <cfRule type="duplicateValues" dxfId="2552" priority="332" stopIfTrue="1"/>
    <cfRule type="duplicateValues" dxfId="2551" priority="333" stopIfTrue="1"/>
    <cfRule type="duplicateValues" dxfId="2550" priority="334" stopIfTrue="1"/>
    <cfRule type="duplicateValues" dxfId="2549" priority="335" stopIfTrue="1"/>
    <cfRule type="duplicateValues" dxfId="2548" priority="336"/>
    <cfRule type="duplicateValues" dxfId="2547" priority="421"/>
    <cfRule type="duplicateValues" dxfId="2546" priority="328" stopIfTrue="1"/>
    <cfRule type="duplicateValues" dxfId="2545" priority="329" stopIfTrue="1"/>
    <cfRule type="duplicateValues" dxfId="2544" priority="337" stopIfTrue="1"/>
    <cfRule type="duplicateValues" dxfId="2543" priority="1006"/>
    <cfRule type="duplicateValues" dxfId="2542" priority="1007"/>
    <cfRule type="duplicateValues" dxfId="2541" priority="330" stopIfTrue="1"/>
    <cfRule type="duplicateValues" dxfId="2540" priority="327" stopIfTrue="1"/>
    <cfRule type="duplicateValues" dxfId="2539" priority="331" stopIfTrue="1"/>
    <cfRule type="duplicateValues" dxfId="2538" priority="326" stopIfTrue="1"/>
  </conditionalFormatting>
  <conditionalFormatting sqref="A931:A1027">
    <cfRule type="duplicateValues" dxfId="2537" priority="418"/>
    <cfRule type="duplicateValues" dxfId="2536" priority="417"/>
    <cfRule type="duplicateValues" dxfId="2535" priority="416"/>
    <cfRule type="duplicateValues" dxfId="2534" priority="340"/>
    <cfRule type="duplicateValues" dxfId="2533" priority="339"/>
    <cfRule type="duplicateValues" dxfId="2532" priority="420"/>
    <cfRule type="duplicateValues" dxfId="2531" priority="338"/>
    <cfRule type="duplicateValues" dxfId="2530" priority="419"/>
  </conditionalFormatting>
  <conditionalFormatting sqref="A931:A1054">
    <cfRule type="duplicateValues" dxfId="2529" priority="2"/>
    <cfRule type="duplicateValues" dxfId="2528" priority="1"/>
  </conditionalFormatting>
  <conditionalFormatting sqref="A932:A1027">
    <cfRule type="duplicateValues" dxfId="2527" priority="195" stopIfTrue="1"/>
    <cfRule type="duplicateValues" dxfId="2526" priority="203"/>
    <cfRule type="duplicateValues" dxfId="2525" priority="201" stopIfTrue="1"/>
    <cfRule type="duplicateValues" dxfId="2524" priority="200" stopIfTrue="1"/>
    <cfRule type="duplicateValues" dxfId="2523" priority="199" stopIfTrue="1"/>
    <cfRule type="duplicateValues" dxfId="2522" priority="198" stopIfTrue="1"/>
    <cfRule type="duplicateValues" dxfId="2521" priority="197" stopIfTrue="1"/>
    <cfRule type="duplicateValues" dxfId="2520" priority="196" stopIfTrue="1"/>
    <cfRule type="duplicateValues" dxfId="2519" priority="202" stopIfTrue="1"/>
    <cfRule type="duplicateValues" dxfId="2518" priority="191" stopIfTrue="1"/>
    <cfRule type="duplicateValues" dxfId="2517" priority="192" stopIfTrue="1"/>
    <cfRule type="duplicateValues" dxfId="2516" priority="193" stopIfTrue="1"/>
    <cfRule type="duplicateValues" dxfId="2515" priority="194" stopIfTrue="1"/>
  </conditionalFormatting>
  <conditionalFormatting sqref="A1028:A1033">
    <cfRule type="duplicateValues" dxfId="2514" priority="234"/>
    <cfRule type="duplicateValues" dxfId="2513" priority="235"/>
    <cfRule type="duplicateValues" dxfId="2512" priority="236"/>
    <cfRule type="duplicateValues" dxfId="2511" priority="237"/>
    <cfRule type="duplicateValues" dxfId="2510" priority="238"/>
    <cfRule type="duplicateValues" dxfId="2509" priority="239"/>
    <cfRule type="duplicateValues" dxfId="2508" priority="240" stopIfTrue="1"/>
    <cfRule type="duplicateValues" dxfId="2507" priority="241" stopIfTrue="1"/>
    <cfRule type="duplicateValues" dxfId="2506" priority="242" stopIfTrue="1"/>
    <cfRule type="duplicateValues" dxfId="2505" priority="243" stopIfTrue="1"/>
    <cfRule type="duplicateValues" dxfId="2504" priority="244" stopIfTrue="1"/>
    <cfRule type="duplicateValues" dxfId="2503" priority="245" stopIfTrue="1"/>
    <cfRule type="duplicateValues" dxfId="2502" priority="246" stopIfTrue="1"/>
    <cfRule type="duplicateValues" dxfId="2501" priority="247" stopIfTrue="1"/>
    <cfRule type="duplicateValues" dxfId="2500" priority="248" stopIfTrue="1"/>
    <cfRule type="duplicateValues" dxfId="2499" priority="249" stopIfTrue="1"/>
    <cfRule type="duplicateValues" dxfId="2498" priority="250" stopIfTrue="1"/>
    <cfRule type="duplicateValues" dxfId="2497" priority="251" stopIfTrue="1"/>
    <cfRule type="duplicateValues" dxfId="2496" priority="252"/>
    <cfRule type="duplicateValues" dxfId="2495" priority="253" stopIfTrue="1"/>
    <cfRule type="duplicateValues" dxfId="2494" priority="254"/>
    <cfRule type="duplicateValues" dxfId="2493" priority="255"/>
    <cfRule type="duplicateValues" dxfId="2492" priority="256"/>
    <cfRule type="duplicateValues" dxfId="2491" priority="257"/>
    <cfRule type="duplicateValues" dxfId="2490" priority="258" stopIfTrue="1"/>
    <cfRule type="duplicateValues" dxfId="2489" priority="259" stopIfTrue="1"/>
    <cfRule type="duplicateValues" dxfId="2488" priority="260"/>
    <cfRule type="duplicateValues" dxfId="2487" priority="261"/>
    <cfRule type="duplicateValues" dxfId="2486" priority="262"/>
    <cfRule type="duplicateValues" dxfId="2485" priority="263" stopIfTrue="1"/>
  </conditionalFormatting>
  <conditionalFormatting sqref="A1028:A1039">
    <cfRule type="duplicateValues" dxfId="2484" priority="231"/>
    <cfRule type="duplicateValues" dxfId="2483" priority="232"/>
    <cfRule type="duplicateValues" dxfId="2482" priority="233"/>
  </conditionalFormatting>
  <conditionalFormatting sqref="A1034">
    <cfRule type="duplicateValues" dxfId="2481" priority="228" stopIfTrue="1"/>
    <cfRule type="duplicateValues" dxfId="2480" priority="227" stopIfTrue="1"/>
    <cfRule type="duplicateValues" dxfId="2479" priority="226" stopIfTrue="1"/>
    <cfRule type="duplicateValues" dxfId="2478" priority="225" stopIfTrue="1"/>
    <cfRule type="duplicateValues" dxfId="2477" priority="224" stopIfTrue="1"/>
    <cfRule type="duplicateValues" dxfId="2476" priority="223" stopIfTrue="1"/>
    <cfRule type="duplicateValues" dxfId="2475" priority="222" stopIfTrue="1"/>
    <cfRule type="duplicateValues" dxfId="2474" priority="221" stopIfTrue="1"/>
    <cfRule type="duplicateValues" dxfId="2473" priority="220" stopIfTrue="1"/>
    <cfRule type="duplicateValues" dxfId="2472" priority="219" stopIfTrue="1"/>
    <cfRule type="duplicateValues" dxfId="2471" priority="230" stopIfTrue="1"/>
    <cfRule type="duplicateValues" dxfId="2470" priority="229" stopIfTrue="1"/>
  </conditionalFormatting>
  <conditionalFormatting sqref="A1034:A1039">
    <cfRule type="duplicateValues" dxfId="2469" priority="208"/>
    <cfRule type="duplicateValues" dxfId="2468" priority="286"/>
    <cfRule type="duplicateValues" dxfId="2467" priority="268"/>
    <cfRule type="duplicateValues" dxfId="2466" priority="273"/>
    <cfRule type="duplicateValues" dxfId="2465" priority="272" stopIfTrue="1"/>
    <cfRule type="duplicateValues" dxfId="2464" priority="271" stopIfTrue="1"/>
    <cfRule type="duplicateValues" dxfId="2463" priority="269"/>
    <cfRule type="duplicateValues" dxfId="2462" priority="266"/>
    <cfRule type="duplicateValues" dxfId="2461" priority="210"/>
    <cfRule type="duplicateValues" dxfId="2460" priority="209"/>
    <cfRule type="duplicateValues" dxfId="2459" priority="264"/>
    <cfRule type="duplicateValues" dxfId="2458" priority="207"/>
    <cfRule type="duplicateValues" dxfId="2457" priority="206"/>
    <cfRule type="duplicateValues" dxfId="2456" priority="205"/>
    <cfRule type="duplicateValues" dxfId="2455" priority="204"/>
    <cfRule type="duplicateValues" dxfId="2454" priority="288" stopIfTrue="1"/>
    <cfRule type="duplicateValues" dxfId="2453" priority="287"/>
  </conditionalFormatting>
  <conditionalFormatting sqref="A1035:A1037">
    <cfRule type="duplicateValues" dxfId="2452" priority="218" stopIfTrue="1"/>
  </conditionalFormatting>
  <conditionalFormatting sqref="A1035:A1039">
    <cfRule type="duplicateValues" dxfId="2451" priority="217" stopIfTrue="1"/>
    <cfRule type="duplicateValues" dxfId="2450" priority="212" stopIfTrue="1"/>
    <cfRule type="duplicateValues" dxfId="2449" priority="216" stopIfTrue="1"/>
    <cfRule type="duplicateValues" dxfId="2448" priority="215" stopIfTrue="1"/>
    <cfRule type="duplicateValues" dxfId="2447" priority="214" stopIfTrue="1"/>
    <cfRule type="duplicateValues" dxfId="2446" priority="213" stopIfTrue="1"/>
    <cfRule type="duplicateValues" dxfId="2445" priority="211" stopIfTrue="1"/>
    <cfRule type="duplicateValues" dxfId="2444" priority="285" stopIfTrue="1"/>
    <cfRule type="duplicateValues" dxfId="2443" priority="284" stopIfTrue="1"/>
    <cfRule type="duplicateValues" dxfId="2442" priority="281" stopIfTrue="1"/>
    <cfRule type="duplicateValues" dxfId="2441" priority="275" stopIfTrue="1"/>
    <cfRule type="duplicateValues" dxfId="2440" priority="277" stopIfTrue="1"/>
    <cfRule type="duplicateValues" dxfId="2439" priority="279" stopIfTrue="1"/>
    <cfRule type="duplicateValues" dxfId="2438" priority="280" stopIfTrue="1"/>
    <cfRule type="duplicateValues" dxfId="2437" priority="282" stopIfTrue="1"/>
    <cfRule type="duplicateValues" dxfId="2436" priority="278" stopIfTrue="1"/>
    <cfRule type="duplicateValues" dxfId="2435" priority="283" stopIfTrue="1"/>
    <cfRule type="duplicateValues" dxfId="2434" priority="276" stopIfTrue="1"/>
    <cfRule type="duplicateValues" dxfId="2433" priority="274" stopIfTrue="1"/>
  </conditionalFormatting>
  <conditionalFormatting sqref="A1039">
    <cfRule type="duplicateValues" dxfId="2432" priority="265" stopIfTrue="1"/>
    <cfRule type="duplicateValues" dxfId="2431" priority="270" stopIfTrue="1"/>
    <cfRule type="duplicateValues" dxfId="2430" priority="267" stopIfTrue="1"/>
  </conditionalFormatting>
  <conditionalFormatting sqref="A1040:A1054">
    <cfRule type="duplicateValues" dxfId="2429" priority="149"/>
    <cfRule type="duplicateValues" dxfId="2428" priority="148"/>
    <cfRule type="duplicateValues" dxfId="2427" priority="147"/>
    <cfRule type="duplicateValues" dxfId="2426" priority="146"/>
    <cfRule type="duplicateValues" dxfId="2425" priority="141" stopIfTrue="1"/>
    <cfRule type="duplicateValues" dxfId="2424" priority="139" stopIfTrue="1"/>
    <cfRule type="duplicateValues" dxfId="2423" priority="138" stopIfTrue="1"/>
    <cfRule type="duplicateValues" dxfId="2422" priority="133" stopIfTrue="1"/>
    <cfRule type="duplicateValues" dxfId="2421" priority="134" stopIfTrue="1"/>
    <cfRule type="duplicateValues" dxfId="2420" priority="135" stopIfTrue="1"/>
    <cfRule type="duplicateValues" dxfId="2419" priority="150"/>
    <cfRule type="duplicateValues" dxfId="2418" priority="137" stopIfTrue="1"/>
    <cfRule type="duplicateValues" dxfId="2417" priority="140" stopIfTrue="1"/>
    <cfRule type="duplicateValues" dxfId="2416" priority="142" stopIfTrue="1"/>
    <cfRule type="duplicateValues" dxfId="2415" priority="143" stopIfTrue="1"/>
    <cfRule type="duplicateValues" dxfId="2414" priority="144" stopIfTrue="1"/>
    <cfRule type="duplicateValues" dxfId="2413" priority="145"/>
    <cfRule type="duplicateValues" dxfId="2412" priority="136" stopIfTrue="1"/>
  </conditionalFormatting>
  <conditionalFormatting sqref="E2:E11 E13:E564 F567:F578 F580:F589">
    <cfRule type="cellIs" dxfId="2411" priority="3739" stopIfTrue="1" operator="greaterThanOrEqual">
      <formula>50</formula>
    </cfRule>
    <cfRule type="cellIs" dxfId="2410" priority="3740" stopIfTrue="1" operator="lessThan">
      <formula>50</formula>
    </cfRule>
    <cfRule type="cellIs" dxfId="2409" priority="3741" stopIfTrue="1" operator="greaterThanOrEqual">
      <formula>50</formula>
    </cfRule>
    <cfRule type="cellIs" dxfId="2408" priority="3730" stopIfTrue="1" operator="lessThan">
      <formula>50</formula>
    </cfRule>
  </conditionalFormatting>
  <conditionalFormatting sqref="E2:E11 E13:E564">
    <cfRule type="cellIs" dxfId="2407" priority="3738" stopIfTrue="1" operator="lessThan">
      <formula>50</formula>
    </cfRule>
  </conditionalFormatting>
  <conditionalFormatting sqref="E2:E564 F567:F578 F580:F589 F2 F222 F386:F419">
    <cfRule type="cellIs" dxfId="2406" priority="3742" stopIfTrue="1" operator="lessThan">
      <formula>50</formula>
    </cfRule>
    <cfRule type="cellIs" dxfId="2405" priority="3728" stopIfTrue="1" operator="greaterThanOrEqual">
      <formula>50</formula>
    </cfRule>
  </conditionalFormatting>
  <conditionalFormatting sqref="E2:E564 F567:F578 F580:F589">
    <cfRule type="cellIs" dxfId="2404" priority="3731" stopIfTrue="1" operator="lessThan">
      <formula>50</formula>
    </cfRule>
  </conditionalFormatting>
  <conditionalFormatting sqref="E12">
    <cfRule type="containsText" dxfId="2403" priority="3670" stopIfTrue="1" operator="containsText" text="لم">
      <formula>NOT(ISERROR(SEARCH("لم",E12)))</formula>
    </cfRule>
    <cfRule type="cellIs" dxfId="2402" priority="3676" stopIfTrue="1" operator="greaterThanOrEqual">
      <formula>50</formula>
    </cfRule>
    <cfRule type="cellIs" dxfId="2401" priority="3675" stopIfTrue="1" operator="lessThan">
      <formula>50</formula>
    </cfRule>
    <cfRule type="cellIs" dxfId="2400" priority="3674" stopIfTrue="1" operator="greaterThanOrEqual">
      <formula>50</formula>
    </cfRule>
    <cfRule type="cellIs" dxfId="2399" priority="3671" stopIfTrue="1" operator="lessThan">
      <formula>50</formula>
    </cfRule>
  </conditionalFormatting>
  <conditionalFormatting sqref="E15">
    <cfRule type="cellIs" dxfId="2398" priority="3683" stopIfTrue="1" operator="lessThan">
      <formula>50</formula>
    </cfRule>
    <cfRule type="cellIs" dxfId="2397" priority="3681" stopIfTrue="1" operator="greaterThanOrEqual">
      <formula>50</formula>
    </cfRule>
    <cfRule type="cellIs" dxfId="2396" priority="3680" stopIfTrue="1" operator="lessThan">
      <formula>50</formula>
    </cfRule>
    <cfRule type="containsText" dxfId="2395" priority="3679" stopIfTrue="1" operator="containsText" text="لم">
      <formula>NOT(ISERROR(SEARCH("لم",E15)))</formula>
    </cfRule>
    <cfRule type="cellIs" dxfId="2394" priority="3678" stopIfTrue="1" operator="lessThan">
      <formula>50</formula>
    </cfRule>
    <cfRule type="containsText" dxfId="2393" priority="3677" stopIfTrue="1" operator="containsText" text="لم">
      <formula>NOT(ISERROR(SEARCH("لم",E15)))</formula>
    </cfRule>
    <cfRule type="cellIs" dxfId="2392" priority="3687" stopIfTrue="1" operator="lessThan">
      <formula>50</formula>
    </cfRule>
    <cfRule type="cellIs" dxfId="2391" priority="3688" stopIfTrue="1" operator="lessThan">
      <formula>50</formula>
    </cfRule>
    <cfRule type="cellIs" dxfId="2390" priority="3691" stopIfTrue="1" operator="lessThan">
      <formula>5050</formula>
    </cfRule>
    <cfRule type="cellIs" dxfId="2389" priority="3686" stopIfTrue="1" operator="greaterThanOrEqual">
      <formula>50</formula>
    </cfRule>
    <cfRule type="cellIs" dxfId="2388" priority="3685" stopIfTrue="1" operator="lessThan">
      <formula>50</formula>
    </cfRule>
    <cfRule type="cellIs" dxfId="2387" priority="3684" stopIfTrue="1" operator="lessThan">
      <formula>50</formula>
    </cfRule>
    <cfRule type="cellIs" dxfId="2386" priority="3689" stopIfTrue="1" operator="greaterThanOrEqual">
      <formula>50</formula>
    </cfRule>
    <cfRule type="cellIs" dxfId="2385" priority="3692" stopIfTrue="1" operator="lessThanOrEqual">
      <formula>49</formula>
    </cfRule>
  </conditionalFormatting>
  <conditionalFormatting sqref="E17 E34:E35 E46:E497 F567:F578 F580:F589">
    <cfRule type="cellIs" dxfId="2384" priority="3708" stopIfTrue="1" operator="lessThan">
      <formula>50</formula>
    </cfRule>
  </conditionalFormatting>
  <conditionalFormatting sqref="E26">
    <cfRule type="cellIs" dxfId="2383" priority="3659" stopIfTrue="1" operator="lessThan">
      <formula>50</formula>
    </cfRule>
    <cfRule type="cellIs" dxfId="2382" priority="3658" stopIfTrue="1" operator="greaterThanOrEqual">
      <formula>50</formula>
    </cfRule>
    <cfRule type="cellIs" dxfId="2381" priority="3657" stopIfTrue="1" operator="lessThan">
      <formula>50</formula>
    </cfRule>
    <cfRule type="cellIs" dxfId="2380" priority="3656" stopIfTrue="1" operator="greaterThanOrEqual">
      <formula>50</formula>
    </cfRule>
    <cfRule type="cellIs" dxfId="2379" priority="3655" stopIfTrue="1" operator="lessThan">
      <formula>50</formula>
    </cfRule>
  </conditionalFormatting>
  <conditionalFormatting sqref="E27">
    <cfRule type="containsText" dxfId="2378" priority="3648" stopIfTrue="1" operator="containsText" text="لم">
      <formula>NOT(ISERROR(SEARCH("لم",E27)))</formula>
    </cfRule>
    <cfRule type="cellIs" dxfId="2377" priority="3649" stopIfTrue="1" operator="lessThan">
      <formula>50</formula>
    </cfRule>
    <cfRule type="cellIs" dxfId="2376" priority="3654" stopIfTrue="1" operator="greaterThanOrEqual">
      <formula>50</formula>
    </cfRule>
    <cfRule type="cellIs" dxfId="2375" priority="3652" stopIfTrue="1" operator="greaterThanOrEqual">
      <formula>50</formula>
    </cfRule>
    <cfRule type="cellIs" dxfId="2374" priority="3653" stopIfTrue="1" operator="lessThan">
      <formula>50</formula>
    </cfRule>
  </conditionalFormatting>
  <conditionalFormatting sqref="E31">
    <cfRule type="cellIs" dxfId="2373" priority="3662" stopIfTrue="1" operator="greaterThanOrEqual">
      <formula>50</formula>
    </cfRule>
    <cfRule type="cellIs" dxfId="2372" priority="3661" stopIfTrue="1" operator="lessThan">
      <formula>50</formula>
    </cfRule>
    <cfRule type="cellIs" dxfId="2371" priority="3665" stopIfTrue="1" operator="lessThan">
      <formula>50</formula>
    </cfRule>
    <cfRule type="cellIs" dxfId="2370" priority="3663" stopIfTrue="1" operator="lessThan">
      <formula>50</formula>
    </cfRule>
    <cfRule type="cellIs" dxfId="2369" priority="3664" stopIfTrue="1" operator="greaterThanOrEqual">
      <formula>50</formula>
    </cfRule>
  </conditionalFormatting>
  <conditionalFormatting sqref="E34:E35 E46:E497 F567:F578 F580:F589 E17">
    <cfRule type="containsText" dxfId="2368" priority="3707" stopIfTrue="1" operator="containsText" text="لم">
      <formula>NOT(ISERROR(SEARCH("لم",E17)))</formula>
    </cfRule>
  </conditionalFormatting>
  <conditionalFormatting sqref="E34:E35 F2 F386:F419 F567:F578 F580:F589">
    <cfRule type="cellIs" dxfId="2367" priority="3713" stopIfTrue="1" operator="greaterThanOrEqual">
      <formula>50</formula>
    </cfRule>
  </conditionalFormatting>
  <conditionalFormatting sqref="E34:E35 F567:F578 F580:F589 F2 F222 F386:F419">
    <cfRule type="cellIs" dxfId="2366" priority="3723" stopIfTrue="1" operator="lessThan">
      <formula>5050</formula>
    </cfRule>
  </conditionalFormatting>
  <conditionalFormatting sqref="E34:E35 F567:F578 F580:F589">
    <cfRule type="cellIs" dxfId="2365" priority="3721" stopIfTrue="1" operator="greaterThanOrEqual">
      <formula>50</formula>
    </cfRule>
    <cfRule type="cellIs" dxfId="2364" priority="3720" stopIfTrue="1" operator="lessThan">
      <formula>50</formula>
    </cfRule>
    <cfRule type="cellIs" dxfId="2363" priority="3719" stopIfTrue="1" operator="lessThan">
      <formula>50</formula>
    </cfRule>
  </conditionalFormatting>
  <conditionalFormatting sqref="E34:E35">
    <cfRule type="containsText" dxfId="2362" priority="3709" stopIfTrue="1" operator="containsText" text="لم">
      <formula>NOT(ISERROR(SEARCH("لم",E34)))</formula>
    </cfRule>
    <cfRule type="cellIs" dxfId="2361" priority="3712" stopIfTrue="1" operator="lessThan">
      <formula>50</formula>
    </cfRule>
  </conditionalFormatting>
  <conditionalFormatting sqref="E35 E46:E497 F567:F578 F580:F589">
    <cfRule type="cellIs" dxfId="2360" priority="3706" stopIfTrue="1" operator="lessThan">
      <formula>50</formula>
    </cfRule>
    <cfRule type="containsText" dxfId="2359" priority="3705" stopIfTrue="1" operator="containsText" text="لم">
      <formula>NOT(ISERROR(SEARCH("لم",E35)))</formula>
    </cfRule>
  </conditionalFormatting>
  <conditionalFormatting sqref="E46:E497 F567:F578 F580:F589 E35">
    <cfRule type="cellIs" dxfId="2358" priority="3704" stopIfTrue="1" operator="lessThan">
      <formula>50</formula>
    </cfRule>
  </conditionalFormatting>
  <conditionalFormatting sqref="E61">
    <cfRule type="cellIs" dxfId="2357" priority="3647" stopIfTrue="1" operator="lessThan">
      <formula>50</formula>
    </cfRule>
  </conditionalFormatting>
  <conditionalFormatting sqref="E347">
    <cfRule type="cellIs" dxfId="2356" priority="3392" stopIfTrue="1" operator="greaterThanOrEqual">
      <formula>50</formula>
    </cfRule>
    <cfRule type="cellIs" dxfId="2355" priority="3391" stopIfTrue="1" operator="lessThan">
      <formula>50</formula>
    </cfRule>
    <cfRule type="cellIs" dxfId="2354" priority="3390" stopIfTrue="1" operator="greaterThanOrEqual">
      <formula>50</formula>
    </cfRule>
    <cfRule type="cellIs" dxfId="2353" priority="3389" stopIfTrue="1" operator="lessThan">
      <formula>50</formula>
    </cfRule>
    <cfRule type="cellIs" dxfId="2352" priority="3388" stopIfTrue="1" operator="lessThan">
      <formula>5050</formula>
    </cfRule>
    <cfRule type="cellIs" dxfId="2351" priority="3386" stopIfTrue="1" operator="greaterThanOrEqual">
      <formula>50</formula>
    </cfRule>
    <cfRule type="cellIs" dxfId="2350" priority="3385" stopIfTrue="1" operator="lessThan">
      <formula>50</formula>
    </cfRule>
    <cfRule type="cellIs" dxfId="2349" priority="3384" stopIfTrue="1" operator="lessThan">
      <formula>50</formula>
    </cfRule>
    <cfRule type="cellIs" dxfId="2348" priority="3383" stopIfTrue="1" operator="lessThan">
      <formula>50</formula>
    </cfRule>
    <cfRule type="cellIs" dxfId="2347" priority="3381" stopIfTrue="1" operator="greaterThanOrEqual">
      <formula>50</formula>
    </cfRule>
    <cfRule type="cellIs" dxfId="2346" priority="3379" stopIfTrue="1" operator="lessThan">
      <formula>50</formula>
    </cfRule>
    <cfRule type="cellIs" dxfId="2345" priority="3378" stopIfTrue="1" operator="greaterThanOrEqual">
      <formula>50</formula>
    </cfRule>
    <cfRule type="cellIs" dxfId="2344" priority="3393" stopIfTrue="1" operator="lessThan">
      <formula>50</formula>
    </cfRule>
  </conditionalFormatting>
  <conditionalFormatting sqref="E565:E566 F566">
    <cfRule type="cellIs" dxfId="2343" priority="3465" stopIfTrue="1" operator="lessThan">
      <formula>50</formula>
    </cfRule>
  </conditionalFormatting>
  <conditionalFormatting sqref="E565:E566">
    <cfRule type="cellIs" dxfId="2342" priority="3466" stopIfTrue="1" operator="lessThan">
      <formula>50</formula>
    </cfRule>
    <cfRule type="cellIs" dxfId="2341" priority="3467" stopIfTrue="1" operator="lessThan">
      <formula>50</formula>
    </cfRule>
    <cfRule type="cellIs" dxfId="2340" priority="3468" stopIfTrue="1" operator="lessThan">
      <formula>50</formula>
    </cfRule>
    <cfRule type="cellIs" dxfId="2339" priority="3469" stopIfTrue="1" operator="greaterThanOrEqual">
      <formula>50</formula>
    </cfRule>
    <cfRule type="cellIs" dxfId="2338" priority="3470" stopIfTrue="1" operator="lessThan">
      <formula>50</formula>
    </cfRule>
    <cfRule type="cellIs" dxfId="2337" priority="3471" stopIfTrue="1" operator="greaterThanOrEqual">
      <formula>50</formula>
    </cfRule>
    <cfRule type="cellIs" dxfId="2336" priority="3472" stopIfTrue="1" operator="lessThan">
      <formula>50</formula>
    </cfRule>
  </conditionalFormatting>
  <conditionalFormatting sqref="E565:E590 F566">
    <cfRule type="cellIs" dxfId="2335" priority="3473" stopIfTrue="1" operator="greaterThanOrEqual">
      <formula>50</formula>
    </cfRule>
  </conditionalFormatting>
  <conditionalFormatting sqref="E567:E590 F498:F499 F501:F518 F520:F522 F525:F528 F530 F532:F536">
    <cfRule type="cellIs" dxfId="2334" priority="3598" stopIfTrue="1" operator="greaterThanOrEqual">
      <formula>50</formula>
    </cfRule>
  </conditionalFormatting>
  <conditionalFormatting sqref="E567:E590">
    <cfRule type="cellIs" dxfId="2333" priority="3597" stopIfTrue="1" operator="lessThan">
      <formula>50</formula>
    </cfRule>
  </conditionalFormatting>
  <conditionalFormatting sqref="E591:E611 E613:E615 E620:E707 F650 F652:F654 F591:F592 F656:F668 F678:F691 F694:F703 F705:F707">
    <cfRule type="cellIs" dxfId="2332" priority="3013" stopIfTrue="1" operator="lessThan">
      <formula>50</formula>
    </cfRule>
  </conditionalFormatting>
  <conditionalFormatting sqref="E591:E611 E613:E615 E620:E707 F650 F652:F654">
    <cfRule type="cellIs" dxfId="2331" priority="3001" stopIfTrue="1" operator="lessThan">
      <formula>50</formula>
    </cfRule>
    <cfRule type="cellIs" dxfId="2330" priority="3010" stopIfTrue="1" operator="greaterThanOrEqual">
      <formula>50</formula>
    </cfRule>
    <cfRule type="cellIs" dxfId="2329" priority="3002" stopIfTrue="1" operator="lessThan">
      <formula>50</formula>
    </cfRule>
  </conditionalFormatting>
  <conditionalFormatting sqref="E591:E611 E613:E615 E620:E707">
    <cfRule type="cellIs" dxfId="2328" priority="3011" stopIfTrue="1" operator="lessThan">
      <formula>50</formula>
    </cfRule>
    <cfRule type="cellIs" dxfId="2327" priority="3012" stopIfTrue="1" operator="greaterThanOrEqual">
      <formula>50</formula>
    </cfRule>
  </conditionalFormatting>
  <conditionalFormatting sqref="E591:E611 E613:E615">
    <cfRule type="cellIs" dxfId="2326" priority="3009" stopIfTrue="1" operator="lessThan">
      <formula>50</formula>
    </cfRule>
  </conditionalFormatting>
  <conditionalFormatting sqref="E591:E611 E620:E707 F650 F652:F654 F591:F592 F678:F691 F694:F703 F705:F707 E613:E615">
    <cfRule type="cellIs" dxfId="2325" priority="2999" stopIfTrue="1" operator="greaterThanOrEqual">
      <formula>50</formula>
    </cfRule>
  </conditionalFormatting>
  <conditionalFormatting sqref="E607 E611 E613:E615 E649:E655 F650 F652:F654 E675:E707">
    <cfRule type="cellIs" dxfId="2324" priority="2979" stopIfTrue="1" operator="lessThan">
      <formula>50</formula>
    </cfRule>
  </conditionalFormatting>
  <conditionalFormatting sqref="E611 E649:E655 E675:E707 F650 F652:F654 E613:E615 E607">
    <cfRule type="containsText" dxfId="2323" priority="2978" stopIfTrue="1" operator="containsText" text="لم">
      <formula>NOT(ISERROR(SEARCH("لم",E607)))</formula>
    </cfRule>
  </conditionalFormatting>
  <conditionalFormatting sqref="E611 E649:E655 F591:F592 F650 F652:F654 F656:F668">
    <cfRule type="cellIs" dxfId="2322" priority="2984" stopIfTrue="1" operator="greaterThanOrEqual">
      <formula>50</formula>
    </cfRule>
  </conditionalFormatting>
  <conditionalFormatting sqref="E611 E649:E655 F650 F652:F654 F591:F592 F656:F668 F678:F691 F694:F703 F705:F707">
    <cfRule type="cellIs" dxfId="2321" priority="2994" stopIfTrue="1" operator="lessThan">
      <formula>5050</formula>
    </cfRule>
  </conditionalFormatting>
  <conditionalFormatting sqref="E611 E649:E655 F650 F652:F654">
    <cfRule type="containsText" dxfId="2320" priority="2980" stopIfTrue="1" operator="containsText" text="لم">
      <formula>NOT(ISERROR(SEARCH("لم",E611)))</formula>
    </cfRule>
    <cfRule type="cellIs" dxfId="2319" priority="2990" stopIfTrue="1" operator="lessThan">
      <formula>50</formula>
    </cfRule>
    <cfRule type="cellIs" dxfId="2318" priority="2991" stopIfTrue="1" operator="lessThan">
      <formula>50</formula>
    </cfRule>
    <cfRule type="cellIs" dxfId="2317" priority="2992" stopIfTrue="1" operator="greaterThanOrEqual">
      <formula>50</formula>
    </cfRule>
  </conditionalFormatting>
  <conditionalFormatting sqref="E611 E649:E655">
    <cfRule type="cellIs" dxfId="2316" priority="2983" stopIfTrue="1" operator="lessThan">
      <formula>50</formula>
    </cfRule>
  </conditionalFormatting>
  <conditionalFormatting sqref="E611 E651:E655 E675:E707">
    <cfRule type="cellIs" dxfId="2315" priority="2977" stopIfTrue="1" operator="lessThan">
      <formula>50</formula>
    </cfRule>
    <cfRule type="containsText" dxfId="2314" priority="2976" stopIfTrue="1" operator="containsText" text="لم">
      <formula>NOT(ISERROR(SEARCH("لم",E611)))</formula>
    </cfRule>
  </conditionalFormatting>
  <conditionalFormatting sqref="E614">
    <cfRule type="cellIs" dxfId="2313" priority="2924" stopIfTrue="1" operator="lessThan">
      <formula>50</formula>
    </cfRule>
    <cfRule type="cellIs" dxfId="2312" priority="2901" stopIfTrue="1" operator="lessThan">
      <formula>50</formula>
    </cfRule>
    <cfRule type="cellIs" dxfId="2311" priority="2903" stopIfTrue="1" operator="lessThan">
      <formula>50</formula>
    </cfRule>
    <cfRule type="cellIs" dxfId="2310" priority="2909" stopIfTrue="1" operator="lessThan">
      <formula>50</formula>
    </cfRule>
    <cfRule type="cellIs" dxfId="2309" priority="2910" stopIfTrue="1" operator="greaterThan">
      <formula>49</formula>
    </cfRule>
    <cfRule type="containsText" dxfId="2308" priority="2911" stopIfTrue="1" operator="containsText" text="لم">
      <formula>NOT(ISERROR(SEARCH("لم",E614)))</formula>
    </cfRule>
    <cfRule type="cellIs" dxfId="2307" priority="2912" stopIfTrue="1" operator="lessThan">
      <formula>50</formula>
    </cfRule>
    <cfRule type="containsText" dxfId="2306" priority="2904" stopIfTrue="1" operator="containsText" text="لم">
      <formula>NOT(ISERROR(SEARCH("لم",E614)))</formula>
    </cfRule>
    <cfRule type="cellIs" dxfId="2305" priority="2913" stopIfTrue="1" operator="greaterThanOrEqual">
      <formula>50</formula>
    </cfRule>
    <cfRule type="cellIs" dxfId="2304" priority="2915" stopIfTrue="1" operator="lessThan">
      <formula>50</formula>
    </cfRule>
    <cfRule type="cellIs" dxfId="2303" priority="2916" stopIfTrue="1" operator="lessThan">
      <formula>50</formula>
    </cfRule>
    <cfRule type="cellIs" dxfId="2302" priority="2917" stopIfTrue="1" operator="lessThan">
      <formula>50</formula>
    </cfRule>
    <cfRule type="cellIs" dxfId="2301" priority="2918" stopIfTrue="1" operator="greaterThanOrEqual">
      <formula>50</formula>
    </cfRule>
    <cfRule type="cellIs" dxfId="2300" priority="2919" stopIfTrue="1" operator="lessThan">
      <formula>50</formula>
    </cfRule>
    <cfRule type="cellIs" dxfId="2299" priority="2920" stopIfTrue="1" operator="lessThan">
      <formula>50</formula>
    </cfRule>
    <cfRule type="cellIs" dxfId="2298" priority="2921" stopIfTrue="1" operator="greaterThanOrEqual">
      <formula>50</formula>
    </cfRule>
    <cfRule type="cellIs" dxfId="2297" priority="2923" stopIfTrue="1" operator="lessThan">
      <formula>5050</formula>
    </cfRule>
    <cfRule type="cellIs" dxfId="2296" priority="2925" stopIfTrue="1" operator="lessThan">
      <formula>50</formula>
    </cfRule>
    <cfRule type="cellIs" dxfId="2295" priority="2943" stopIfTrue="1" operator="greaterThanOrEqual">
      <formula>50</formula>
    </cfRule>
    <cfRule type="cellIs" dxfId="2294" priority="2942" stopIfTrue="1" operator="lessThan">
      <formula>50</formula>
    </cfRule>
    <cfRule type="cellIs" dxfId="2293" priority="2940" stopIfTrue="1" operator="lessThan">
      <formula>50</formula>
    </cfRule>
    <cfRule type="cellIs" dxfId="2292" priority="2938" stopIfTrue="1" operator="lessThan">
      <formula>50</formula>
    </cfRule>
    <cfRule type="containsText" dxfId="2291" priority="2905" operator="containsText" text="لم">
      <formula>NOT(ISERROR(SEARCH("لم",E614)))</formula>
    </cfRule>
    <cfRule type="cellIs" dxfId="2290" priority="2906" operator="lessThan">
      <formula>50</formula>
    </cfRule>
    <cfRule type="cellIs" priority="2907" operator="greaterThan">
      <formula>49</formula>
    </cfRule>
    <cfRule type="cellIs" dxfId="2289" priority="2937" stopIfTrue="1" operator="greaterThan">
      <formula>50</formula>
    </cfRule>
    <cfRule type="cellIs" dxfId="2288" priority="2936" stopIfTrue="1" operator="greaterThanOrEqual">
      <formula>50</formula>
    </cfRule>
    <cfRule type="cellIs" dxfId="2287" priority="2926" stopIfTrue="1" operator="lessThan">
      <formula>50</formula>
    </cfRule>
    <cfRule type="cellIs" dxfId="2286" priority="2934" stopIfTrue="1" operator="greaterThanOrEqual">
      <formula>50</formula>
    </cfRule>
    <cfRule type="cellIs" dxfId="2285" priority="2933" stopIfTrue="1" operator="lessThan">
      <formula>50</formula>
    </cfRule>
    <cfRule type="cellIs" dxfId="2284" priority="2932" stopIfTrue="1" operator="lessThan">
      <formula>50</formula>
    </cfRule>
    <cfRule type="cellIs" dxfId="2283" priority="2931" stopIfTrue="1" operator="lessThanOrEqual">
      <formula>49</formula>
    </cfRule>
    <cfRule type="cellIs" dxfId="2282" priority="2930" stopIfTrue="1" operator="greaterThanOrEqual">
      <formula>50</formula>
    </cfRule>
    <cfRule type="cellIs" dxfId="2281" priority="2929" stopIfTrue="1" operator="lessThan">
      <formula>50</formula>
    </cfRule>
    <cfRule type="cellIs" dxfId="2280" priority="2928" stopIfTrue="1" operator="lessThanOrEqual">
      <formula>49</formula>
    </cfRule>
    <cfRule type="cellIs" dxfId="2279" priority="2927" stopIfTrue="1" operator="lessThan">
      <formula>50</formula>
    </cfRule>
    <cfRule type="containsText" dxfId="2278" priority="2908" stopIfTrue="1" operator="containsText" text="لم">
      <formula>NOT(ISERROR(SEARCH("لم",E614)))</formula>
    </cfRule>
    <cfRule type="containsText" dxfId="2277" priority="2902" stopIfTrue="1" operator="containsText" text="لم">
      <formula>NOT(ISERROR(SEARCH("لم",E614)))</formula>
    </cfRule>
  </conditionalFormatting>
  <conditionalFormatting sqref="E614:E615">
    <cfRule type="containsText" dxfId="2276" priority="2852" operator="containsText" text="لم">
      <formula>NOT(ISERROR(SEARCH("لم",E614)))</formula>
    </cfRule>
    <cfRule type="cellIs" dxfId="2275" priority="2853" operator="lessThan">
      <formula>50</formula>
    </cfRule>
    <cfRule type="cellIs" priority="2861" operator="greaterThan">
      <formula>49</formula>
    </cfRule>
  </conditionalFormatting>
  <conditionalFormatting sqref="E615">
    <cfRule type="containsText" dxfId="2274" priority="2858" stopIfTrue="1" operator="containsText" text="لم">
      <formula>NOT(ISERROR(SEARCH("لم",E615)))</formula>
    </cfRule>
    <cfRule type="cellIs" dxfId="2273" priority="2857" stopIfTrue="1" operator="lessThan">
      <formula>50</formula>
    </cfRule>
    <cfRule type="containsText" dxfId="2272" priority="2856" stopIfTrue="1" operator="containsText" text="لم">
      <formula>NOT(ISERROR(SEARCH("لم",E615)))</formula>
    </cfRule>
    <cfRule type="cellIs" dxfId="2271" priority="2855" stopIfTrue="1" operator="lessThan">
      <formula>50</formula>
    </cfRule>
    <cfRule type="cellIs" priority="2854" operator="greaterThan">
      <formula>49</formula>
    </cfRule>
    <cfRule type="containsText" dxfId="2270" priority="2859" operator="containsText" text="لم">
      <formula>NOT(ISERROR(SEARCH("لم",E615)))</formula>
    </cfRule>
    <cfRule type="containsText" dxfId="2269" priority="2865" stopIfTrue="1" operator="containsText" text="لم">
      <formula>NOT(ISERROR(SEARCH("لم",E615)))</formula>
    </cfRule>
    <cfRule type="cellIs" dxfId="2268" priority="2866" stopIfTrue="1" operator="lessThan">
      <formula>50</formula>
    </cfRule>
    <cfRule type="cellIs" dxfId="2267" priority="2867" stopIfTrue="1" operator="greaterThanOrEqual">
      <formula>50</formula>
    </cfRule>
    <cfRule type="cellIs" dxfId="2266" priority="2869" stopIfTrue="1" operator="lessThan">
      <formula>50</formula>
    </cfRule>
    <cfRule type="cellIs" dxfId="2265" priority="2870" stopIfTrue="1" operator="lessThan">
      <formula>50</formula>
    </cfRule>
    <cfRule type="cellIs" dxfId="2264" priority="2872" stopIfTrue="1" operator="greaterThanOrEqual">
      <formula>50</formula>
    </cfRule>
    <cfRule type="cellIs" dxfId="2263" priority="2873" stopIfTrue="1" operator="lessThan">
      <formula>50</formula>
    </cfRule>
    <cfRule type="cellIs" dxfId="2262" priority="2874" stopIfTrue="1" operator="lessThan">
      <formula>50</formula>
    </cfRule>
    <cfRule type="cellIs" dxfId="2261" priority="2875" stopIfTrue="1" operator="greaterThanOrEqual">
      <formula>50</formula>
    </cfRule>
    <cfRule type="cellIs" dxfId="2260" priority="2877" stopIfTrue="1" operator="lessThan">
      <formula>5050</formula>
    </cfRule>
    <cfRule type="cellIs" dxfId="2259" priority="2878" stopIfTrue="1" operator="lessThan">
      <formula>50</formula>
    </cfRule>
    <cfRule type="cellIs" dxfId="2258" priority="2879" stopIfTrue="1" operator="lessThan">
      <formula>50</formula>
    </cfRule>
    <cfRule type="cellIs" dxfId="2257" priority="2880" stopIfTrue="1" operator="lessThan">
      <formula>50</formula>
    </cfRule>
    <cfRule type="cellIs" dxfId="2256" priority="2881" stopIfTrue="1" operator="lessThan">
      <formula>50</formula>
    </cfRule>
    <cfRule type="cellIs" dxfId="2255" priority="2882" stopIfTrue="1" operator="lessThanOrEqual">
      <formula>49</formula>
    </cfRule>
    <cfRule type="cellIs" dxfId="2254" priority="2883" stopIfTrue="1" operator="lessThan">
      <formula>50</formula>
    </cfRule>
    <cfRule type="cellIs" dxfId="2253" priority="2891" stopIfTrue="1" operator="greaterThan">
      <formula>50</formula>
    </cfRule>
    <cfRule type="cellIs" dxfId="2252" priority="2885" stopIfTrue="1" operator="lessThanOrEqual">
      <formula>49</formula>
    </cfRule>
    <cfRule type="cellIs" dxfId="2251" priority="2886" stopIfTrue="1" operator="lessThan">
      <formula>50</formula>
    </cfRule>
    <cfRule type="cellIs" dxfId="2250" priority="2887" stopIfTrue="1" operator="lessThan">
      <formula>50</formula>
    </cfRule>
    <cfRule type="cellIs" dxfId="2249" priority="2888" stopIfTrue="1" operator="greaterThanOrEqual">
      <formula>50</formula>
    </cfRule>
    <cfRule type="cellIs" dxfId="2248" priority="2890" stopIfTrue="1" operator="greaterThanOrEqual">
      <formula>50</formula>
    </cfRule>
    <cfRule type="cellIs" dxfId="2247" priority="2892" stopIfTrue="1" operator="lessThan">
      <formula>50</formula>
    </cfRule>
    <cfRule type="cellIs" dxfId="2246" priority="2894" stopIfTrue="1" operator="lessThan">
      <formula>50</formula>
    </cfRule>
    <cfRule type="cellIs" dxfId="2245" priority="2896" stopIfTrue="1" operator="lessThan">
      <formula>50</formula>
    </cfRule>
    <cfRule type="cellIs" dxfId="2244" priority="2897" stopIfTrue="1" operator="greaterThanOrEqual">
      <formula>50</formula>
    </cfRule>
    <cfRule type="cellIs" dxfId="2243" priority="2871" stopIfTrue="1" operator="lessThan">
      <formula>50</formula>
    </cfRule>
    <cfRule type="containsText" dxfId="2242" priority="2862" stopIfTrue="1" operator="containsText" text="لم">
      <formula>NOT(ISERROR(SEARCH("لم",E615)))</formula>
    </cfRule>
    <cfRule type="cellIs" dxfId="2241" priority="2863" stopIfTrue="1" operator="lessThan">
      <formula>50</formula>
    </cfRule>
    <cfRule type="cellIs" dxfId="2240" priority="2864" stopIfTrue="1" operator="greaterThan">
      <formula>49</formula>
    </cfRule>
    <cfRule type="cellIs" dxfId="2239" priority="2860" operator="lessThan">
      <formula>50</formula>
    </cfRule>
    <cfRule type="cellIs" dxfId="2238" priority="2884" stopIfTrue="1" operator="greaterThanOrEqual">
      <formula>50</formula>
    </cfRule>
  </conditionalFormatting>
  <conditionalFormatting sqref="E616">
    <cfRule type="cellIs" dxfId="2237" priority="2701" stopIfTrue="1" operator="lessThan">
      <formula>50</formula>
    </cfRule>
    <cfRule type="cellIs" dxfId="2236" priority="2700" stopIfTrue="1" operator="lessThan">
      <formula>50</formula>
    </cfRule>
    <cfRule type="cellIs" dxfId="2235" priority="2699" stopIfTrue="1" operator="lessThan">
      <formula>50</formula>
    </cfRule>
    <cfRule type="cellIs" dxfId="2234" priority="2703" stopIfTrue="1" operator="greaterThanOrEqual">
      <formula>50</formula>
    </cfRule>
    <cfRule type="cellIs" dxfId="2233" priority="2704" stopIfTrue="1" operator="lessThan">
      <formula>50</formula>
    </cfRule>
    <cfRule type="cellIs" dxfId="2232" priority="2705" stopIfTrue="1" operator="greaterThanOrEqual">
      <formula>50</formula>
    </cfRule>
    <cfRule type="cellIs" dxfId="2231" priority="2706" stopIfTrue="1" operator="lessThan">
      <formula>50</formula>
    </cfRule>
    <cfRule type="cellIs" dxfId="2230" priority="2707" stopIfTrue="1" operator="greaterThanOrEqual">
      <formula>50</formula>
    </cfRule>
    <cfRule type="cellIs" dxfId="2229" priority="2702" stopIfTrue="1" operator="lessThan">
      <formula>50</formula>
    </cfRule>
  </conditionalFormatting>
  <conditionalFormatting sqref="E616:E619">
    <cfRule type="cellIs" dxfId="2228" priority="1869" stopIfTrue="1" operator="greaterThanOrEqual">
      <formula>50</formula>
    </cfRule>
  </conditionalFormatting>
  <conditionalFormatting sqref="E617:E618">
    <cfRule type="cellIs" dxfId="2227" priority="1862" stopIfTrue="1" operator="lessThan">
      <formula>50</formula>
    </cfRule>
    <cfRule type="cellIs" dxfId="2226" priority="1864" stopIfTrue="1" operator="lessThan">
      <formula>50</formula>
    </cfRule>
    <cfRule type="cellIs" dxfId="2225" priority="1865" stopIfTrue="1" operator="greaterThanOrEqual">
      <formula>50</formula>
    </cfRule>
    <cfRule type="cellIs" dxfId="2224" priority="1866" stopIfTrue="1" operator="lessThan">
      <formula>50</formula>
    </cfRule>
    <cfRule type="cellIs" dxfId="2223" priority="1867" stopIfTrue="1" operator="greaterThanOrEqual">
      <formula>50</formula>
    </cfRule>
    <cfRule type="cellIs" dxfId="2222" priority="1868" stopIfTrue="1" operator="lessThan">
      <formula>50</formula>
    </cfRule>
    <cfRule type="cellIs" dxfId="2221" priority="1860" stopIfTrue="1" operator="greaterThanOrEqual">
      <formula>50</formula>
    </cfRule>
    <cfRule type="cellIs" dxfId="2220" priority="1861" stopIfTrue="1" operator="lessThan">
      <formula>50</formula>
    </cfRule>
    <cfRule type="cellIs" dxfId="2219" priority="1863" stopIfTrue="1" operator="lessThan">
      <formula>50</formula>
    </cfRule>
  </conditionalFormatting>
  <conditionalFormatting sqref="E619">
    <cfRule type="cellIs" dxfId="2218" priority="2689" stopIfTrue="1" operator="lessThan">
      <formula>50</formula>
    </cfRule>
    <cfRule type="cellIs" dxfId="2217" priority="2697" stopIfTrue="1" operator="greaterThanOrEqual">
      <formula>50</formula>
    </cfRule>
    <cfRule type="cellIs" dxfId="2216" priority="2696" stopIfTrue="1" operator="lessThan">
      <formula>50</formula>
    </cfRule>
    <cfRule type="cellIs" dxfId="2215" priority="2695" stopIfTrue="1" operator="greaterThanOrEqual">
      <formula>50</formula>
    </cfRule>
    <cfRule type="cellIs" dxfId="2214" priority="2694" stopIfTrue="1" operator="lessThan">
      <formula>50</formula>
    </cfRule>
    <cfRule type="cellIs" dxfId="2213" priority="2693" stopIfTrue="1" operator="greaterThanOrEqual">
      <formula>50</formula>
    </cfRule>
    <cfRule type="cellIs" dxfId="2212" priority="2692" stopIfTrue="1" operator="lessThan">
      <formula>50</formula>
    </cfRule>
    <cfRule type="cellIs" dxfId="2211" priority="2691" stopIfTrue="1" operator="lessThan">
      <formula>50</formula>
    </cfRule>
    <cfRule type="cellIs" dxfId="2210" priority="2690" stopIfTrue="1" operator="lessThan">
      <formula>50</formula>
    </cfRule>
  </conditionalFormatting>
  <conditionalFormatting sqref="E620:E707 F650 F652:F654 F656:F668 F678:F691 F694:F703 F705:F707 F591:F592">
    <cfRule type="cellIs" dxfId="2209" priority="3007" stopIfTrue="1" operator="lessThan">
      <formula>50</formula>
    </cfRule>
  </conditionalFormatting>
  <conditionalFormatting sqref="E646 F650 F652:F654 F657:F658 F660:F668 F678:F691 F694:F703 F705:F707">
    <cfRule type="cellIs" dxfId="2208" priority="3005" stopIfTrue="1" operator="lessThan">
      <formula>50</formula>
    </cfRule>
    <cfRule type="cellIs" dxfId="2207" priority="3006" stopIfTrue="1" operator="greaterThanOrEqual">
      <formula>50</formula>
    </cfRule>
    <cfRule type="cellIs" dxfId="2206" priority="3004" stopIfTrue="1" operator="greaterThanOrEqual">
      <formula>50</formula>
    </cfRule>
  </conditionalFormatting>
  <conditionalFormatting sqref="E675:E707 E611 E651:E655">
    <cfRule type="cellIs" dxfId="2205" priority="2975" stopIfTrue="1" operator="lessThan">
      <formula>50</formula>
    </cfRule>
  </conditionalFormatting>
  <conditionalFormatting sqref="E689">
    <cfRule type="cellIs" dxfId="2204" priority="2663" stopIfTrue="1" operator="greaterThanOrEqual">
      <formula>50</formula>
    </cfRule>
    <cfRule type="cellIs" dxfId="2203" priority="2661" stopIfTrue="1" operator="greaterThanOrEqual">
      <formula>50</formula>
    </cfRule>
    <cfRule type="cellIs" dxfId="2202" priority="2660" stopIfTrue="1" operator="lessThan">
      <formula>50</formula>
    </cfRule>
    <cfRule type="cellIs" dxfId="2201" priority="2662" stopIfTrue="1" operator="lessThan">
      <formula>50</formula>
    </cfRule>
    <cfRule type="cellIs" dxfId="2200" priority="2664" stopIfTrue="1" operator="lessThan">
      <formula>50</formula>
    </cfRule>
  </conditionalFormatting>
  <conditionalFormatting sqref="E708">
    <cfRule type="cellIs" dxfId="2199" priority="2126" stopIfTrue="1" operator="greaterThanOrEqual">
      <formula>50</formula>
    </cfRule>
    <cfRule type="cellIs" dxfId="2198" priority="2125" stopIfTrue="1" operator="lessThan">
      <formula>50</formula>
    </cfRule>
    <cfRule type="cellIs" dxfId="2197" priority="2124" stopIfTrue="1" operator="greaterThanOrEqual">
      <formula>50</formula>
    </cfRule>
    <cfRule type="cellIs" dxfId="2196" priority="2123" stopIfTrue="1" operator="lessThan">
      <formula>50</formula>
    </cfRule>
    <cfRule type="cellIs" dxfId="2195" priority="2122" stopIfTrue="1" operator="lessThan">
      <formula>50</formula>
    </cfRule>
    <cfRule type="cellIs" dxfId="2194" priority="2121" stopIfTrue="1" operator="lessThan">
      <formula>50</formula>
    </cfRule>
    <cfRule type="cellIs" dxfId="2193" priority="2120" stopIfTrue="1" operator="lessThan">
      <formula>50</formula>
    </cfRule>
    <cfRule type="cellIs" dxfId="2192" priority="2119" stopIfTrue="1" operator="greaterThanOrEqual">
      <formula>50</formula>
    </cfRule>
    <cfRule type="cellIs" dxfId="2191" priority="2127" stopIfTrue="1" operator="lessThan">
      <formula>50</formula>
    </cfRule>
  </conditionalFormatting>
  <conditionalFormatting sqref="E708:E709">
    <cfRule type="cellIs" dxfId="2190" priority="2128" stopIfTrue="1" operator="greaterThanOrEqual">
      <formula>50</formula>
    </cfRule>
  </conditionalFormatting>
  <conditionalFormatting sqref="E709">
    <cfRule type="cellIs" dxfId="2189" priority="2202" stopIfTrue="1" operator="greaterThanOrEqual">
      <formula>50</formula>
    </cfRule>
    <cfRule type="cellIs" dxfId="2188" priority="2204" stopIfTrue="1" operator="greaterThanOrEqual">
      <formula>50</formula>
    </cfRule>
    <cfRule type="cellIs" dxfId="2187" priority="2203" stopIfTrue="1" operator="lessThan">
      <formula>50</formula>
    </cfRule>
    <cfRule type="cellIs" dxfId="2186" priority="2201" stopIfTrue="1" operator="lessThan">
      <formula>50</formula>
    </cfRule>
    <cfRule type="cellIs" dxfId="2185" priority="2200" stopIfTrue="1" operator="lessThan">
      <formula>50</formula>
    </cfRule>
    <cfRule type="cellIs" dxfId="2184" priority="2199" stopIfTrue="1" operator="lessThan">
      <formula>50</formula>
    </cfRule>
    <cfRule type="cellIs" dxfId="2183" priority="2198" stopIfTrue="1" operator="lessThan">
      <formula>50</formula>
    </cfRule>
  </conditionalFormatting>
  <conditionalFormatting sqref="E709:E710">
    <cfRule type="cellIs" dxfId="2182" priority="2206" stopIfTrue="1" operator="greaterThanOrEqual">
      <formula>50</formula>
    </cfRule>
  </conditionalFormatting>
  <conditionalFormatting sqref="E710">
    <cfRule type="cellIs" dxfId="2181" priority="2213" stopIfTrue="1" operator="lessThan">
      <formula>50</formula>
    </cfRule>
    <cfRule type="cellIs" dxfId="2180" priority="2212" stopIfTrue="1" operator="greaterThanOrEqual">
      <formula>50</formula>
    </cfRule>
    <cfRule type="cellIs" dxfId="2179" priority="2211" stopIfTrue="1" operator="lessThan">
      <formula>50</formula>
    </cfRule>
    <cfRule type="cellIs" dxfId="2178" priority="2210" stopIfTrue="1" operator="lessThan">
      <formula>50</formula>
    </cfRule>
    <cfRule type="cellIs" dxfId="2177" priority="2209" stopIfTrue="1" operator="lessThan">
      <formula>50</formula>
    </cfRule>
    <cfRule type="cellIs" dxfId="2176" priority="2208" stopIfTrue="1" operator="lessThan">
      <formula>50</formula>
    </cfRule>
    <cfRule type="cellIs" dxfId="2175" priority="2214" stopIfTrue="1" operator="greaterThanOrEqual">
      <formula>50</formula>
    </cfRule>
    <cfRule type="cellIs" dxfId="2174" priority="2216" stopIfTrue="1" operator="greaterThanOrEqual">
      <formula>50</formula>
    </cfRule>
    <cfRule type="cellIs" dxfId="2173" priority="2215" stopIfTrue="1" operator="lessThan">
      <formula>50</formula>
    </cfRule>
  </conditionalFormatting>
  <conditionalFormatting sqref="E711:E712">
    <cfRule type="cellIs" dxfId="2172" priority="2100" stopIfTrue="1" operator="lessThan">
      <formula>50</formula>
    </cfRule>
    <cfRule type="cellIs" dxfId="2171" priority="2101" stopIfTrue="1" operator="greaterThanOrEqual">
      <formula>50</formula>
    </cfRule>
    <cfRule type="cellIs" dxfId="2170" priority="2105" stopIfTrue="1" operator="greaterThanOrEqual">
      <formula>50</formula>
    </cfRule>
    <cfRule type="cellIs" dxfId="2169" priority="2099" stopIfTrue="1" operator="lessThan">
      <formula>50</formula>
    </cfRule>
    <cfRule type="cellIs" dxfId="2168" priority="2102" stopIfTrue="1" operator="lessThan">
      <formula>50</formula>
    </cfRule>
    <cfRule type="cellIs" dxfId="2167" priority="2103" stopIfTrue="1" operator="greaterThanOrEqual">
      <formula>50</formula>
    </cfRule>
    <cfRule type="cellIs" dxfId="2166" priority="2104" stopIfTrue="1" operator="lessThan">
      <formula>50</formula>
    </cfRule>
    <cfRule type="cellIs" dxfId="2165" priority="2097" stopIfTrue="1" operator="lessThan">
      <formula>50</formula>
    </cfRule>
    <cfRule type="cellIs" dxfId="2164" priority="2098" stopIfTrue="1" operator="lessThan">
      <formula>50</formula>
    </cfRule>
  </conditionalFormatting>
  <conditionalFormatting sqref="E711:E714">
    <cfRule type="cellIs" dxfId="2163" priority="2083" stopIfTrue="1" operator="greaterThanOrEqual">
      <formula>50</formula>
    </cfRule>
  </conditionalFormatting>
  <conditionalFormatting sqref="E713">
    <cfRule type="cellIs" dxfId="2162" priority="2077" stopIfTrue="1" operator="lessThan">
      <formula>50</formula>
    </cfRule>
    <cfRule type="cellIs" dxfId="2161" priority="2079" stopIfTrue="1" operator="greaterThanOrEqual">
      <formula>50</formula>
    </cfRule>
    <cfRule type="cellIs" dxfId="2160" priority="2080" stopIfTrue="1" operator="lessThan">
      <formula>50</formula>
    </cfRule>
    <cfRule type="cellIs" dxfId="2159" priority="2081" stopIfTrue="1" operator="greaterThanOrEqual">
      <formula>50</formula>
    </cfRule>
    <cfRule type="cellIs" dxfId="2158" priority="2074" stopIfTrue="1" operator="greaterThanOrEqual">
      <formula>50</formula>
    </cfRule>
    <cfRule type="cellIs" dxfId="2157" priority="2075" stopIfTrue="1" operator="lessThan">
      <formula>50</formula>
    </cfRule>
    <cfRule type="cellIs" dxfId="2156" priority="2076" stopIfTrue="1" operator="lessThan">
      <formula>50</formula>
    </cfRule>
    <cfRule type="cellIs" dxfId="2155" priority="2082" stopIfTrue="1" operator="lessThan">
      <formula>50</formula>
    </cfRule>
    <cfRule type="cellIs" dxfId="2154" priority="2078" stopIfTrue="1" operator="lessThan">
      <formula>50</formula>
    </cfRule>
  </conditionalFormatting>
  <conditionalFormatting sqref="E714 E717:E718 E723:E782 F709 F711:F717 F719:F728">
    <cfRule type="cellIs" dxfId="2153" priority="2598" stopIfTrue="1" operator="lessThan">
      <formula>50</formula>
    </cfRule>
  </conditionalFormatting>
  <conditionalFormatting sqref="E714 E717:E718 E723:E782">
    <cfRule type="cellIs" dxfId="2152" priority="2597" stopIfTrue="1" operator="greaterThanOrEqual">
      <formula>50</formula>
    </cfRule>
    <cfRule type="cellIs" dxfId="2151" priority="2596" stopIfTrue="1" operator="lessThan">
      <formula>50</formula>
    </cfRule>
    <cfRule type="cellIs" dxfId="2150" priority="2595" stopIfTrue="1" operator="greaterThanOrEqual">
      <formula>50</formula>
    </cfRule>
    <cfRule type="cellIs" dxfId="2149" priority="2586" stopIfTrue="1" operator="lessThan">
      <formula>50</formula>
    </cfRule>
    <cfRule type="cellIs" dxfId="2148" priority="2587" stopIfTrue="1" operator="lessThan">
      <formula>50</formula>
    </cfRule>
    <cfRule type="cellIs" dxfId="2147" priority="2594" stopIfTrue="1" operator="lessThan">
      <formula>50</formula>
    </cfRule>
  </conditionalFormatting>
  <conditionalFormatting sqref="E715:E716">
    <cfRule type="cellIs" dxfId="2146" priority="2065" stopIfTrue="1" operator="lessThan">
      <formula>50</formula>
    </cfRule>
    <cfRule type="cellIs" dxfId="2145" priority="2064" stopIfTrue="1" operator="greaterThanOrEqual">
      <formula>50</formula>
    </cfRule>
    <cfRule type="cellIs" dxfId="2144" priority="2073" stopIfTrue="1" operator="greaterThanOrEqual">
      <formula>50</formula>
    </cfRule>
    <cfRule type="cellIs" dxfId="2143" priority="2070" stopIfTrue="1" operator="lessThan">
      <formula>50</formula>
    </cfRule>
    <cfRule type="cellIs" dxfId="2142" priority="2069" stopIfTrue="1" operator="greaterThanOrEqual">
      <formula>50</formula>
    </cfRule>
    <cfRule type="cellIs" dxfId="2141" priority="2068" stopIfTrue="1" operator="lessThan">
      <formula>50</formula>
    </cfRule>
    <cfRule type="cellIs" dxfId="2140" priority="2072" stopIfTrue="1" operator="lessThan">
      <formula>50</formula>
    </cfRule>
    <cfRule type="cellIs" dxfId="2139" priority="2071" stopIfTrue="1" operator="greaterThanOrEqual">
      <formula>50</formula>
    </cfRule>
    <cfRule type="cellIs" dxfId="2138" priority="2067" stopIfTrue="1" operator="lessThan">
      <formula>50</formula>
    </cfRule>
    <cfRule type="cellIs" dxfId="2137" priority="2066" stopIfTrue="1" operator="lessThan">
      <formula>50</formula>
    </cfRule>
  </conditionalFormatting>
  <conditionalFormatting sqref="E719">
    <cfRule type="cellIs" dxfId="2136" priority="2062" stopIfTrue="1" operator="greaterThanOrEqual">
      <formula>50</formula>
    </cfRule>
    <cfRule type="cellIs" dxfId="2135" priority="2061" stopIfTrue="1" operator="lessThan">
      <formula>50</formula>
    </cfRule>
    <cfRule type="cellIs" dxfId="2134" priority="2060" stopIfTrue="1" operator="greaterThanOrEqual">
      <formula>50</formula>
    </cfRule>
    <cfRule type="cellIs" dxfId="2133" priority="2059" stopIfTrue="1" operator="lessThan">
      <formula>50</formula>
    </cfRule>
    <cfRule type="cellIs" dxfId="2132" priority="2058" stopIfTrue="1" operator="greaterThanOrEqual">
      <formula>50</formula>
    </cfRule>
    <cfRule type="cellIs" dxfId="2131" priority="2055" stopIfTrue="1" operator="lessThan">
      <formula>50</formula>
    </cfRule>
    <cfRule type="cellIs" dxfId="2130" priority="2056" stopIfTrue="1" operator="lessThan">
      <formula>50</formula>
    </cfRule>
    <cfRule type="cellIs" dxfId="2129" priority="2057" stopIfTrue="1" operator="lessThan">
      <formula>50</formula>
    </cfRule>
    <cfRule type="cellIs" dxfId="2128" priority="2054" stopIfTrue="1" operator="lessThan">
      <formula>50</formula>
    </cfRule>
  </conditionalFormatting>
  <conditionalFormatting sqref="E719:E721">
    <cfRule type="cellIs" dxfId="2127" priority="2052" stopIfTrue="1" operator="greaterThanOrEqual">
      <formula>50</formula>
    </cfRule>
  </conditionalFormatting>
  <conditionalFormatting sqref="E720:E721">
    <cfRule type="cellIs" dxfId="2126" priority="2051" stopIfTrue="1" operator="lessThan">
      <formula>50</formula>
    </cfRule>
    <cfRule type="cellIs" dxfId="2125" priority="2048" stopIfTrue="1" operator="greaterThanOrEqual">
      <formula>50</formula>
    </cfRule>
    <cfRule type="cellIs" dxfId="2124" priority="2047" stopIfTrue="1" operator="lessThan">
      <formula>50</formula>
    </cfRule>
    <cfRule type="cellIs" dxfId="2123" priority="2046" stopIfTrue="1" operator="lessThan">
      <formula>50</formula>
    </cfRule>
    <cfRule type="cellIs" dxfId="2122" priority="2044" stopIfTrue="1" operator="lessThan">
      <formula>50</formula>
    </cfRule>
    <cfRule type="cellIs" dxfId="2121" priority="2049" stopIfTrue="1" operator="lessThan">
      <formula>50</formula>
    </cfRule>
    <cfRule type="cellIs" dxfId="2120" priority="2050" stopIfTrue="1" operator="greaterThanOrEqual">
      <formula>50</formula>
    </cfRule>
    <cfRule type="cellIs" dxfId="2119" priority="2045" stopIfTrue="1" operator="lessThan">
      <formula>50</formula>
    </cfRule>
  </conditionalFormatting>
  <conditionalFormatting sqref="E720:E722">
    <cfRule type="cellIs" dxfId="2118" priority="2041" stopIfTrue="1" operator="greaterThanOrEqual">
      <formula>50</formula>
    </cfRule>
  </conditionalFormatting>
  <conditionalFormatting sqref="E722">
    <cfRule type="cellIs" dxfId="2117" priority="2034" stopIfTrue="1" operator="lessThan">
      <formula>50</formula>
    </cfRule>
    <cfRule type="cellIs" dxfId="2116" priority="2038" stopIfTrue="1" operator="lessThan">
      <formula>50</formula>
    </cfRule>
    <cfRule type="cellIs" dxfId="2115" priority="2037" stopIfTrue="1" operator="greaterThanOrEqual">
      <formula>50</formula>
    </cfRule>
    <cfRule type="cellIs" dxfId="2114" priority="2036" stopIfTrue="1" operator="lessThan">
      <formula>50</formula>
    </cfRule>
    <cfRule type="cellIs" dxfId="2113" priority="2035" stopIfTrue="1" operator="lessThan">
      <formula>50</formula>
    </cfRule>
    <cfRule type="cellIs" dxfId="2112" priority="2033" stopIfTrue="1" operator="lessThan">
      <formula>50</formula>
    </cfRule>
    <cfRule type="cellIs" dxfId="2111" priority="2032" stopIfTrue="1" operator="greaterThanOrEqual">
      <formula>50</formula>
    </cfRule>
    <cfRule type="cellIs" dxfId="2110" priority="2039" stopIfTrue="1" operator="greaterThanOrEqual">
      <formula>50</formula>
    </cfRule>
    <cfRule type="cellIs" dxfId="2109" priority="2040" stopIfTrue="1" operator="lessThan">
      <formula>50</formula>
    </cfRule>
  </conditionalFormatting>
  <conditionalFormatting sqref="E758">
    <cfRule type="cellIs" dxfId="2108" priority="2185" stopIfTrue="1" operator="greaterThanOrEqual">
      <formula>50</formula>
    </cfRule>
    <cfRule type="cellIs" dxfId="2107" priority="2187" stopIfTrue="1" operator="lessThan">
      <formula>50</formula>
    </cfRule>
    <cfRule type="cellIs" dxfId="2106" priority="2188" stopIfTrue="1" operator="lessThan">
      <formula>50</formula>
    </cfRule>
    <cfRule type="cellIs" dxfId="2105" priority="2182" stopIfTrue="1" operator="lessThan">
      <formula>50</formula>
    </cfRule>
    <cfRule type="cellIs" dxfId="2104" priority="2184" stopIfTrue="1" operator="lessThan">
      <formula>50</formula>
    </cfRule>
    <cfRule type="containsText" dxfId="2103" priority="2183" stopIfTrue="1" operator="containsText" text="لم">
      <formula>NOT(ISERROR(SEARCH("لم",E758)))</formula>
    </cfRule>
    <cfRule type="containsText" dxfId="2102" priority="2181" stopIfTrue="1" operator="containsText" text="لم">
      <formula>NOT(ISERROR(SEARCH("لم",E758)))</formula>
    </cfRule>
    <cfRule type="cellIs" dxfId="2101" priority="2191" stopIfTrue="1" operator="lessThan">
      <formula>50</formula>
    </cfRule>
    <cfRule type="cellIs" dxfId="2100" priority="2196" stopIfTrue="1" operator="lessThanOrEqual">
      <formula>49</formula>
    </cfRule>
    <cfRule type="cellIs" dxfId="2099" priority="2195" stopIfTrue="1" operator="lessThan">
      <formula>5050</formula>
    </cfRule>
    <cfRule type="cellIs" dxfId="2098" priority="2193" stopIfTrue="1" operator="greaterThanOrEqual">
      <formula>50</formula>
    </cfRule>
    <cfRule type="cellIs" dxfId="2097" priority="2192" stopIfTrue="1" operator="lessThan">
      <formula>50</formula>
    </cfRule>
    <cfRule type="cellIs" dxfId="2096" priority="2190" stopIfTrue="1" operator="greaterThanOrEqual">
      <formula>50</formula>
    </cfRule>
    <cfRule type="cellIs" dxfId="2095" priority="2189" stopIfTrue="1" operator="lessThan">
      <formula>50</formula>
    </cfRule>
  </conditionalFormatting>
  <conditionalFormatting sqref="E782 F780:F782">
    <cfRule type="cellIs" dxfId="2094" priority="2560" stopIfTrue="1" operator="greaterThanOrEqual">
      <formula>50</formula>
    </cfRule>
  </conditionalFormatting>
  <conditionalFormatting sqref="E782">
    <cfRule type="cellIs" dxfId="2093" priority="2559" stopIfTrue="1" operator="lessThan">
      <formula>50</formula>
    </cfRule>
  </conditionalFormatting>
  <conditionalFormatting sqref="E783:E788">
    <cfRule type="cellIs" dxfId="2092" priority="2012" stopIfTrue="1" operator="greaterThanOrEqual">
      <formula>50</formula>
    </cfRule>
    <cfRule type="cellIs" dxfId="2091" priority="2011" stopIfTrue="1" operator="lessThan">
      <formula>50</formula>
    </cfRule>
    <cfRule type="cellIs" dxfId="2090" priority="2010" stopIfTrue="1" operator="greaterThanOrEqual">
      <formula>50</formula>
    </cfRule>
    <cfRule type="cellIs" dxfId="2089" priority="2001" stopIfTrue="1" operator="lessThan">
      <formula>50</formula>
    </cfRule>
  </conditionalFormatting>
  <conditionalFormatting sqref="E787:E788">
    <cfRule type="cellIs" dxfId="2088" priority="1982" stopIfTrue="1" operator="lessThan">
      <formula>50</formula>
    </cfRule>
    <cfRule type="containsText" dxfId="2087" priority="1983" stopIfTrue="1" operator="containsText" text="لم">
      <formula>NOT(ISERROR(SEARCH("لم",E787)))</formula>
    </cfRule>
    <cfRule type="cellIs" dxfId="2086" priority="1984" stopIfTrue="1" operator="lessThan">
      <formula>50</formula>
    </cfRule>
    <cfRule type="cellIs" dxfId="2085" priority="1980" stopIfTrue="1" operator="lessThan">
      <formula>50</formula>
    </cfRule>
    <cfRule type="containsText" dxfId="2084" priority="1981" stopIfTrue="1" operator="containsText" text="لم">
      <formula>NOT(ISERROR(SEARCH("لم",E787)))</formula>
    </cfRule>
  </conditionalFormatting>
  <conditionalFormatting sqref="E789:E816 E818:E888 F784:F802 F806:F810 F819:F835 F840:F855">
    <cfRule type="cellIs" dxfId="2083" priority="1857" stopIfTrue="1" operator="lessThan">
      <formula>50</formula>
    </cfRule>
  </conditionalFormatting>
  <conditionalFormatting sqref="E789:E816 E818:E888">
    <cfRule type="cellIs" dxfId="2082" priority="1853" stopIfTrue="1" operator="lessThan">
      <formula>50</formula>
    </cfRule>
    <cfRule type="cellIs" dxfId="2081" priority="1846" stopIfTrue="1" operator="lessThan">
      <formula>50</formula>
    </cfRule>
    <cfRule type="cellIs" dxfId="2080" priority="1845" stopIfTrue="1" operator="lessThan">
      <formula>50</formula>
    </cfRule>
    <cfRule type="cellIs" dxfId="2079" priority="1855" stopIfTrue="1" operator="lessThan">
      <formula>50</formula>
    </cfRule>
    <cfRule type="cellIs" dxfId="2078" priority="1854" stopIfTrue="1" operator="greaterThanOrEqual">
      <formula>50</formula>
    </cfRule>
    <cfRule type="cellIs" dxfId="2077" priority="1856" stopIfTrue="1" operator="greaterThanOrEqual">
      <formula>50</formula>
    </cfRule>
  </conditionalFormatting>
  <conditionalFormatting sqref="E789:E816 F806:F810 E818:E888 F819:F835 F840:F855 F789:F802">
    <cfRule type="cellIs" dxfId="2076" priority="1844" stopIfTrue="1" operator="lessThan">
      <formula>50</formula>
    </cfRule>
  </conditionalFormatting>
  <conditionalFormatting sqref="E796 E880:E881">
    <cfRule type="containsText" dxfId="2075" priority="1827" stopIfTrue="1" operator="containsText" text="لم">
      <formula>NOT(ISERROR(SEARCH("لم",E796)))</formula>
    </cfRule>
    <cfRule type="cellIs" dxfId="2074" priority="1828" stopIfTrue="1" operator="lessThan">
      <formula>50</formula>
    </cfRule>
  </conditionalFormatting>
  <conditionalFormatting sqref="E796">
    <cfRule type="cellIs" dxfId="2073" priority="1826" stopIfTrue="1" operator="lessThan">
      <formula>50</formula>
    </cfRule>
    <cfRule type="containsText" dxfId="2072" priority="1825" stopIfTrue="1" operator="containsText" text="لم">
      <formula>NOT(ISERROR(SEARCH("لم",E796)))</formula>
    </cfRule>
    <cfRule type="cellIs" dxfId="2071" priority="1824" stopIfTrue="1" operator="lessThan">
      <formula>50</formula>
    </cfRule>
  </conditionalFormatting>
  <conditionalFormatting sqref="E817">
    <cfRule type="cellIs" dxfId="2070" priority="1609" stopIfTrue="1" operator="greaterThanOrEqual">
      <formula>50</formula>
    </cfRule>
    <cfRule type="cellIs" dxfId="2069" priority="1610" stopIfTrue="1" operator="lessThan">
      <formula>50</formula>
    </cfRule>
    <cfRule type="cellIs" dxfId="2068" priority="1615" stopIfTrue="1" operator="greaterThanOrEqual">
      <formula>50</formula>
    </cfRule>
    <cfRule type="cellIs" dxfId="2067" priority="1614" stopIfTrue="1" operator="lessThan">
      <formula>50</formula>
    </cfRule>
    <cfRule type="cellIs" dxfId="2066" priority="1593" stopIfTrue="1" operator="lessThan">
      <formula>50</formula>
    </cfRule>
    <cfRule type="cellIs" dxfId="2065" priority="1594" stopIfTrue="1" operator="greaterThanOrEqual">
      <formula>50</formula>
    </cfRule>
    <cfRule type="cellIs" dxfId="2064" priority="1608" stopIfTrue="1" operator="lessThan">
      <formula>5050</formula>
    </cfRule>
    <cfRule type="cellIs" dxfId="2063" priority="1601" stopIfTrue="1" operator="greaterThanOrEqual">
      <formula>50</formula>
    </cfRule>
    <cfRule type="cellIs" dxfId="2062" priority="1603" stopIfTrue="1" operator="lessThan">
      <formula>50</formula>
    </cfRule>
    <cfRule type="cellIs" dxfId="2061" priority="1604" stopIfTrue="1" operator="lessThan">
      <formula>50</formula>
    </cfRule>
    <cfRule type="cellIs" dxfId="2060" priority="1605" stopIfTrue="1" operator="lessThan">
      <formula>50</formula>
    </cfRule>
    <cfRule type="cellIs" dxfId="2059" priority="1606" stopIfTrue="1" operator="greaterThanOrEqual">
      <formula>50</formula>
    </cfRule>
    <cfRule type="cellIs" dxfId="2058" priority="1612" stopIfTrue="1" operator="lessThan">
      <formula>50</formula>
    </cfRule>
    <cfRule type="cellIs" dxfId="2057" priority="1595" stopIfTrue="1" operator="lessThan">
      <formula>50</formula>
    </cfRule>
    <cfRule type="cellIs" dxfId="2056" priority="1596" stopIfTrue="1" operator="greaterThanOrEqual">
      <formula>50</formula>
    </cfRule>
    <cfRule type="cellIs" dxfId="2055" priority="1597" stopIfTrue="1" operator="lessThan">
      <formula>50</formula>
    </cfRule>
    <cfRule type="cellIs" dxfId="2054" priority="1598" stopIfTrue="1" operator="greaterThanOrEqual">
      <formula>50</formula>
    </cfRule>
    <cfRule type="cellIs" dxfId="2053" priority="1599" stopIfTrue="1" operator="lessThan">
      <formula>50</formula>
    </cfRule>
  </conditionalFormatting>
  <conditionalFormatting sqref="E889:E912 E914 F888:F895 F899:F906">
    <cfRule type="cellIs" dxfId="2052" priority="1489" stopIfTrue="1" operator="greaterThanOrEqual">
      <formula>50</formula>
    </cfRule>
  </conditionalFormatting>
  <conditionalFormatting sqref="E889:E912 E914">
    <cfRule type="cellIs" dxfId="2051" priority="1482" stopIfTrue="1" operator="lessThan">
      <formula>50</formula>
    </cfRule>
    <cfRule type="cellIs" dxfId="2050" priority="1484" stopIfTrue="1" operator="lessThan">
      <formula>50</formula>
    </cfRule>
    <cfRule type="cellIs" dxfId="2049" priority="1485" stopIfTrue="1" operator="greaterThanOrEqual">
      <formula>50</formula>
    </cfRule>
    <cfRule type="cellIs" dxfId="2048" priority="1486" stopIfTrue="1" operator="lessThan">
      <formula>50</formula>
    </cfRule>
    <cfRule type="cellIs" dxfId="2047" priority="1487" stopIfTrue="1" operator="greaterThanOrEqual">
      <formula>50</formula>
    </cfRule>
    <cfRule type="cellIs" dxfId="2046" priority="1488" stopIfTrue="1" operator="lessThan">
      <formula>50</formula>
    </cfRule>
    <cfRule type="cellIs" dxfId="2045" priority="1483" stopIfTrue="1" operator="lessThan">
      <formula>50</formula>
    </cfRule>
  </conditionalFormatting>
  <conditionalFormatting sqref="E889:E913">
    <cfRule type="cellIs" dxfId="2044" priority="1324" stopIfTrue="1" operator="greaterThanOrEqual">
      <formula>50</formula>
    </cfRule>
  </conditionalFormatting>
  <conditionalFormatting sqref="E913">
    <cfRule type="cellIs" dxfId="2043" priority="1317" stopIfTrue="1" operator="lessThan">
      <formula>5050</formula>
    </cfRule>
    <cfRule type="cellIs" dxfId="2042" priority="1306" stopIfTrue="1" operator="lessThan">
      <formula>50</formula>
    </cfRule>
    <cfRule type="cellIs" dxfId="2041" priority="1307" stopIfTrue="1" operator="greaterThanOrEqual">
      <formula>50</formula>
    </cfRule>
    <cfRule type="cellIs" dxfId="2040" priority="1308" stopIfTrue="1" operator="lessThan">
      <formula>50</formula>
    </cfRule>
    <cfRule type="cellIs" dxfId="2039" priority="1310" stopIfTrue="1" operator="greaterThanOrEqual">
      <formula>50</formula>
    </cfRule>
    <cfRule type="cellIs" dxfId="2038" priority="1312" stopIfTrue="1" operator="lessThan">
      <formula>50</formula>
    </cfRule>
    <cfRule type="cellIs" dxfId="2037" priority="1313" stopIfTrue="1" operator="lessThan">
      <formula>50</formula>
    </cfRule>
    <cfRule type="cellIs" dxfId="2036" priority="1314" stopIfTrue="1" operator="lessThan">
      <formula>50</formula>
    </cfRule>
    <cfRule type="cellIs" dxfId="2035" priority="1315" stopIfTrue="1" operator="greaterThanOrEqual">
      <formula>50</formula>
    </cfRule>
    <cfRule type="cellIs" dxfId="2034" priority="1318" stopIfTrue="1" operator="greaterThanOrEqual">
      <formula>50</formula>
    </cfRule>
    <cfRule type="cellIs" dxfId="2033" priority="1319" stopIfTrue="1" operator="lessThan">
      <formula>50</formula>
    </cfRule>
    <cfRule type="cellIs" dxfId="2032" priority="1321" stopIfTrue="1" operator="lessThan">
      <formula>50</formula>
    </cfRule>
    <cfRule type="cellIs" dxfId="2031" priority="1305" stopIfTrue="1" operator="greaterThanOrEqual">
      <formula>50</formula>
    </cfRule>
    <cfRule type="cellIs" dxfId="2030" priority="1323" stopIfTrue="1" operator="lessThan">
      <formula>50</formula>
    </cfRule>
    <cfRule type="cellIs" dxfId="2029" priority="1302" stopIfTrue="1" operator="lessThan">
      <formula>50</formula>
    </cfRule>
    <cfRule type="cellIs" dxfId="2028" priority="1303" stopIfTrue="1" operator="greaterThanOrEqual">
      <formula>50</formula>
    </cfRule>
    <cfRule type="cellIs" dxfId="2027" priority="1304" stopIfTrue="1" operator="lessThan">
      <formula>50</formula>
    </cfRule>
  </conditionalFormatting>
  <conditionalFormatting sqref="E915:E918 E920:E930 F920:F925 F917:F918 F927:F929">
    <cfRule type="cellIs" dxfId="2026" priority="1205" stopIfTrue="1" operator="lessThan">
      <formula>50</formula>
    </cfRule>
  </conditionalFormatting>
  <conditionalFormatting sqref="E915:E918 E920:E930 F922">
    <cfRule type="cellIs" dxfId="2025" priority="1202" stopIfTrue="1" operator="greaterThanOrEqual">
      <formula>50</formula>
    </cfRule>
  </conditionalFormatting>
  <conditionalFormatting sqref="E915:E918 E920:E930">
    <cfRule type="cellIs" dxfId="2024" priority="1201" stopIfTrue="1" operator="lessThan">
      <formula>50</formula>
    </cfRule>
    <cfRule type="cellIs" dxfId="2023" priority="1203" stopIfTrue="1" operator="lessThan">
      <formula>50</formula>
    </cfRule>
    <cfRule type="cellIs" dxfId="2022" priority="1204" stopIfTrue="1" operator="greaterThanOrEqual">
      <formula>50</formula>
    </cfRule>
  </conditionalFormatting>
  <conditionalFormatting sqref="E915:E918 F917:F918 E920:E930 F922">
    <cfRule type="cellIs" dxfId="2021" priority="1193" stopIfTrue="1" operator="lessThan">
      <formula>50</formula>
    </cfRule>
  </conditionalFormatting>
  <conditionalFormatting sqref="E915:E918 F917:F918 F920:F925 E920:E930 F927:F929">
    <cfRule type="cellIs" dxfId="2020" priority="1206" stopIfTrue="1" operator="greaterThanOrEqual">
      <formula>50</formula>
    </cfRule>
  </conditionalFormatting>
  <conditionalFormatting sqref="E915:E918 F917:F918 F920:F925 E920:E930">
    <cfRule type="cellIs" dxfId="2019" priority="1194" stopIfTrue="1" operator="lessThan">
      <formula>50</formula>
    </cfRule>
  </conditionalFormatting>
  <conditionalFormatting sqref="E915:E919">
    <cfRule type="cellIs" dxfId="2018" priority="1163" stopIfTrue="1" operator="greaterThanOrEqual">
      <formula>50</formula>
    </cfRule>
  </conditionalFormatting>
  <conditionalFormatting sqref="E919">
    <cfRule type="cellIs" dxfId="2017" priority="1158" stopIfTrue="1" operator="lessThan">
      <formula>50</formula>
    </cfRule>
    <cfRule type="cellIs" dxfId="2016" priority="1159" stopIfTrue="1" operator="greaterThanOrEqual">
      <formula>50</formula>
    </cfRule>
    <cfRule type="cellIs" dxfId="2015" priority="1160" stopIfTrue="1" operator="lessThan">
      <formula>50</formula>
    </cfRule>
    <cfRule type="cellIs" dxfId="2014" priority="1161" stopIfTrue="1" operator="greaterThanOrEqual">
      <formula>50</formula>
    </cfRule>
    <cfRule type="cellIs" dxfId="2013" priority="1162" stopIfTrue="1" operator="lessThan">
      <formula>50</formula>
    </cfRule>
    <cfRule type="cellIs" dxfId="2012" priority="1155" stopIfTrue="1" operator="lessThan">
      <formula>50</formula>
    </cfRule>
    <cfRule type="cellIs" dxfId="2011" priority="1156" stopIfTrue="1" operator="lessThan">
      <formula>50</formula>
    </cfRule>
    <cfRule type="cellIs" dxfId="2010" priority="1157" stopIfTrue="1" operator="lessThan">
      <formula>50</formula>
    </cfRule>
  </conditionalFormatting>
  <conditionalFormatting sqref="E922 E928:E930">
    <cfRule type="cellIs" dxfId="2009" priority="1167" stopIfTrue="1" operator="lessThan">
      <formula>50</formula>
    </cfRule>
    <cfRule type="cellIs" dxfId="2008" priority="1169" stopIfTrue="1" operator="lessThan">
      <formula>50</formula>
    </cfRule>
    <cfRule type="containsText" dxfId="2007" priority="1168" stopIfTrue="1" operator="containsText" text="لم">
      <formula>NOT(ISERROR(SEARCH("لم",E922)))</formula>
    </cfRule>
  </conditionalFormatting>
  <conditionalFormatting sqref="E922 F917:F918 F920:F925">
    <cfRule type="cellIs" dxfId="2006" priority="1176" stopIfTrue="1" operator="greaterThanOrEqual">
      <formula>50</formula>
    </cfRule>
  </conditionalFormatting>
  <conditionalFormatting sqref="E922">
    <cfRule type="cellIs" dxfId="2005" priority="1175" stopIfTrue="1" operator="lessThan">
      <formula>50</formula>
    </cfRule>
  </conditionalFormatting>
  <conditionalFormatting sqref="E931:E941 E944:E990 E993:E994 E1001:E1027 F915:F938 F944:F950 F955:F963 F965:F968 F996:F1006 F1008:F1013 F1016:F1022 F1024:F1027">
    <cfRule type="cellIs" dxfId="2004" priority="1046" stopIfTrue="1" operator="lessThan">
      <formula>50</formula>
    </cfRule>
  </conditionalFormatting>
  <conditionalFormatting sqref="E931:E941 E944:E990 E993:E994 E1001:E1027">
    <cfRule type="cellIs" dxfId="2003" priority="1045" stopIfTrue="1" operator="greaterThanOrEqual">
      <formula>50</formula>
    </cfRule>
    <cfRule type="cellIs" dxfId="2002" priority="1044" stopIfTrue="1" operator="lessThan">
      <formula>50</formula>
    </cfRule>
    <cfRule type="cellIs" dxfId="2001" priority="1043" stopIfTrue="1" operator="greaterThanOrEqual">
      <formula>50</formula>
    </cfRule>
    <cfRule type="cellIs" dxfId="2000" priority="1042" stopIfTrue="1" operator="lessThan">
      <formula>50</formula>
    </cfRule>
  </conditionalFormatting>
  <conditionalFormatting sqref="E931:E941 E944:E990 F955:F968 E993:E994 E1001:E1027 F1016:F1022 F1024:F1027">
    <cfRule type="cellIs" dxfId="1999" priority="1035" stopIfTrue="1" operator="lessThan">
      <formula>50</formula>
    </cfRule>
  </conditionalFormatting>
  <conditionalFormatting sqref="E931:E941 E944:E990 F964:F966 E993:E994 E1001:E1027 F1016 F1019:F1022 F1024:F1027">
    <cfRule type="cellIs" dxfId="1998" priority="1034" stopIfTrue="1" operator="lessThan">
      <formula>50</formula>
    </cfRule>
  </conditionalFormatting>
  <conditionalFormatting sqref="E931:E942">
    <cfRule type="cellIs" dxfId="1997" priority="76" stopIfTrue="1" operator="greaterThanOrEqual">
      <formula>50</formula>
    </cfRule>
  </conditionalFormatting>
  <conditionalFormatting sqref="E942">
    <cfRule type="cellIs" dxfId="1996" priority="58" stopIfTrue="1" operator="lessThan">
      <formula>50</formula>
    </cfRule>
    <cfRule type="cellIs" dxfId="1995" priority="53" stopIfTrue="1" operator="lessThanOrEqual">
      <formula>49</formula>
    </cfRule>
    <cfRule type="cellIs" dxfId="1994" priority="54" stopIfTrue="1" operator="lessThan">
      <formula>50</formula>
    </cfRule>
    <cfRule type="cellIs" dxfId="1993" priority="55" stopIfTrue="1" operator="greaterThanOrEqual">
      <formula>50</formula>
    </cfRule>
    <cfRule type="cellIs" dxfId="1992" priority="59" stopIfTrue="1" operator="greaterThanOrEqual">
      <formula>50</formula>
    </cfRule>
    <cfRule type="cellIs" dxfId="1991" priority="60" stopIfTrue="1" operator="lessThan">
      <formula>50</formula>
    </cfRule>
    <cfRule type="cellIs" dxfId="1990" priority="62" stopIfTrue="1" operator="greaterThanOrEqual">
      <formula>50</formula>
    </cfRule>
    <cfRule type="cellIs" dxfId="1989" priority="64" stopIfTrue="1" operator="lessThan">
      <formula>50</formula>
    </cfRule>
    <cfRule type="cellIs" dxfId="1988" priority="57" stopIfTrue="1" operator="greaterThanOrEqual">
      <formula>50</formula>
    </cfRule>
    <cfRule type="cellIs" dxfId="1987" priority="66" stopIfTrue="1" operator="lessThan">
      <formula>50</formula>
    </cfRule>
    <cfRule type="cellIs" dxfId="1986" priority="67" stopIfTrue="1" operator="greaterThanOrEqual">
      <formula>50</formula>
    </cfRule>
    <cfRule type="cellIs" dxfId="1985" priority="70" stopIfTrue="1" operator="greaterThanOrEqual">
      <formula>50</formula>
    </cfRule>
    <cfRule type="cellIs" dxfId="1984" priority="71" stopIfTrue="1" operator="lessThan">
      <formula>50</formula>
    </cfRule>
    <cfRule type="cellIs" dxfId="1983" priority="73" stopIfTrue="1" operator="lessThan">
      <formula>50</formula>
    </cfRule>
    <cfRule type="cellIs" dxfId="1982" priority="75" stopIfTrue="1" operator="lessThan">
      <formula>50</formula>
    </cfRule>
    <cfRule type="cellIs" dxfId="1981" priority="65" stopIfTrue="1" operator="lessThan">
      <formula>50</formula>
    </cfRule>
    <cfRule type="cellIs" dxfId="1980" priority="69" stopIfTrue="1" operator="lessThan">
      <formula>5050</formula>
    </cfRule>
    <cfRule type="cellIs" dxfId="1979" priority="56" stopIfTrue="1" operator="lessThan">
      <formula>50</formula>
    </cfRule>
  </conditionalFormatting>
  <conditionalFormatting sqref="E943">
    <cfRule type="cellIs" dxfId="1978" priority="753" stopIfTrue="1" operator="lessThan">
      <formula>50</formula>
    </cfRule>
    <cfRule type="cellIs" dxfId="1977" priority="745" stopIfTrue="1" operator="lessThan">
      <formula>50</formula>
    </cfRule>
    <cfRule type="cellIs" dxfId="1976" priority="752" stopIfTrue="1" operator="lessThan">
      <formula>50</formula>
    </cfRule>
    <cfRule type="cellIs" dxfId="1975" priority="746" stopIfTrue="1" operator="greaterThanOrEqual">
      <formula>50</formula>
    </cfRule>
    <cfRule type="cellIs" dxfId="1974" priority="747" stopIfTrue="1" operator="lessThan">
      <formula>50</formula>
    </cfRule>
    <cfRule type="cellIs" dxfId="1973" priority="749" stopIfTrue="1" operator="greaterThanOrEqual">
      <formula>50</formula>
    </cfRule>
    <cfRule type="cellIs" dxfId="1972" priority="751" stopIfTrue="1" operator="lessThan">
      <formula>50</formula>
    </cfRule>
    <cfRule type="cellIs" dxfId="1971" priority="743" stopIfTrue="1" operator="lessThan">
      <formula>50</formula>
    </cfRule>
    <cfRule type="cellIs" dxfId="1970" priority="758" stopIfTrue="1" operator="lessThan">
      <formula>50</formula>
    </cfRule>
    <cfRule type="cellIs" dxfId="1969" priority="760" stopIfTrue="1" operator="lessThan">
      <formula>50</formula>
    </cfRule>
    <cfRule type="cellIs" dxfId="1968" priority="744" stopIfTrue="1" operator="greaterThanOrEqual">
      <formula>50</formula>
    </cfRule>
    <cfRule type="cellIs" dxfId="1967" priority="757" stopIfTrue="1" operator="greaterThanOrEqual">
      <formula>50</formula>
    </cfRule>
    <cfRule type="cellIs" dxfId="1966" priority="756" stopIfTrue="1" operator="lessThan">
      <formula>5050</formula>
    </cfRule>
    <cfRule type="cellIs" dxfId="1965" priority="741" stopIfTrue="1" operator="lessThan">
      <formula>50</formula>
    </cfRule>
    <cfRule type="cellIs" dxfId="1964" priority="742" stopIfTrue="1" operator="greaterThanOrEqual">
      <formula>50</formula>
    </cfRule>
    <cfRule type="cellIs" dxfId="1963" priority="754" stopIfTrue="1" operator="greaterThanOrEqual">
      <formula>50</formula>
    </cfRule>
  </conditionalFormatting>
  <conditionalFormatting sqref="E944:E990 F955:F963 F965:F968 E993:E994 E1001:E1027 F1008:F1013 F1016:F1022 F1024:F1027 F931:F938 F944:F950 F996:F1006 E931:E941">
    <cfRule type="cellIs" dxfId="1962" priority="1033" stopIfTrue="1" operator="lessThan">
      <formula>50</formula>
    </cfRule>
  </conditionalFormatting>
  <conditionalFormatting sqref="E944:E990 F955:F963 F965:F968 F1008:F1013 F1016:F1022 F1024:F1027 E993:E994 E1001:E1027">
    <cfRule type="cellIs" dxfId="1961" priority="1032" stopIfTrue="1" operator="greaterThanOrEqual">
      <formula>50</formula>
    </cfRule>
  </conditionalFormatting>
  <conditionalFormatting sqref="E981">
    <cfRule type="cellIs" dxfId="1960" priority="827" stopIfTrue="1" operator="lessThan">
      <formula>50</formula>
    </cfRule>
    <cfRule type="cellIs" dxfId="1959" priority="826" stopIfTrue="1" operator="greaterThanOrEqual">
      <formula>50</formula>
    </cfRule>
    <cfRule type="cellIs" dxfId="1958" priority="825" stopIfTrue="1" operator="lessThan">
      <formula>50</formula>
    </cfRule>
  </conditionalFormatting>
  <conditionalFormatting sqref="E982:E987 F931:F938 F944:F950 F955:F963 F965:F968 F996:F1006 F1008:F1013 F1016:F1022 F1024:F1027">
    <cfRule type="cellIs" dxfId="1957" priority="1017" stopIfTrue="1" operator="greaterThanOrEqual">
      <formula>50</formula>
    </cfRule>
  </conditionalFormatting>
  <conditionalFormatting sqref="E982:E987 F964:F966 F1016 F1019:F1022 F1024:F1027 E993:E994 E975 E1020">
    <cfRule type="containsText" dxfId="1956" priority="1011" stopIfTrue="1" operator="containsText" text="لم">
      <formula>NOT(ISERROR(SEARCH("لم",E964)))</formula>
    </cfRule>
  </conditionalFormatting>
  <conditionalFormatting sqref="E982:E987">
    <cfRule type="cellIs" dxfId="1955" priority="1008" stopIfTrue="1" operator="lessThan">
      <formula>50</formula>
    </cfRule>
    <cfRule type="cellIs" dxfId="1954" priority="1031" stopIfTrue="1" operator="lessThanOrEqual">
      <formula>49</formula>
    </cfRule>
    <cfRule type="cellIs" dxfId="1953" priority="1016" stopIfTrue="1" operator="lessThan">
      <formula>50</formula>
    </cfRule>
    <cfRule type="containsText" dxfId="1952" priority="1009" stopIfTrue="1" operator="containsText" text="لم">
      <formula>NOT(ISERROR(SEARCH("لم",E982)))</formula>
    </cfRule>
    <cfRule type="cellIs" dxfId="1951" priority="1010" stopIfTrue="1" operator="lessThan">
      <formula>50</formula>
    </cfRule>
  </conditionalFormatting>
  <conditionalFormatting sqref="E991">
    <cfRule type="cellIs" dxfId="1950" priority="789" stopIfTrue="1" operator="lessThan">
      <formula>50</formula>
    </cfRule>
    <cfRule type="cellIs" dxfId="1949" priority="794" stopIfTrue="1" operator="lessThan">
      <formula>50</formula>
    </cfRule>
    <cfRule type="cellIs" dxfId="1948" priority="790" stopIfTrue="1" operator="lessThan">
      <formula>50</formula>
    </cfRule>
    <cfRule type="cellIs" dxfId="1947" priority="787" stopIfTrue="1" operator="lessThan">
      <formula>50</formula>
    </cfRule>
    <cfRule type="cellIs" dxfId="1946" priority="791" stopIfTrue="1" operator="greaterThanOrEqual">
      <formula>50</formula>
    </cfRule>
    <cfRule type="cellIs" dxfId="1945" priority="788" stopIfTrue="1" operator="lessThan">
      <formula>50</formula>
    </cfRule>
    <cfRule type="cellIs" dxfId="1944" priority="793" stopIfTrue="1" operator="greaterThanOrEqual">
      <formula>50</formula>
    </cfRule>
  </conditionalFormatting>
  <conditionalFormatting sqref="E991:E992">
    <cfRule type="cellIs" dxfId="1943" priority="739" stopIfTrue="1" operator="greaterThanOrEqual">
      <formula>50</formula>
    </cfRule>
  </conditionalFormatting>
  <conditionalFormatting sqref="E992">
    <cfRule type="cellIs" dxfId="1942" priority="732" stopIfTrue="1" operator="lessThan">
      <formula>50</formula>
    </cfRule>
    <cfRule type="cellIs" dxfId="1941" priority="734" stopIfTrue="1" operator="lessThan">
      <formula>50</formula>
    </cfRule>
    <cfRule type="cellIs" dxfId="1940" priority="736" stopIfTrue="1" operator="lessThan">
      <formula>50</formula>
    </cfRule>
    <cfRule type="cellIs" dxfId="1939" priority="737" stopIfTrue="1" operator="greaterThanOrEqual">
      <formula>50</formula>
    </cfRule>
    <cfRule type="cellIs" dxfId="1938" priority="738" stopIfTrue="1" operator="lessThan">
      <formula>50</formula>
    </cfRule>
    <cfRule type="cellIs" dxfId="1937" priority="733" stopIfTrue="1" operator="lessThan">
      <formula>50</formula>
    </cfRule>
    <cfRule type="cellIs" dxfId="1936" priority="731" stopIfTrue="1" operator="lessThan">
      <formula>50</formula>
    </cfRule>
    <cfRule type="cellIs" dxfId="1935" priority="735" stopIfTrue="1" operator="greaterThanOrEqual">
      <formula>50</formula>
    </cfRule>
  </conditionalFormatting>
  <conditionalFormatting sqref="E992:E993">
    <cfRule type="cellIs" dxfId="1934" priority="729" stopIfTrue="1" operator="greaterThanOrEqual">
      <formula>50</formula>
    </cfRule>
  </conditionalFormatting>
  <conditionalFormatting sqref="E993">
    <cfRule type="cellIs" dxfId="1933" priority="692" operator="lessThan">
      <formula>50</formula>
    </cfRule>
    <cfRule type="cellIs" priority="693" operator="greaterThan">
      <formula>49</formula>
    </cfRule>
    <cfRule type="containsText" dxfId="1932" priority="694" stopIfTrue="1" operator="containsText" text="لم">
      <formula>NOT(ISERROR(SEARCH("لم",E993)))</formula>
    </cfRule>
    <cfRule type="cellIs" dxfId="1931" priority="695" stopIfTrue="1" operator="lessThan">
      <formula>50</formula>
    </cfRule>
    <cfRule type="cellIs" dxfId="1930" priority="696" stopIfTrue="1" operator="greaterThan">
      <formula>49</formula>
    </cfRule>
    <cfRule type="containsText" dxfId="1929" priority="697" stopIfTrue="1" operator="containsText" text="لم">
      <formula>NOT(ISERROR(SEARCH("لم",E993)))</formula>
    </cfRule>
    <cfRule type="cellIs" dxfId="1928" priority="698" stopIfTrue="1" operator="lessThan">
      <formula>50</formula>
    </cfRule>
    <cfRule type="cellIs" dxfId="1927" priority="699" stopIfTrue="1" operator="greaterThanOrEqual">
      <formula>50</formula>
    </cfRule>
    <cfRule type="cellIs" dxfId="1926" priority="701" stopIfTrue="1" operator="lessThan">
      <formula>50</formula>
    </cfRule>
    <cfRule type="cellIs" dxfId="1925" priority="702" stopIfTrue="1" operator="lessThan">
      <formula>50</formula>
    </cfRule>
    <cfRule type="cellIs" dxfId="1924" priority="703" stopIfTrue="1" operator="lessThan">
      <formula>50</formula>
    </cfRule>
    <cfRule type="cellIs" dxfId="1923" priority="704" stopIfTrue="1" operator="greaterThanOrEqual">
      <formula>50</formula>
    </cfRule>
    <cfRule type="cellIs" dxfId="1922" priority="705" stopIfTrue="1" operator="lessThan">
      <formula>50</formula>
    </cfRule>
    <cfRule type="cellIs" dxfId="1921" priority="706" stopIfTrue="1" operator="lessThan">
      <formula>50</formula>
    </cfRule>
    <cfRule type="cellIs" dxfId="1920" priority="707" stopIfTrue="1" operator="greaterThanOrEqual">
      <formula>50</formula>
    </cfRule>
    <cfRule type="cellIs" dxfId="1919" priority="709" stopIfTrue="1" operator="lessThan">
      <formula>5050</formula>
    </cfRule>
    <cfRule type="cellIs" dxfId="1918" priority="710" stopIfTrue="1" operator="lessThan">
      <formula>50</formula>
    </cfRule>
    <cfRule type="cellIs" dxfId="1917" priority="711" stopIfTrue="1" operator="lessThan">
      <formula>50</formula>
    </cfRule>
    <cfRule type="cellIs" dxfId="1916" priority="712" stopIfTrue="1" operator="lessThan">
      <formula>50</formula>
    </cfRule>
    <cfRule type="cellIs" dxfId="1915" priority="713" stopIfTrue="1" operator="lessThan">
      <formula>50</formula>
    </cfRule>
    <cfRule type="cellIs" dxfId="1914" priority="714" stopIfTrue="1" operator="lessThanOrEqual">
      <formula>49</formula>
    </cfRule>
    <cfRule type="cellIs" dxfId="1913" priority="715" stopIfTrue="1" operator="lessThan">
      <formula>50</formula>
    </cfRule>
    <cfRule type="cellIs" dxfId="1912" priority="716" stopIfTrue="1" operator="greaterThanOrEqual">
      <formula>50</formula>
    </cfRule>
    <cfRule type="cellIs" dxfId="1911" priority="717" stopIfTrue="1" operator="lessThanOrEqual">
      <formula>49</formula>
    </cfRule>
    <cfRule type="cellIs" dxfId="1910" priority="718" stopIfTrue="1" operator="lessThan">
      <formula>50</formula>
    </cfRule>
    <cfRule type="cellIs" dxfId="1909" priority="719" stopIfTrue="1" operator="lessThan">
      <formula>50</formula>
    </cfRule>
    <cfRule type="cellIs" dxfId="1908" priority="720" stopIfTrue="1" operator="greaterThanOrEqual">
      <formula>50</formula>
    </cfRule>
    <cfRule type="cellIs" dxfId="1907" priority="722" stopIfTrue="1" operator="greaterThanOrEqual">
      <formula>50</formula>
    </cfRule>
    <cfRule type="cellIs" dxfId="1906" priority="723" stopIfTrue="1" operator="greaterThan">
      <formula>50</formula>
    </cfRule>
    <cfRule type="cellIs" dxfId="1905" priority="726" stopIfTrue="1" operator="lessThan">
      <formula>50</formula>
    </cfRule>
    <cfRule type="cellIs" dxfId="1904" priority="728" stopIfTrue="1" operator="lessThan">
      <formula>50</formula>
    </cfRule>
    <cfRule type="cellIs" dxfId="1903" priority="724" stopIfTrue="1" operator="lessThan">
      <formula>50</formula>
    </cfRule>
    <cfRule type="cellIs" dxfId="1902" priority="689" stopIfTrue="1" operator="lessThan">
      <formula>50</formula>
    </cfRule>
    <cfRule type="containsText" dxfId="1901" priority="690" stopIfTrue="1" operator="containsText" text="لم">
      <formula>NOT(ISERROR(SEARCH("لم",E993)))</formula>
    </cfRule>
    <cfRule type="containsText" dxfId="1900" priority="688" stopIfTrue="1" operator="containsText" text="لم">
      <formula>NOT(ISERROR(SEARCH("لم",E993)))</formula>
    </cfRule>
    <cfRule type="cellIs" dxfId="1899" priority="687" stopIfTrue="1" operator="lessThan">
      <formula>50</formula>
    </cfRule>
    <cfRule type="containsText" dxfId="1898" priority="691" operator="containsText" text="لم">
      <formula>NOT(ISERROR(SEARCH("لم",E993)))</formula>
    </cfRule>
  </conditionalFormatting>
  <conditionalFormatting sqref="E993:E994">
    <cfRule type="containsText" dxfId="1897" priority="638" operator="containsText" text="لم">
      <formula>NOT(ISERROR(SEARCH("لم",E993)))</formula>
    </cfRule>
    <cfRule type="cellIs" dxfId="1896" priority="639" operator="lessThan">
      <formula>50</formula>
    </cfRule>
    <cfRule type="cellIs" priority="647" operator="greaterThan">
      <formula>49</formula>
    </cfRule>
  </conditionalFormatting>
  <conditionalFormatting sqref="E994">
    <cfRule type="cellIs" dxfId="1895" priority="652" stopIfTrue="1" operator="lessThan">
      <formula>50</formula>
    </cfRule>
    <cfRule type="cellIs" dxfId="1894" priority="667" stopIfTrue="1" operator="lessThan">
      <formula>50</formula>
    </cfRule>
    <cfRule type="cellIs" dxfId="1893" priority="666" stopIfTrue="1" operator="lessThan">
      <formula>50</formula>
    </cfRule>
    <cfRule type="cellIs" dxfId="1892" priority="680" stopIfTrue="1" operator="lessThan">
      <formula>50</formula>
    </cfRule>
    <cfRule type="cellIs" dxfId="1891" priority="649" stopIfTrue="1" operator="lessThan">
      <formula>50</formula>
    </cfRule>
    <cfRule type="containsText" dxfId="1890" priority="651" stopIfTrue="1" operator="containsText" text="لم">
      <formula>NOT(ISERROR(SEARCH("لم",E994)))</formula>
    </cfRule>
    <cfRule type="cellIs" dxfId="1889" priority="650" stopIfTrue="1" operator="greaterThan">
      <formula>49</formula>
    </cfRule>
    <cfRule type="cellIs" dxfId="1888" priority="653" stopIfTrue="1" operator="greaterThanOrEqual">
      <formula>50</formula>
    </cfRule>
    <cfRule type="cellIs" priority="640" operator="greaterThan">
      <formula>49</formula>
    </cfRule>
    <cfRule type="cellIs" dxfId="1887" priority="641" stopIfTrue="1" operator="lessThan">
      <formula>50</formula>
    </cfRule>
    <cfRule type="containsText" dxfId="1886" priority="642" stopIfTrue="1" operator="containsText" text="لم">
      <formula>NOT(ISERROR(SEARCH("لم",E994)))</formula>
    </cfRule>
    <cfRule type="cellIs" dxfId="1885" priority="643" stopIfTrue="1" operator="lessThan">
      <formula>50</formula>
    </cfRule>
    <cfRule type="containsText" dxfId="1884" priority="644" stopIfTrue="1" operator="containsText" text="لم">
      <formula>NOT(ISERROR(SEARCH("لم",E994)))</formula>
    </cfRule>
    <cfRule type="containsText" dxfId="1883" priority="645" operator="containsText" text="لم">
      <formula>NOT(ISERROR(SEARCH("لم",E994)))</formula>
    </cfRule>
    <cfRule type="cellIs" dxfId="1882" priority="646" operator="lessThan">
      <formula>50</formula>
    </cfRule>
    <cfRule type="cellIs" dxfId="1881" priority="664" stopIfTrue="1" operator="lessThan">
      <formula>50</formula>
    </cfRule>
    <cfRule type="cellIs" dxfId="1880" priority="655" stopIfTrue="1" operator="lessThan">
      <formula>50</formula>
    </cfRule>
    <cfRule type="cellIs" dxfId="1879" priority="656" stopIfTrue="1" operator="lessThan">
      <formula>50</formula>
    </cfRule>
    <cfRule type="cellIs" dxfId="1878" priority="657" stopIfTrue="1" operator="lessThan">
      <formula>50</formula>
    </cfRule>
    <cfRule type="cellIs" dxfId="1877" priority="665" stopIfTrue="1" operator="lessThan">
      <formula>50</formula>
    </cfRule>
    <cfRule type="cellIs" dxfId="1876" priority="683" stopIfTrue="1" operator="greaterThanOrEqual">
      <formula>50</formula>
    </cfRule>
    <cfRule type="cellIs" dxfId="1875" priority="682" stopIfTrue="1" operator="lessThan">
      <formula>50</formula>
    </cfRule>
    <cfRule type="containsText" dxfId="1874" priority="648" stopIfTrue="1" operator="containsText" text="لم">
      <formula>NOT(ISERROR(SEARCH("لم",E994)))</formula>
    </cfRule>
    <cfRule type="cellIs" dxfId="1873" priority="658" stopIfTrue="1" operator="greaterThanOrEqual">
      <formula>50</formula>
    </cfRule>
    <cfRule type="cellIs" dxfId="1872" priority="659" stopIfTrue="1" operator="lessThan">
      <formula>50</formula>
    </cfRule>
    <cfRule type="cellIs" dxfId="1871" priority="660" stopIfTrue="1" operator="lessThan">
      <formula>50</formula>
    </cfRule>
    <cfRule type="cellIs" dxfId="1870" priority="661" stopIfTrue="1" operator="greaterThanOrEqual">
      <formula>50</formula>
    </cfRule>
    <cfRule type="cellIs" dxfId="1869" priority="663" stopIfTrue="1" operator="lessThan">
      <formula>5050</formula>
    </cfRule>
    <cfRule type="cellIs" dxfId="1868" priority="678" stopIfTrue="1" operator="lessThan">
      <formula>50</formula>
    </cfRule>
    <cfRule type="cellIs" dxfId="1867" priority="677" stopIfTrue="1" operator="greaterThan">
      <formula>50</formula>
    </cfRule>
    <cfRule type="cellIs" dxfId="1866" priority="676" stopIfTrue="1" operator="greaterThanOrEqual">
      <formula>50</formula>
    </cfRule>
    <cfRule type="cellIs" dxfId="1865" priority="674" stopIfTrue="1" operator="greaterThanOrEqual">
      <formula>50</formula>
    </cfRule>
    <cfRule type="cellIs" dxfId="1864" priority="673" stopIfTrue="1" operator="lessThan">
      <formula>50</formula>
    </cfRule>
    <cfRule type="cellIs" dxfId="1863" priority="672" stopIfTrue="1" operator="lessThan">
      <formula>50</formula>
    </cfRule>
    <cfRule type="cellIs" dxfId="1862" priority="671" stopIfTrue="1" operator="lessThanOrEqual">
      <formula>49</formula>
    </cfRule>
    <cfRule type="cellIs" dxfId="1861" priority="670" stopIfTrue="1" operator="greaterThanOrEqual">
      <formula>50</formula>
    </cfRule>
    <cfRule type="cellIs" dxfId="1860" priority="669" stopIfTrue="1" operator="lessThan">
      <formula>50</formula>
    </cfRule>
    <cfRule type="cellIs" dxfId="1859" priority="668" stopIfTrue="1" operator="lessThanOrEqual">
      <formula>49</formula>
    </cfRule>
  </conditionalFormatting>
  <conditionalFormatting sqref="E995">
    <cfRule type="cellIs" dxfId="1858" priority="477" stopIfTrue="1" operator="greaterThanOrEqual">
      <formula>50</formula>
    </cfRule>
    <cfRule type="cellIs" dxfId="1857" priority="476" stopIfTrue="1" operator="lessThan">
      <formula>50</formula>
    </cfRule>
    <cfRule type="cellIs" dxfId="1856" priority="475" stopIfTrue="1" operator="greaterThanOrEqual">
      <formula>50</formula>
    </cfRule>
    <cfRule type="cellIs" dxfId="1855" priority="474" stopIfTrue="1" operator="lessThan">
      <formula>50</formula>
    </cfRule>
    <cfRule type="cellIs" dxfId="1854" priority="473" stopIfTrue="1" operator="greaterThanOrEqual">
      <formula>50</formula>
    </cfRule>
    <cfRule type="cellIs" dxfId="1853" priority="470" stopIfTrue="1" operator="lessThan">
      <formula>50</formula>
    </cfRule>
    <cfRule type="cellIs" dxfId="1852" priority="471" stopIfTrue="1" operator="lessThan">
      <formula>50</formula>
    </cfRule>
    <cfRule type="cellIs" dxfId="1851" priority="472" stopIfTrue="1" operator="lessThan">
      <formula>50</formula>
    </cfRule>
    <cfRule type="cellIs" dxfId="1850" priority="469" stopIfTrue="1" operator="lessThan">
      <formula>50</formula>
    </cfRule>
  </conditionalFormatting>
  <conditionalFormatting sqref="E995:E998">
    <cfRule type="cellIs" dxfId="1849" priority="450" stopIfTrue="1" operator="greaterThanOrEqual">
      <formula>50</formula>
    </cfRule>
  </conditionalFormatting>
  <conditionalFormatting sqref="E996">
    <cfRule type="cellIs" dxfId="1848" priority="447" stopIfTrue="1" operator="lessThan">
      <formula>50</formula>
    </cfRule>
    <cfRule type="cellIs" dxfId="1847" priority="446" stopIfTrue="1" operator="greaterThanOrEqual">
      <formula>50</formula>
    </cfRule>
    <cfRule type="cellIs" dxfId="1846" priority="451" stopIfTrue="1" operator="lessThan">
      <formula>50</formula>
    </cfRule>
    <cfRule type="cellIs" dxfId="1845" priority="449" stopIfTrue="1" operator="lessThan">
      <formula>50</formula>
    </cfRule>
    <cfRule type="cellIs" dxfId="1844" priority="448" stopIfTrue="1" operator="greaterThanOrEqual">
      <formula>50</formula>
    </cfRule>
    <cfRule type="cellIs" dxfId="1843" priority="445" stopIfTrue="1" operator="lessThan">
      <formula>50</formula>
    </cfRule>
    <cfRule type="cellIs" dxfId="1842" priority="443" stopIfTrue="1" operator="lessThan">
      <formula>50</formula>
    </cfRule>
    <cfRule type="cellIs" dxfId="1841" priority="442" stopIfTrue="1" operator="greaterThanOrEqual">
      <formula>50</formula>
    </cfRule>
  </conditionalFormatting>
  <conditionalFormatting sqref="E997:E998 F995">
    <cfRule type="cellIs" dxfId="1840" priority="636" stopIfTrue="1" operator="lessThan">
      <formula>50</formula>
    </cfRule>
  </conditionalFormatting>
  <conditionalFormatting sqref="E997:E998">
    <cfRule type="cellIs" dxfId="1839" priority="625" stopIfTrue="1" operator="lessThan">
      <formula>50</formula>
    </cfRule>
    <cfRule type="cellIs" dxfId="1838" priority="633" stopIfTrue="1" operator="greaterThanOrEqual">
      <formula>50</formula>
    </cfRule>
    <cfRule type="cellIs" dxfId="1837" priority="634" stopIfTrue="1" operator="lessThan">
      <formula>50</formula>
    </cfRule>
    <cfRule type="cellIs" dxfId="1836" priority="635" stopIfTrue="1" operator="greaterThanOrEqual">
      <formula>50</formula>
    </cfRule>
    <cfRule type="cellIs" dxfId="1835" priority="624" stopIfTrue="1" operator="lessThan">
      <formula>50</formula>
    </cfRule>
    <cfRule type="cellIs" dxfId="1834" priority="632" stopIfTrue="1" operator="lessThan">
      <formula>50</formula>
    </cfRule>
  </conditionalFormatting>
  <conditionalFormatting sqref="E999">
    <cfRule type="cellIs" dxfId="1833" priority="435" stopIfTrue="1" operator="lessThan">
      <formula>50</formula>
    </cfRule>
    <cfRule type="cellIs" dxfId="1832" priority="436" stopIfTrue="1" operator="lessThan">
      <formula>50</formula>
    </cfRule>
    <cfRule type="cellIs" dxfId="1831" priority="437" stopIfTrue="1" operator="greaterThanOrEqual">
      <formula>50</formula>
    </cfRule>
    <cfRule type="cellIs" dxfId="1830" priority="433" stopIfTrue="1" operator="lessThan">
      <formula>50</formula>
    </cfRule>
    <cfRule type="cellIs" dxfId="1829" priority="438" stopIfTrue="1" operator="lessThan">
      <formula>50</formula>
    </cfRule>
    <cfRule type="cellIs" dxfId="1828" priority="439" stopIfTrue="1" operator="greaterThanOrEqual">
      <formula>50</formula>
    </cfRule>
    <cfRule type="cellIs" dxfId="1827" priority="440" stopIfTrue="1" operator="lessThan">
      <formula>50</formula>
    </cfRule>
    <cfRule type="cellIs" dxfId="1826" priority="441" stopIfTrue="1" operator="greaterThanOrEqual">
      <formula>50</formula>
    </cfRule>
    <cfRule type="cellIs" dxfId="1825" priority="434" stopIfTrue="1" operator="lessThan">
      <formula>50</formula>
    </cfRule>
  </conditionalFormatting>
  <conditionalFormatting sqref="E999:E1000">
    <cfRule type="cellIs" dxfId="1824" priority="431" stopIfTrue="1" operator="greaterThanOrEqual">
      <formula>50</formula>
    </cfRule>
  </conditionalFormatting>
  <conditionalFormatting sqref="E1000">
    <cfRule type="cellIs" dxfId="1823" priority="422" stopIfTrue="1" operator="greaterThanOrEqual">
      <formula>50</formula>
    </cfRule>
    <cfRule type="cellIs" dxfId="1822" priority="423" stopIfTrue="1" operator="lessThan">
      <formula>50</formula>
    </cfRule>
    <cfRule type="cellIs" dxfId="1821" priority="424" stopIfTrue="1" operator="lessThan">
      <formula>50</formula>
    </cfRule>
    <cfRule type="cellIs" dxfId="1820" priority="425" stopIfTrue="1" operator="lessThan">
      <formula>50</formula>
    </cfRule>
    <cfRule type="cellIs" dxfId="1819" priority="426" stopIfTrue="1" operator="lessThan">
      <formula>50</formula>
    </cfRule>
    <cfRule type="cellIs" dxfId="1818" priority="427" stopIfTrue="1" operator="greaterThanOrEqual">
      <formula>50</formula>
    </cfRule>
    <cfRule type="cellIs" dxfId="1817" priority="429" stopIfTrue="1" operator="greaterThanOrEqual">
      <formula>50</formula>
    </cfRule>
    <cfRule type="cellIs" dxfId="1816" priority="430" stopIfTrue="1" operator="lessThan">
      <formula>50</formula>
    </cfRule>
    <cfRule type="cellIs" dxfId="1815" priority="428" stopIfTrue="1" operator="lessThan">
      <formula>50</formula>
    </cfRule>
  </conditionalFormatting>
  <conditionalFormatting sqref="E1008">
    <cfRule type="cellIs" dxfId="1814" priority="464" stopIfTrue="1" operator="greaterThanOrEqual">
      <formula>50</formula>
    </cfRule>
    <cfRule type="cellIs" dxfId="1813" priority="463" stopIfTrue="1" operator="lessThan">
      <formula>50</formula>
    </cfRule>
    <cfRule type="cellIs" dxfId="1812" priority="462" stopIfTrue="1" operator="lessThan">
      <formula>50</formula>
    </cfRule>
    <cfRule type="cellIs" dxfId="1811" priority="461" stopIfTrue="1" operator="greaterThanOrEqual">
      <formula>50</formula>
    </cfRule>
    <cfRule type="cellIs" dxfId="1810" priority="466" stopIfTrue="1" operator="lessThan">
      <formula>5050</formula>
    </cfRule>
    <cfRule type="cellIs" dxfId="1809" priority="459" stopIfTrue="1" operator="lessThan">
      <formula>50</formula>
    </cfRule>
    <cfRule type="cellIs" dxfId="1808" priority="458" stopIfTrue="1" operator="lessThan">
      <formula>50</formula>
    </cfRule>
    <cfRule type="cellIs" dxfId="1807" priority="456" stopIfTrue="1" operator="greaterThanOrEqual">
      <formula>50</formula>
    </cfRule>
    <cfRule type="cellIs" dxfId="1806" priority="455" stopIfTrue="1" operator="lessThan">
      <formula>50</formula>
    </cfRule>
    <cfRule type="containsText" dxfId="1805" priority="454" stopIfTrue="1" operator="containsText" text="لم">
      <formula>NOT(ISERROR(SEARCH("لم",E1008)))</formula>
    </cfRule>
    <cfRule type="cellIs" dxfId="1804" priority="453" stopIfTrue="1" operator="lessThan">
      <formula>50</formula>
    </cfRule>
    <cfRule type="cellIs" dxfId="1803" priority="460" stopIfTrue="1" operator="lessThan">
      <formula>50</formula>
    </cfRule>
    <cfRule type="containsText" dxfId="1802" priority="452" stopIfTrue="1" operator="containsText" text="لم">
      <formula>NOT(ISERROR(SEARCH("لم",E1008)))</formula>
    </cfRule>
    <cfRule type="cellIs" dxfId="1801" priority="467" stopIfTrue="1" operator="lessThanOrEqual">
      <formula>49</formula>
    </cfRule>
  </conditionalFormatting>
  <conditionalFormatting sqref="E1028:E1039 F1028:F1036 F1038:F1039">
    <cfRule type="cellIs" dxfId="1800" priority="323" stopIfTrue="1" operator="lessThan">
      <formula>50</formula>
    </cfRule>
  </conditionalFormatting>
  <conditionalFormatting sqref="E1028:E1039">
    <cfRule type="cellIs" dxfId="1799" priority="319" stopIfTrue="1" operator="lessThan">
      <formula>50</formula>
    </cfRule>
    <cfRule type="cellIs" dxfId="1798" priority="320" stopIfTrue="1" operator="greaterThanOrEqual">
      <formula>50</formula>
    </cfRule>
    <cfRule type="cellIs" dxfId="1797" priority="311" stopIfTrue="1" operator="lessThan">
      <formula>50</formula>
    </cfRule>
    <cfRule type="cellIs" dxfId="1796" priority="322" stopIfTrue="1" operator="greaterThanOrEqual">
      <formula>50</formula>
    </cfRule>
    <cfRule type="cellIs" dxfId="1795" priority="321" stopIfTrue="1" operator="lessThan">
      <formula>50</formula>
    </cfRule>
    <cfRule type="cellIs" dxfId="1794" priority="312" stopIfTrue="1" operator="lessThan">
      <formula>50</formula>
    </cfRule>
  </conditionalFormatting>
  <conditionalFormatting sqref="E1028:E1054 F1038:F1040 F1043:F1046">
    <cfRule type="cellIs" dxfId="1793" priority="190" stopIfTrue="1" operator="greaterThanOrEqual">
      <formula>50</formula>
    </cfRule>
  </conditionalFormatting>
  <conditionalFormatting sqref="E1040:E1054 F1038:F1040 F1043:F1046">
    <cfRule type="cellIs" dxfId="1792" priority="189" stopIfTrue="1" operator="lessThan">
      <formula>50</formula>
    </cfRule>
  </conditionalFormatting>
  <conditionalFormatting sqref="E1040:E1054">
    <cfRule type="cellIs" dxfId="1791" priority="188" stopIfTrue="1" operator="greaterThanOrEqual">
      <formula>50</formula>
    </cfRule>
    <cfRule type="cellIs" dxfId="1790" priority="187" stopIfTrue="1" operator="lessThan">
      <formula>50</formula>
    </cfRule>
    <cfRule type="cellIs" dxfId="1789" priority="186" stopIfTrue="1" operator="greaterThanOrEqual">
      <formula>50</formula>
    </cfRule>
    <cfRule type="cellIs" dxfId="1788" priority="185" stopIfTrue="1" operator="lessThan">
      <formula>50</formula>
    </cfRule>
    <cfRule type="cellIs" dxfId="1787" priority="181" stopIfTrue="1" operator="lessThan">
      <formula>50</formula>
    </cfRule>
    <cfRule type="cellIs" dxfId="1786" priority="182" stopIfTrue="1" operator="lessThan">
      <formula>50</formula>
    </cfRule>
  </conditionalFormatting>
  <conditionalFormatting sqref="E565:F566">
    <cfRule type="cellIs" dxfId="1785" priority="3439" stopIfTrue="1" operator="greaterThanOrEqual">
      <formula>50</formula>
    </cfRule>
  </conditionalFormatting>
  <conditionalFormatting sqref="E709:F709">
    <cfRule type="cellIs" dxfId="1784" priority="2205" stopIfTrue="1" operator="lessThan">
      <formula>50</formula>
    </cfRule>
  </conditionalFormatting>
  <conditionalFormatting sqref="E717:F718 F725:F726 F728 F731 F753 F757 F763">
    <cfRule type="cellIs" dxfId="1783" priority="2516" stopIfTrue="1" operator="greaterThanOrEqual">
      <formula>50</formula>
    </cfRule>
  </conditionalFormatting>
  <conditionalFormatting sqref="E783:F788">
    <cfRule type="cellIs" dxfId="1782" priority="2000" stopIfTrue="1" operator="lessThan">
      <formula>50</formula>
    </cfRule>
    <cfRule type="cellIs" dxfId="1781" priority="2013" stopIfTrue="1" operator="lessThan">
      <formula>50</formula>
    </cfRule>
    <cfRule type="cellIs" dxfId="1780" priority="2014" stopIfTrue="1" operator="greaterThanOrEqual">
      <formula>50</formula>
    </cfRule>
    <cfRule type="cellIs" dxfId="1779" priority="2002" stopIfTrue="1" operator="lessThan">
      <formula>50</formula>
    </cfRule>
    <cfRule type="cellIs" dxfId="1778" priority="2007" stopIfTrue="1" operator="lessThan">
      <formula>50</formula>
    </cfRule>
    <cfRule type="cellIs" dxfId="1777" priority="1999" stopIfTrue="1" operator="greaterThanOrEqual">
      <formula>50</formula>
    </cfRule>
  </conditionalFormatting>
  <conditionalFormatting sqref="E817:F817">
    <cfRule type="cellIs" dxfId="1776" priority="1592" stopIfTrue="1" operator="lessThanOrEqual">
      <formula>49</formula>
    </cfRule>
  </conditionalFormatting>
  <conditionalFormatting sqref="E913:F913">
    <cfRule type="cellIs" dxfId="1775" priority="1301" stopIfTrue="1" operator="lessThanOrEqual">
      <formula>49</formula>
    </cfRule>
  </conditionalFormatting>
  <conditionalFormatting sqref="E914:F914">
    <cfRule type="cellIs" dxfId="1774" priority="1407" stopIfTrue="1" operator="greaterThanOrEqual">
      <formula>50</formula>
    </cfRule>
  </conditionalFormatting>
  <conditionalFormatting sqref="E919:F919">
    <cfRule type="cellIs" dxfId="1773" priority="1149" stopIfTrue="1" operator="greaterThanOrEqual">
      <formula>50</formula>
    </cfRule>
  </conditionalFormatting>
  <conditionalFormatting sqref="E922:F922 E928:E930 F917:F918">
    <cfRule type="containsText" dxfId="1772" priority="1170" stopIfTrue="1" operator="containsText" text="لم">
      <formula>NOT(ISERROR(SEARCH("لم",E917)))</formula>
    </cfRule>
  </conditionalFormatting>
  <conditionalFormatting sqref="E922:F922">
    <cfRule type="cellIs" dxfId="1771" priority="1190" stopIfTrue="1" operator="lessThanOrEqual">
      <formula>49</formula>
    </cfRule>
  </conditionalFormatting>
  <conditionalFormatting sqref="E943:F943">
    <cfRule type="cellIs" dxfId="1770" priority="740" stopIfTrue="1" operator="lessThanOrEqual">
      <formula>49</formula>
    </cfRule>
    <cfRule type="cellIs" dxfId="1769" priority="763" stopIfTrue="1" operator="greaterThanOrEqual">
      <formula>50</formula>
    </cfRule>
    <cfRule type="cellIs" dxfId="1768" priority="762" stopIfTrue="1" operator="lessThan">
      <formula>50</formula>
    </cfRule>
  </conditionalFormatting>
  <conditionalFormatting sqref="E981:F981">
    <cfRule type="cellIs" dxfId="1767" priority="22" stopIfTrue="1" operator="lessThan">
      <formula>50</formula>
    </cfRule>
    <cfRule type="cellIs" dxfId="1766" priority="23" stopIfTrue="1" operator="greaterThanOrEqual">
      <formula>50</formula>
    </cfRule>
  </conditionalFormatting>
  <conditionalFormatting sqref="E991:F991">
    <cfRule type="cellIs" dxfId="1765" priority="795" stopIfTrue="1" operator="greaterThanOrEqual">
      <formula>50</formula>
    </cfRule>
    <cfRule type="cellIs" dxfId="1764" priority="792" stopIfTrue="1" operator="lessThan">
      <formula>50</formula>
    </cfRule>
  </conditionalFormatting>
  <conditionalFormatting sqref="E1040:F1054">
    <cfRule type="cellIs" dxfId="1763" priority="104" stopIfTrue="1" operator="greaterThanOrEqual">
      <formula>50</formula>
    </cfRule>
  </conditionalFormatting>
  <conditionalFormatting sqref="F2 E2:E564 F222 F386:F419 F567:F578 F580:F589">
    <cfRule type="cellIs" dxfId="1762" priority="3729" stopIfTrue="1" operator="lessThan">
      <formula>50</formula>
    </cfRule>
    <cfRule type="cellIs" dxfId="1761" priority="3743" stopIfTrue="1" operator="greaterThanOrEqual">
      <formula>50</formula>
    </cfRule>
  </conditionalFormatting>
  <conditionalFormatting sqref="F2 E34:E35 F222 F386:F419 F567:F578 F580:F589">
    <cfRule type="cellIs" dxfId="1760" priority="3717" stopIfTrue="1" operator="lessThan">
      <formula>50</formula>
    </cfRule>
    <cfRule type="cellIs" dxfId="1759" priority="3718" stopIfTrue="1" operator="greaterThanOrEqual">
      <formula>50</formula>
    </cfRule>
    <cfRule type="cellIs" dxfId="1758" priority="3716" stopIfTrue="1" operator="lessThan">
      <formula>50</formula>
    </cfRule>
  </conditionalFormatting>
  <conditionalFormatting sqref="F2 E34:E35 F386:F419 F567:F578 F580:F589 F222">
    <cfRule type="cellIs" dxfId="1757" priority="3715" stopIfTrue="1" operator="lessThan">
      <formula>50</formula>
    </cfRule>
  </conditionalFormatting>
  <conditionalFormatting sqref="F2 F386:F419 F567:F578 F580:F589">
    <cfRule type="cellIs" dxfId="1756" priority="3711" stopIfTrue="1" operator="lessThan">
      <formula>50</formula>
    </cfRule>
  </conditionalFormatting>
  <conditionalFormatting sqref="F2">
    <cfRule type="cellIs" dxfId="1755" priority="3703" stopIfTrue="1" operator="lessThan">
      <formula>50</formula>
    </cfRule>
    <cfRule type="cellIs" dxfId="1754" priority="3702" stopIfTrue="1" operator="greaterThanOrEqual">
      <formula>50</formula>
    </cfRule>
    <cfRule type="cellIs" dxfId="1753" priority="3700" stopIfTrue="1" operator="lessThan">
      <formula>50</formula>
    </cfRule>
    <cfRule type="cellIs" dxfId="1752" priority="3669" stopIfTrue="1" operator="greaterThanOrEqual">
      <formula>50</formula>
    </cfRule>
    <cfRule type="cellIs" dxfId="1751" priority="3699" stopIfTrue="1" operator="greaterThanOrEqual">
      <formula>50</formula>
    </cfRule>
    <cfRule type="cellIs" dxfId="1750" priority="3698" stopIfTrue="1" operator="lessThan">
      <formula>50</formula>
    </cfRule>
    <cfRule type="cellIs" dxfId="1749" priority="3697" stopIfTrue="1" operator="lessThan">
      <formula>50</formula>
    </cfRule>
    <cfRule type="cellIs" dxfId="1748" priority="3695" stopIfTrue="1" operator="greaterThanOrEqual">
      <formula>50</formula>
    </cfRule>
    <cfRule type="cellIs" dxfId="1747" priority="3694" stopIfTrue="1" operator="lessThan">
      <formula>50</formula>
    </cfRule>
    <cfRule type="cellIs" dxfId="1746" priority="3693" stopIfTrue="1" operator="lessThanOrEqual">
      <formula>49</formula>
    </cfRule>
    <cfRule type="cellIs" dxfId="1745" priority="3667" stopIfTrue="1" operator="lessThanOrEqual">
      <formula>49</formula>
    </cfRule>
    <cfRule type="cellIs" dxfId="1744" priority="3668" stopIfTrue="1" operator="lessThan">
      <formula>50</formula>
    </cfRule>
  </conditionalFormatting>
  <conditionalFormatting sqref="F2:F221">
    <cfRule type="cellIs" dxfId="1743" priority="3135" stopIfTrue="1" operator="lessThanOrEqual">
      <formula>49</formula>
    </cfRule>
  </conditionalFormatting>
  <conditionalFormatting sqref="F2:F222">
    <cfRule type="cellIs" dxfId="1742" priority="3162" stopIfTrue="1" operator="lessThan">
      <formula>50</formula>
    </cfRule>
    <cfRule type="cellIs" dxfId="1741" priority="3163" stopIfTrue="1" operator="greaterThanOrEqual">
      <formula>50</formula>
    </cfRule>
  </conditionalFormatting>
  <conditionalFormatting sqref="F3:F221">
    <cfRule type="cellIs" dxfId="1740" priority="3151" stopIfTrue="1" operator="lessThan">
      <formula>50</formula>
    </cfRule>
    <cfRule type="cellIs" dxfId="1739" priority="3152" stopIfTrue="1" operator="lessThan">
      <formula>50</formula>
    </cfRule>
    <cfRule type="cellIs" dxfId="1738" priority="3153" stopIfTrue="1" operator="lessThan">
      <formula>50</formula>
    </cfRule>
    <cfRule type="cellIs" dxfId="1737" priority="3154" stopIfTrue="1" operator="greaterThanOrEqual">
      <formula>50</formula>
    </cfRule>
    <cfRule type="cellIs" dxfId="1736" priority="3156" stopIfTrue="1" operator="lessThan">
      <formula>5050</formula>
    </cfRule>
    <cfRule type="cellIs" dxfId="1735" priority="3157" stopIfTrue="1" operator="greaterThanOrEqual">
      <formula>50</formula>
    </cfRule>
    <cfRule type="cellIs" dxfId="1734" priority="3158" stopIfTrue="1" operator="lessThan">
      <formula>50</formula>
    </cfRule>
    <cfRule type="cellIs" dxfId="1733" priority="3160" stopIfTrue="1" operator="lessThan">
      <formula>50</formula>
    </cfRule>
    <cfRule type="cellIs" dxfId="1732" priority="3129" stopIfTrue="1" operator="lessThanOrEqual">
      <formula>49</formula>
    </cfRule>
    <cfRule type="cellIs" dxfId="1731" priority="3130" stopIfTrue="1" operator="lessThan">
      <formula>50</formula>
    </cfRule>
    <cfRule type="cellIs" dxfId="1730" priority="3131" stopIfTrue="1" operator="greaterThanOrEqual">
      <formula>50</formula>
    </cfRule>
    <cfRule type="cellIs" dxfId="1729" priority="3132" stopIfTrue="1" operator="lessThanOrEqual">
      <formula>49</formula>
    </cfRule>
    <cfRule type="cellIs" dxfId="1728" priority="3133" stopIfTrue="1" operator="lessThan">
      <formula>50</formula>
    </cfRule>
    <cfRule type="cellIs" dxfId="1727" priority="3134" stopIfTrue="1" operator="greaterThanOrEqual">
      <formula>50</formula>
    </cfRule>
    <cfRule type="cellIs" dxfId="1726" priority="3136" stopIfTrue="1" operator="lessThan">
      <formula>50</formula>
    </cfRule>
    <cfRule type="cellIs" dxfId="1725" priority="3137" stopIfTrue="1" operator="greaterThanOrEqual">
      <formula>50</formula>
    </cfRule>
    <cfRule type="cellIs" dxfId="1724" priority="3139" stopIfTrue="1" operator="lessThan">
      <formula>50</formula>
    </cfRule>
    <cfRule type="cellIs" dxfId="1723" priority="3140" stopIfTrue="1" operator="lessThan">
      <formula>50</formula>
    </cfRule>
    <cfRule type="cellIs" dxfId="1722" priority="3141" stopIfTrue="1" operator="greaterThanOrEqual">
      <formula>50</formula>
    </cfRule>
    <cfRule type="cellIs" dxfId="1721" priority="3142" stopIfTrue="1" operator="lessThan">
      <formula>50</formula>
    </cfRule>
    <cfRule type="cellIs" dxfId="1720" priority="3144" stopIfTrue="1" operator="greaterThanOrEqual">
      <formula>50</formula>
    </cfRule>
    <cfRule type="cellIs" dxfId="1719" priority="3145" stopIfTrue="1" operator="lessThan">
      <formula>50</formula>
    </cfRule>
    <cfRule type="cellIs" dxfId="1718" priority="3147" stopIfTrue="1" operator="lessThan">
      <formula>50</formula>
    </cfRule>
    <cfRule type="cellIs" dxfId="1717" priority="3149" stopIfTrue="1" operator="greaterThanOrEqual">
      <formula>50</formula>
    </cfRule>
  </conditionalFormatting>
  <conditionalFormatting sqref="F3:F222">
    <cfRule type="cellIs" dxfId="1716" priority="3146" stopIfTrue="1" operator="greaterThanOrEqual">
      <formula>50</formula>
    </cfRule>
  </conditionalFormatting>
  <conditionalFormatting sqref="F222 F386:F419 F567:F578 F580:F589 F2">
    <cfRule type="cellIs" dxfId="1715" priority="3736" stopIfTrue="1" operator="lessThan">
      <formula>50</formula>
    </cfRule>
  </conditionalFormatting>
  <conditionalFormatting sqref="F222 F386:F419 F567:F578 F580:F589">
    <cfRule type="cellIs" dxfId="1714" priority="3734" stopIfTrue="1" operator="lessThan">
      <formula>50</formula>
    </cfRule>
    <cfRule type="cellIs" dxfId="1713" priority="3735" stopIfTrue="1" operator="greaterThanOrEqual">
      <formula>50</formula>
    </cfRule>
  </conditionalFormatting>
  <conditionalFormatting sqref="F223:F250">
    <cfRule type="cellIs" dxfId="1712" priority="3125" stopIfTrue="1" operator="lessThan">
      <formula>50</formula>
    </cfRule>
    <cfRule type="cellIs" dxfId="1711" priority="3127" stopIfTrue="1" operator="lessThan">
      <formula>50</formula>
    </cfRule>
    <cfRule type="cellIs" dxfId="1710" priority="3101" stopIfTrue="1" operator="lessThan">
      <formula>50</formula>
    </cfRule>
    <cfRule type="cellIs" dxfId="1709" priority="3099" stopIfTrue="1" operator="greaterThanOrEqual">
      <formula>50</formula>
    </cfRule>
    <cfRule type="cellIs" dxfId="1708" priority="3128" stopIfTrue="1" operator="greaterThanOrEqual">
      <formula>50</formula>
    </cfRule>
    <cfRule type="cellIs" dxfId="1707" priority="3102" stopIfTrue="1" operator="greaterThanOrEqual">
      <formula>50</formula>
    </cfRule>
    <cfRule type="cellIs" dxfId="1706" priority="3104" stopIfTrue="1" operator="lessThan">
      <formula>50</formula>
    </cfRule>
    <cfRule type="cellIs" dxfId="1705" priority="3105" stopIfTrue="1" operator="lessThan">
      <formula>50</formula>
    </cfRule>
    <cfRule type="cellIs" dxfId="1704" priority="3106" stopIfTrue="1" operator="greaterThanOrEqual">
      <formula>50</formula>
    </cfRule>
    <cfRule type="cellIs" dxfId="1703" priority="3107" stopIfTrue="1" operator="lessThan">
      <formula>50</formula>
    </cfRule>
    <cfRule type="cellIs" dxfId="1702" priority="3109" stopIfTrue="1" operator="greaterThanOrEqual">
      <formula>50</formula>
    </cfRule>
    <cfRule type="cellIs" dxfId="1701" priority="3110" stopIfTrue="1" operator="lessThan">
      <formula>50</formula>
    </cfRule>
    <cfRule type="cellIs" dxfId="1700" priority="3111" stopIfTrue="1" operator="greaterThanOrEqual">
      <formula>50</formula>
    </cfRule>
    <cfRule type="cellIs" dxfId="1699" priority="3112" stopIfTrue="1" operator="lessThan">
      <formula>50</formula>
    </cfRule>
    <cfRule type="cellIs" dxfId="1698" priority="3114" stopIfTrue="1" operator="greaterThanOrEqual">
      <formula>50</formula>
    </cfRule>
    <cfRule type="cellIs" dxfId="1697" priority="3116" stopIfTrue="1" operator="lessThan">
      <formula>50</formula>
    </cfRule>
    <cfRule type="cellIs" dxfId="1696" priority="3123" stopIfTrue="1" operator="lessThan">
      <formula>50</formula>
    </cfRule>
    <cfRule type="cellIs" dxfId="1695" priority="3117" stopIfTrue="1" operator="lessThan">
      <formula>50</formula>
    </cfRule>
    <cfRule type="cellIs" dxfId="1694" priority="3118" stopIfTrue="1" operator="lessThan">
      <formula>50</formula>
    </cfRule>
    <cfRule type="cellIs" dxfId="1693" priority="3119" stopIfTrue="1" operator="greaterThanOrEqual">
      <formula>50</formula>
    </cfRule>
    <cfRule type="cellIs" dxfId="1692" priority="3121" stopIfTrue="1" operator="lessThan">
      <formula>5050</formula>
    </cfRule>
    <cfRule type="cellIs" dxfId="1691" priority="3122" stopIfTrue="1" operator="greaterThanOrEqual">
      <formula>50</formula>
    </cfRule>
    <cfRule type="cellIs" dxfId="1690" priority="3097" stopIfTrue="1" operator="lessThanOrEqual">
      <formula>49</formula>
    </cfRule>
    <cfRule type="cellIs" dxfId="1689" priority="3098" stopIfTrue="1" operator="lessThan">
      <formula>50</formula>
    </cfRule>
    <cfRule type="cellIs" dxfId="1688" priority="3100" stopIfTrue="1" operator="lessThanOrEqual">
      <formula>49</formula>
    </cfRule>
  </conditionalFormatting>
  <conditionalFormatting sqref="F223:F291">
    <cfRule type="cellIs" dxfId="1687" priority="3092" stopIfTrue="1" operator="lessThan">
      <formula>50</formula>
    </cfRule>
    <cfRule type="cellIs" dxfId="1686" priority="3065" stopIfTrue="1" operator="lessThanOrEqual">
      <formula>49</formula>
    </cfRule>
    <cfRule type="cellIs" dxfId="1685" priority="3093" stopIfTrue="1" operator="greaterThanOrEqual">
      <formula>50</formula>
    </cfRule>
  </conditionalFormatting>
  <conditionalFormatting sqref="F251:F291">
    <cfRule type="cellIs" dxfId="1684" priority="3064" stopIfTrue="1" operator="greaterThanOrEqual">
      <formula>50</formula>
    </cfRule>
    <cfRule type="cellIs" dxfId="1683" priority="3063" stopIfTrue="1" operator="lessThan">
      <formula>50</formula>
    </cfRule>
    <cfRule type="cellIs" dxfId="1682" priority="3062" stopIfTrue="1" operator="lessThanOrEqual">
      <formula>49</formula>
    </cfRule>
    <cfRule type="cellIs" dxfId="1681" priority="3083" stopIfTrue="1" operator="lessThan">
      <formula>50</formula>
    </cfRule>
    <cfRule type="cellIs" dxfId="1680" priority="3084" stopIfTrue="1" operator="greaterThanOrEqual">
      <formula>50</formula>
    </cfRule>
    <cfRule type="cellIs" dxfId="1679" priority="3086" stopIfTrue="1" operator="lessThan">
      <formula>5050</formula>
    </cfRule>
    <cfRule type="cellIs" dxfId="1678" priority="3087" stopIfTrue="1" operator="greaterThanOrEqual">
      <formula>50</formula>
    </cfRule>
    <cfRule type="cellIs" dxfId="1677" priority="3088" stopIfTrue="1" operator="lessThan">
      <formula>50</formula>
    </cfRule>
    <cfRule type="cellIs" dxfId="1676" priority="3090" stopIfTrue="1" operator="lessThan">
      <formula>50</formula>
    </cfRule>
    <cfRule type="cellIs" dxfId="1675" priority="3067" stopIfTrue="1" operator="greaterThanOrEqual">
      <formula>50</formula>
    </cfRule>
    <cfRule type="cellIs" dxfId="1674" priority="3066" stopIfTrue="1" operator="lessThan">
      <formula>50</formula>
    </cfRule>
    <cfRule type="cellIs" dxfId="1673" priority="3069" stopIfTrue="1" operator="lessThan">
      <formula>50</formula>
    </cfRule>
    <cfRule type="cellIs" dxfId="1672" priority="3070" stopIfTrue="1" operator="lessThan">
      <formula>50</formula>
    </cfRule>
    <cfRule type="cellIs" dxfId="1671" priority="3071" stopIfTrue="1" operator="greaterThanOrEqual">
      <formula>50</formula>
    </cfRule>
    <cfRule type="cellIs" dxfId="1670" priority="3072" stopIfTrue="1" operator="lessThan">
      <formula>50</formula>
    </cfRule>
    <cfRule type="cellIs" dxfId="1669" priority="3074" stopIfTrue="1" operator="greaterThanOrEqual">
      <formula>50</formula>
    </cfRule>
    <cfRule type="cellIs" dxfId="1668" priority="3075" stopIfTrue="1" operator="lessThan">
      <formula>50</formula>
    </cfRule>
    <cfRule type="cellIs" dxfId="1667" priority="3076" stopIfTrue="1" operator="greaterThanOrEqual">
      <formula>50</formula>
    </cfRule>
    <cfRule type="cellIs" dxfId="1666" priority="3077" stopIfTrue="1" operator="lessThan">
      <formula>50</formula>
    </cfRule>
    <cfRule type="cellIs" dxfId="1665" priority="3079" stopIfTrue="1" operator="greaterThanOrEqual">
      <formula>50</formula>
    </cfRule>
    <cfRule type="cellIs" dxfId="1664" priority="3081" stopIfTrue="1" operator="lessThan">
      <formula>50</formula>
    </cfRule>
    <cfRule type="cellIs" dxfId="1663" priority="3082" stopIfTrue="1" operator="lessThan">
      <formula>50</formula>
    </cfRule>
  </conditionalFormatting>
  <conditionalFormatting sqref="F251:F317">
    <cfRule type="cellIs" dxfId="1662" priority="3030" stopIfTrue="1" operator="lessThanOrEqual">
      <formula>49</formula>
    </cfRule>
  </conditionalFormatting>
  <conditionalFormatting sqref="F251:F318">
    <cfRule type="cellIs" dxfId="1661" priority="3058" stopIfTrue="1" operator="greaterThanOrEqual">
      <formula>50</formula>
    </cfRule>
    <cfRule type="cellIs" dxfId="1660" priority="3057" stopIfTrue="1" operator="lessThan">
      <formula>50</formula>
    </cfRule>
  </conditionalFormatting>
  <conditionalFormatting sqref="F292:F317">
    <cfRule type="cellIs" dxfId="1659" priority="3055" stopIfTrue="1" operator="lessThan">
      <formula>50</formula>
    </cfRule>
    <cfRule type="cellIs" dxfId="1658" priority="3053" stopIfTrue="1" operator="lessThan">
      <formula>50</formula>
    </cfRule>
    <cfRule type="cellIs" dxfId="1657" priority="3052" stopIfTrue="1" operator="greaterThanOrEqual">
      <formula>50</formula>
    </cfRule>
    <cfRule type="cellIs" dxfId="1656" priority="3051" stopIfTrue="1" operator="lessThan">
      <formula>5050</formula>
    </cfRule>
    <cfRule type="cellIs" dxfId="1655" priority="3049" stopIfTrue="1" operator="greaterThanOrEqual">
      <formula>50</formula>
    </cfRule>
    <cfRule type="cellIs" dxfId="1654" priority="3048" stopIfTrue="1" operator="lessThan">
      <formula>50</formula>
    </cfRule>
    <cfRule type="cellIs" dxfId="1653" priority="3047" stopIfTrue="1" operator="lessThan">
      <formula>50</formula>
    </cfRule>
    <cfRule type="cellIs" dxfId="1652" priority="3046" stopIfTrue="1" operator="lessThan">
      <formula>50</formula>
    </cfRule>
    <cfRule type="cellIs" dxfId="1651" priority="3044" stopIfTrue="1" operator="greaterThanOrEqual">
      <formula>50</formula>
    </cfRule>
    <cfRule type="cellIs" dxfId="1650" priority="3042" stopIfTrue="1" operator="lessThan">
      <formula>50</formula>
    </cfRule>
    <cfRule type="cellIs" dxfId="1649" priority="3040" stopIfTrue="1" operator="lessThan">
      <formula>50</formula>
    </cfRule>
    <cfRule type="cellIs" dxfId="1648" priority="3039" stopIfTrue="1" operator="greaterThanOrEqual">
      <formula>50</formula>
    </cfRule>
    <cfRule type="cellIs" dxfId="1647" priority="3037" stopIfTrue="1" operator="lessThan">
      <formula>50</formula>
    </cfRule>
    <cfRule type="cellIs" dxfId="1646" priority="3035" stopIfTrue="1" operator="lessThan">
      <formula>50</formula>
    </cfRule>
    <cfRule type="cellIs" dxfId="1645" priority="3034" stopIfTrue="1" operator="lessThan">
      <formula>50</formula>
    </cfRule>
    <cfRule type="cellIs" dxfId="1644" priority="3032" stopIfTrue="1" operator="greaterThanOrEqual">
      <formula>50</formula>
    </cfRule>
    <cfRule type="cellIs" dxfId="1643" priority="3031" stopIfTrue="1" operator="lessThan">
      <formula>50</formula>
    </cfRule>
    <cfRule type="cellIs" dxfId="1642" priority="3029" stopIfTrue="1" operator="greaterThanOrEqual">
      <formula>50</formula>
    </cfRule>
    <cfRule type="cellIs" dxfId="1641" priority="3028" stopIfTrue="1" operator="lessThan">
      <formula>50</formula>
    </cfRule>
    <cfRule type="cellIs" dxfId="1640" priority="3027" stopIfTrue="1" operator="lessThanOrEqual">
      <formula>49</formula>
    </cfRule>
    <cfRule type="cellIs" dxfId="1639" priority="3026" stopIfTrue="1" operator="greaterThanOrEqual">
      <formula>50</formula>
    </cfRule>
    <cfRule type="cellIs" dxfId="1638" priority="3025" stopIfTrue="1" operator="lessThan">
      <formula>50</formula>
    </cfRule>
    <cfRule type="cellIs" dxfId="1637" priority="3036" stopIfTrue="1" operator="greaterThanOrEqual">
      <formula>50</formula>
    </cfRule>
    <cfRule type="cellIs" dxfId="1636" priority="3024" stopIfTrue="1" operator="lessThanOrEqual">
      <formula>49</formula>
    </cfRule>
  </conditionalFormatting>
  <conditionalFormatting sqref="F292:F318">
    <cfRule type="cellIs" dxfId="1635" priority="3041" stopIfTrue="1" operator="greaterThanOrEqual">
      <formula>50</formula>
    </cfRule>
  </conditionalFormatting>
  <conditionalFormatting sqref="F318 F320 F322:F334 F336:F339 F341:F351 F353:F362 F364:F374 F376:F377 F379:F384 F422:F423 F425:F442 F444:F472 F474:F482 F484:F489 F491:F496 F498:F499 F501:F518 F520:F522 F525:F528 F530 F532:F537 E567:E590">
    <cfRule type="cellIs" dxfId="1634" priority="3581" stopIfTrue="1" operator="lessThan">
      <formula>50</formula>
    </cfRule>
    <cfRule type="cellIs" dxfId="1633" priority="3604" stopIfTrue="1" operator="greaterThanOrEqual">
      <formula>50</formula>
    </cfRule>
  </conditionalFormatting>
  <conditionalFormatting sqref="F318 F320 F322:F334 F336:F339 F341:F351 F353:F362 F364:F374 F376:F377 F379:F384 F422:F423 F425:F442 F444:F472 F474:F482 F484:F489 F491:F496 F498:F499 F501:F518 F520:F522 F525:F528 F530 F532:F537">
    <cfRule type="cellIs" dxfId="1632" priority="3564" stopIfTrue="1" operator="lessThan">
      <formula>50</formula>
    </cfRule>
    <cfRule type="cellIs" dxfId="1631" priority="3565" stopIfTrue="1" operator="lessThan">
      <formula>50</formula>
    </cfRule>
    <cfRule type="cellIs" dxfId="1630" priority="3566" stopIfTrue="1" operator="greaterThanOrEqual">
      <formula>50</formula>
    </cfRule>
    <cfRule type="cellIs" dxfId="1629" priority="3595" stopIfTrue="1" operator="lessThan">
      <formula>50</formula>
    </cfRule>
    <cfRule type="cellIs" dxfId="1628" priority="3593" stopIfTrue="1" operator="lessThan">
      <formula>50</formula>
    </cfRule>
    <cfRule type="cellIs" dxfId="1627" priority="3594" stopIfTrue="1" operator="greaterThanOrEqual">
      <formula>50</formula>
    </cfRule>
  </conditionalFormatting>
  <conditionalFormatting sqref="F320 F379:F384 F444:F472 F491:F496 F498:F499 F501:F518 F520:F522 F525:F528 F530 F532:F537 F474:F482 F484:F489 F322:F334 F336:F339 F341:F351 F353:F362 F364:F374 F376:F377 F422:F423 F425:F442 F318">
    <cfRule type="cellIs" dxfId="1626" priority="3563" stopIfTrue="1" operator="lessThan">
      <formula>50</formula>
    </cfRule>
  </conditionalFormatting>
  <conditionalFormatting sqref="F320 F379:F384 F444:F472 F491:F496 F498:F499 F501:F518 F520:F522 F525:F528 F530 F532:F537">
    <cfRule type="cellIs" dxfId="1625" priority="3561" stopIfTrue="1" operator="greaterThanOrEqual">
      <formula>50</formula>
    </cfRule>
    <cfRule type="cellIs" dxfId="1624" priority="3559" stopIfTrue="1" operator="lessThan">
      <formula>50</formula>
    </cfRule>
  </conditionalFormatting>
  <conditionalFormatting sqref="F322:F339 F341:F377 F422:F442">
    <cfRule type="cellIs" dxfId="1623" priority="3184" stopIfTrue="1" operator="lessThan">
      <formula>50</formula>
    </cfRule>
    <cfRule type="cellIs" dxfId="1622" priority="3185" stopIfTrue="1" operator="greaterThanOrEqual">
      <formula>50</formula>
    </cfRule>
    <cfRule type="cellIs" dxfId="1621" priority="3164" stopIfTrue="1" operator="greaterThanOrEqual">
      <formula>50</formula>
    </cfRule>
  </conditionalFormatting>
  <conditionalFormatting sqref="F335 F352 F363 F375 F424">
    <cfRule type="cellIs" dxfId="1620" priority="3174" stopIfTrue="1" operator="lessThan">
      <formula>5050</formula>
    </cfRule>
    <cfRule type="cellIs" dxfId="1619" priority="3175" stopIfTrue="1" operator="greaterThanOrEqual">
      <formula>50</formula>
    </cfRule>
    <cfRule type="cellIs" dxfId="1618" priority="3176" stopIfTrue="1" operator="lessThan">
      <formula>50</formula>
    </cfRule>
    <cfRule type="cellIs" dxfId="1617" priority="3179" stopIfTrue="1" operator="greaterThanOrEqual">
      <formula>50</formula>
    </cfRule>
    <cfRule type="cellIs" dxfId="1616" priority="3180" stopIfTrue="1" operator="lessThan">
      <formula>50</formula>
    </cfRule>
    <cfRule type="cellIs" dxfId="1615" priority="3181" stopIfTrue="1" operator="greaterThanOrEqual">
      <formula>50</formula>
    </cfRule>
    <cfRule type="cellIs" dxfId="1614" priority="3170" stopIfTrue="1" operator="lessThan">
      <formula>50</formula>
    </cfRule>
    <cfRule type="cellIs" dxfId="1613" priority="3165" stopIfTrue="1" operator="lessThan">
      <formula>50</formula>
    </cfRule>
    <cfRule type="cellIs" dxfId="1612" priority="3167" stopIfTrue="1" operator="greaterThanOrEqual">
      <formula>50</formula>
    </cfRule>
    <cfRule type="cellIs" dxfId="1611" priority="3169" stopIfTrue="1" operator="lessThan">
      <formula>50</formula>
    </cfRule>
    <cfRule type="cellIs" dxfId="1610" priority="3171" stopIfTrue="1" operator="lessThan">
      <formula>50</formula>
    </cfRule>
    <cfRule type="cellIs" dxfId="1609" priority="3172" stopIfTrue="1" operator="greaterThanOrEqual">
      <formula>50</formula>
    </cfRule>
    <cfRule type="cellIs" dxfId="1608" priority="3182" stopIfTrue="1" operator="lessThan">
      <formula>50</formula>
    </cfRule>
  </conditionalFormatting>
  <conditionalFormatting sqref="F467">
    <cfRule type="cellIs" dxfId="1607" priority="3520" stopIfTrue="1" operator="lessThan">
      <formula>50</formula>
    </cfRule>
    <cfRule type="cellIs" dxfId="1606" priority="3522" stopIfTrue="1" operator="lessThan">
      <formula>50</formula>
    </cfRule>
    <cfRule type="cellIs" dxfId="1605" priority="3545" stopIfTrue="1" operator="greaterThanOrEqual">
      <formula>50</formula>
    </cfRule>
    <cfRule type="cellIs" dxfId="1604" priority="3546" stopIfTrue="1" operator="lessThan">
      <formula>50</formula>
    </cfRule>
    <cfRule type="cellIs" dxfId="1603" priority="3547" stopIfTrue="1" operator="greaterThanOrEqual">
      <formula>50</formula>
    </cfRule>
    <cfRule type="containsText" dxfId="1602" priority="3521" stopIfTrue="1" operator="containsText" text="لم">
      <formula>NOT(ISERROR(SEARCH("لم",F467)))</formula>
    </cfRule>
    <cfRule type="cellIs" dxfId="1601" priority="3518" stopIfTrue="1" operator="lessThan">
      <formula>50</formula>
    </cfRule>
    <cfRule type="containsText" dxfId="1600" priority="3519" stopIfTrue="1" operator="containsText" text="لم">
      <formula>NOT(ISERROR(SEARCH("لم",F467)))</formula>
    </cfRule>
  </conditionalFormatting>
  <conditionalFormatting sqref="F474:F489">
    <cfRule type="cellIs" dxfId="1599" priority="3263" stopIfTrue="1" operator="greaterThanOrEqual">
      <formula>50</formula>
    </cfRule>
    <cfRule type="cellIs" dxfId="1598" priority="3283" stopIfTrue="1" operator="lessThan">
      <formula>50</formula>
    </cfRule>
    <cfRule type="cellIs" dxfId="1597" priority="3284" stopIfTrue="1" operator="greaterThanOrEqual">
      <formula>50</formula>
    </cfRule>
  </conditionalFormatting>
  <conditionalFormatting sqref="F483">
    <cfRule type="cellIs" dxfId="1596" priority="3279" stopIfTrue="1" operator="lessThan">
      <formula>50</formula>
    </cfRule>
    <cfRule type="cellIs" dxfId="1595" priority="3274" stopIfTrue="1" operator="greaterThanOrEqual">
      <formula>50</formula>
    </cfRule>
    <cfRule type="cellIs" dxfId="1594" priority="3280" stopIfTrue="1" operator="greaterThanOrEqual">
      <formula>50</formula>
    </cfRule>
    <cfRule type="cellIs" dxfId="1593" priority="3270" stopIfTrue="1" operator="lessThan">
      <formula>50</formula>
    </cfRule>
    <cfRule type="cellIs" dxfId="1592" priority="3273" stopIfTrue="1" operator="lessThan">
      <formula>5050</formula>
    </cfRule>
    <cfRule type="cellIs" dxfId="1591" priority="3275" stopIfTrue="1" operator="lessThan">
      <formula>50</formula>
    </cfRule>
    <cfRule type="cellIs" dxfId="1590" priority="3281" stopIfTrue="1" operator="lessThan">
      <formula>50</formula>
    </cfRule>
    <cfRule type="cellIs" dxfId="1589" priority="3264" stopIfTrue="1" operator="lessThan">
      <formula>50</formula>
    </cfRule>
    <cfRule type="cellIs" dxfId="1588" priority="3266" stopIfTrue="1" operator="greaterThanOrEqual">
      <formula>50</formula>
    </cfRule>
    <cfRule type="cellIs" dxfId="1587" priority="3268" stopIfTrue="1" operator="lessThan">
      <formula>50</formula>
    </cfRule>
    <cfRule type="cellIs" dxfId="1586" priority="3269" stopIfTrue="1" operator="lessThan">
      <formula>50</formula>
    </cfRule>
    <cfRule type="cellIs" dxfId="1585" priority="3278" stopIfTrue="1" operator="greaterThanOrEqual">
      <formula>50</formula>
    </cfRule>
    <cfRule type="cellIs" dxfId="1584" priority="3271" stopIfTrue="1" operator="greaterThanOrEqual">
      <formula>50</formula>
    </cfRule>
  </conditionalFormatting>
  <conditionalFormatting sqref="F498:F499 F501:F518 F520:F522 F525:F528 F530 F532:F536 E567:E590">
    <cfRule type="cellIs" dxfId="1583" priority="3602" stopIfTrue="1" operator="greaterThanOrEqual">
      <formula>50</formula>
    </cfRule>
    <cfRule type="cellIs" dxfId="1582" priority="3601" stopIfTrue="1" operator="lessThan">
      <formula>50</formula>
    </cfRule>
    <cfRule type="cellIs" dxfId="1581" priority="3589" stopIfTrue="1" operator="lessThan">
      <formula>50</formula>
    </cfRule>
  </conditionalFormatting>
  <conditionalFormatting sqref="F498:F499 F501:F518 F520:F522 F525:F528 F530 F532:F536 F567:F578 F580:F589">
    <cfRule type="cellIs" dxfId="1580" priority="3600" stopIfTrue="1" operator="greaterThanOrEqual">
      <formula>50</formula>
    </cfRule>
    <cfRule type="cellIs" dxfId="1579" priority="3572" stopIfTrue="1" operator="lessThan">
      <formula>50</formula>
    </cfRule>
    <cfRule type="cellIs" dxfId="1578" priority="3573" stopIfTrue="1" operator="lessThan">
      <formula>50</formula>
    </cfRule>
    <cfRule type="cellIs" dxfId="1577" priority="3574" stopIfTrue="1" operator="lessThan">
      <formula>50</formula>
    </cfRule>
    <cfRule type="cellIs" dxfId="1576" priority="3575" stopIfTrue="1" operator="lessThan">
      <formula>50</formula>
    </cfRule>
    <cfRule type="cellIs" dxfId="1575" priority="3584" stopIfTrue="1" operator="greaterThanOrEqual">
      <formula>50</formula>
    </cfRule>
    <cfRule type="cellIs" dxfId="1574" priority="3585" stopIfTrue="1" operator="lessThan">
      <formula>50</formula>
    </cfRule>
    <cfRule type="cellIs" dxfId="1573" priority="3587" stopIfTrue="1" operator="lessThan">
      <formula>50</formula>
    </cfRule>
    <cfRule type="cellIs" dxfId="1572" priority="3599" stopIfTrue="1" operator="lessThan">
      <formula>50</formula>
    </cfRule>
  </conditionalFormatting>
  <conditionalFormatting sqref="F498:F499 F501:F518 F520:F522 F525:F528 F530 F532:F536">
    <cfRule type="cellIs" dxfId="1571" priority="3567" stopIfTrue="1" operator="lessThan">
      <formula>50</formula>
    </cfRule>
    <cfRule type="cellIs" dxfId="1570" priority="3576" stopIfTrue="1" operator="lessThanOrEqual">
      <formula>49</formula>
    </cfRule>
    <cfRule type="cellIs" dxfId="1569" priority="3577" stopIfTrue="1" operator="lessThan">
      <formula>50</formula>
    </cfRule>
    <cfRule type="cellIs" dxfId="1568" priority="3578" stopIfTrue="1" operator="greaterThanOrEqual">
      <formula>50</formula>
    </cfRule>
    <cfRule type="cellIs" dxfId="1567" priority="3568" stopIfTrue="1" operator="lessThan">
      <formula>50</formula>
    </cfRule>
    <cfRule type="cellIs" dxfId="1566" priority="3579" stopIfTrue="1" operator="lessThanOrEqual">
      <formula>49</formula>
    </cfRule>
  </conditionalFormatting>
  <conditionalFormatting sqref="F498:F499 F501:F518 F520:F522 F525:F528 F530 F532:F537 E567:E590 F318 F320 F322:F334 F336:F339 F341:F351 F353:F362 F364:F374 F376:F377 F379:F384 F422:F423 F425:F442 F444:F472 F474:F482 F484:F489 F491:F496">
    <cfRule type="cellIs" dxfId="1565" priority="3603" stopIfTrue="1" operator="lessThan">
      <formula>50</formula>
    </cfRule>
  </conditionalFormatting>
  <conditionalFormatting sqref="F498:F499 F501:F518 F520:F522 F525:F528 F530 F532:F537 E567:E590">
    <cfRule type="cellIs" dxfId="1564" priority="3590" stopIfTrue="1" operator="lessThan">
      <formula>50</formula>
    </cfRule>
  </conditionalFormatting>
  <conditionalFormatting sqref="F498:F499 F501:F518 F520:F522 F525:F528 F530 F532:F537 F318 F320 F322:F334 F336:F339 F341:F351 F353:F362 F364:F374 F376:F377 F379:F384 F422:F423 F425:F442 F444:F472 F474:F482 F484:F489 F491:F496">
    <cfRule type="cellIs" dxfId="1563" priority="3571" stopIfTrue="1" operator="lessThan">
      <formula>5050</formula>
    </cfRule>
    <cfRule type="cellIs" dxfId="1562" priority="3592" stopIfTrue="1" operator="greaterThanOrEqual">
      <formula>50</formula>
    </cfRule>
    <cfRule type="cellIs" dxfId="1561" priority="3580" stopIfTrue="1" operator="greaterThanOrEqual">
      <formula>50</formula>
    </cfRule>
  </conditionalFormatting>
  <conditionalFormatting sqref="F498:F499 F501:F518 F520:F522 F525:F528 F530 F532:F537 F444:F472 F320 F379:F384 F491:F496">
    <cfRule type="cellIs" dxfId="1560" priority="3558" stopIfTrue="1" operator="greaterThanOrEqual">
      <formula>50</formula>
    </cfRule>
  </conditionalFormatting>
  <conditionalFormatting sqref="F498:F499 F501:F518 F520:F522 F525:F528 F530 F532:F537">
    <cfRule type="cellIs" dxfId="1559" priority="3569" stopIfTrue="1" operator="greaterThanOrEqual">
      <formula>50</formula>
    </cfRule>
  </conditionalFormatting>
  <conditionalFormatting sqref="F498:F499 F501:F518 F520:F522 F525:F528 F567:F578 F580:F589 F530 F532:F536">
    <cfRule type="cellIs" dxfId="1558" priority="3557" stopIfTrue="1" operator="greaterThan">
      <formula>50</formula>
    </cfRule>
  </conditionalFormatting>
  <conditionalFormatting sqref="F498:F499 F501:F518 F520:F522 F525:F528 F567:F578 F580:F589">
    <cfRule type="cellIs" dxfId="1557" priority="3556" stopIfTrue="1" operator="greaterThanOrEqual">
      <formula>50</formula>
    </cfRule>
    <cfRule type="cellIs" dxfId="1556" priority="3555" stopIfTrue="1" operator="lessThan">
      <formula>50</formula>
    </cfRule>
    <cfRule type="containsText" dxfId="1555" priority="3550" stopIfTrue="1" operator="containsText" text="لم">
      <formula>NOT(ISERROR(SEARCH("لم",F498)))</formula>
    </cfRule>
    <cfRule type="cellIs" dxfId="1554" priority="3551" stopIfTrue="1" operator="lessThan">
      <formula>50</formula>
    </cfRule>
    <cfRule type="cellIs" dxfId="1553" priority="3552" stopIfTrue="1" operator="greaterThan">
      <formula>49</formula>
    </cfRule>
  </conditionalFormatting>
  <conditionalFormatting sqref="F498:F499 F501:F518 F520:F522 F525:F528">
    <cfRule type="cellIs" dxfId="1552" priority="3554" stopIfTrue="1" operator="lessThan">
      <formula>50</formula>
    </cfRule>
    <cfRule type="containsText" dxfId="1551" priority="3553" stopIfTrue="1" operator="containsText" text="لم">
      <formula>NOT(ISERROR(SEARCH("لم",F498)))</formula>
    </cfRule>
  </conditionalFormatting>
  <conditionalFormatting sqref="F530:F536">
    <cfRule type="cellIs" dxfId="1550" priority="3253" stopIfTrue="1" operator="lessThan">
      <formula>50</formula>
    </cfRule>
    <cfRule type="cellIs" dxfId="1549" priority="3261" stopIfTrue="1" operator="lessThan">
      <formula>50</formula>
    </cfRule>
    <cfRule type="cellIs" dxfId="1548" priority="3262" stopIfTrue="1" operator="greaterThanOrEqual">
      <formula>50</formula>
    </cfRule>
    <cfRule type="containsText" dxfId="1547" priority="3211" stopIfTrue="1" operator="containsText" text="لم">
      <formula>NOT(ISERROR(SEARCH("لم",F530)))</formula>
    </cfRule>
    <cfRule type="cellIs" dxfId="1546" priority="3210" stopIfTrue="1" operator="greaterThan">
      <formula>49</formula>
    </cfRule>
    <cfRule type="cellIs" dxfId="1545" priority="3209" stopIfTrue="1" operator="lessThan">
      <formula>50</formula>
    </cfRule>
    <cfRule type="containsText" dxfId="1544" priority="3208" stopIfTrue="1" operator="containsText" text="لم">
      <formula>NOT(ISERROR(SEARCH("لم",F530)))</formula>
    </cfRule>
  </conditionalFormatting>
  <conditionalFormatting sqref="F531">
    <cfRule type="cellIs" dxfId="1543" priority="3251" stopIfTrue="1" operator="lessThan">
      <formula>50</formula>
    </cfRule>
    <cfRule type="cellIs" dxfId="1542" priority="3250" stopIfTrue="1" operator="greaterThanOrEqual">
      <formula>50</formula>
    </cfRule>
    <cfRule type="cellIs" dxfId="1541" priority="3248" stopIfTrue="1" operator="lessThan">
      <formula>50</formula>
    </cfRule>
    <cfRule type="cellIs" dxfId="1540" priority="3217" stopIfTrue="1" operator="lessThan">
      <formula>50</formula>
    </cfRule>
    <cfRule type="cellIs" dxfId="1539" priority="3247" stopIfTrue="1" operator="lessThan">
      <formula>50</formula>
    </cfRule>
    <cfRule type="cellIs" dxfId="1538" priority="3243" stopIfTrue="1" operator="lessThan">
      <formula>50</formula>
    </cfRule>
    <cfRule type="cellIs" dxfId="1537" priority="3242" stopIfTrue="1" operator="greaterThanOrEqual">
      <formula>50</formula>
    </cfRule>
    <cfRule type="cellIs" dxfId="1536" priority="3227" stopIfTrue="1" operator="greaterThanOrEqual">
      <formula>50</formula>
    </cfRule>
    <cfRule type="cellIs" dxfId="1535" priority="3212" stopIfTrue="1" operator="lessThan">
      <formula>50</formula>
    </cfRule>
    <cfRule type="cellIs" dxfId="1534" priority="3241" stopIfTrue="1" operator="lessThan">
      <formula>50</formula>
    </cfRule>
    <cfRule type="cellIs" dxfId="1533" priority="3239" stopIfTrue="1" operator="lessThan">
      <formula>50</formula>
    </cfRule>
    <cfRule type="cellIs" dxfId="1532" priority="3238" stopIfTrue="1" operator="greaterThanOrEqual">
      <formula>50</formula>
    </cfRule>
    <cfRule type="cellIs" dxfId="1531" priority="3230" stopIfTrue="1" operator="lessThan">
      <formula>50</formula>
    </cfRule>
    <cfRule type="cellIs" dxfId="1530" priority="3231" stopIfTrue="1" operator="lessThan">
      <formula>50</formula>
    </cfRule>
    <cfRule type="cellIs" dxfId="1529" priority="3232" stopIfTrue="1" operator="lessThan">
      <formula>50</formula>
    </cfRule>
    <cfRule type="cellIs" dxfId="1528" priority="3233" stopIfTrue="1" operator="lessThan">
      <formula>50</formula>
    </cfRule>
    <cfRule type="cellIs" dxfId="1527" priority="3235" stopIfTrue="1" operator="lessThan">
      <formula>50</formula>
    </cfRule>
    <cfRule type="cellIs" dxfId="1526" priority="3236" stopIfTrue="1" operator="greaterThanOrEqual">
      <formula>50</formula>
    </cfRule>
    <cfRule type="cellIs" dxfId="1525" priority="3237" stopIfTrue="1" operator="lessThanOrEqual">
      <formula>49</formula>
    </cfRule>
    <cfRule type="cellIs" dxfId="1524" priority="3245" stopIfTrue="1" operator="lessThan">
      <formula>50</formula>
    </cfRule>
    <cfRule type="cellIs" dxfId="1523" priority="3234" stopIfTrue="1" operator="lessThanOrEqual">
      <formula>49</formula>
    </cfRule>
    <cfRule type="cellIs" dxfId="1522" priority="3259" stopIfTrue="1" operator="lessThan">
      <formula>50</formula>
    </cfRule>
    <cfRule type="cellIs" dxfId="1521" priority="3260" stopIfTrue="1" operator="greaterThanOrEqual">
      <formula>50</formula>
    </cfRule>
    <cfRule type="cellIs" dxfId="1520" priority="3229" stopIfTrue="1" operator="lessThan">
      <formula>5050</formula>
    </cfRule>
    <cfRule type="cellIs" dxfId="1519" priority="3226" stopIfTrue="1" operator="lessThan">
      <formula>50</formula>
    </cfRule>
    <cfRule type="cellIs" dxfId="1518" priority="3258" stopIfTrue="1" operator="greaterThanOrEqual">
      <formula>50</formula>
    </cfRule>
    <cfRule type="cellIs" dxfId="1517" priority="3257" stopIfTrue="1" operator="lessThan">
      <formula>50</formula>
    </cfRule>
    <cfRule type="cellIs" dxfId="1516" priority="3256" stopIfTrue="1" operator="greaterThanOrEqual">
      <formula>50</formula>
    </cfRule>
    <cfRule type="cellIs" dxfId="1515" priority="3252" stopIfTrue="1" operator="greaterThanOrEqual">
      <formula>50</formula>
    </cfRule>
    <cfRule type="cellIs" dxfId="1514" priority="3213" stopIfTrue="1" operator="lessThan">
      <formula>50</formula>
    </cfRule>
    <cfRule type="cellIs" dxfId="1513" priority="3214" stopIfTrue="1" operator="greaterThanOrEqual">
      <formula>50</formula>
    </cfRule>
    <cfRule type="cellIs" dxfId="1512" priority="3215" stopIfTrue="1" operator="greaterThan">
      <formula>50</formula>
    </cfRule>
    <cfRule type="cellIs" dxfId="1511" priority="3216" stopIfTrue="1" operator="greaterThanOrEqual">
      <formula>50</formula>
    </cfRule>
    <cfRule type="cellIs" dxfId="1510" priority="3219" stopIfTrue="1" operator="greaterThanOrEqual">
      <formula>50</formula>
    </cfRule>
    <cfRule type="cellIs" dxfId="1509" priority="3221" stopIfTrue="1" operator="lessThan">
      <formula>50</formula>
    </cfRule>
    <cfRule type="cellIs" dxfId="1508" priority="3222" stopIfTrue="1" operator="lessThan">
      <formula>50</formula>
    </cfRule>
    <cfRule type="cellIs" dxfId="1507" priority="3223" stopIfTrue="1" operator="lessThan">
      <formula>50</formula>
    </cfRule>
    <cfRule type="cellIs" dxfId="1506" priority="3224" stopIfTrue="1" operator="greaterThanOrEqual">
      <formula>50</formula>
    </cfRule>
    <cfRule type="cellIs" dxfId="1505" priority="3225" stopIfTrue="1" operator="lessThan">
      <formula>50</formula>
    </cfRule>
  </conditionalFormatting>
  <conditionalFormatting sqref="F548">
    <cfRule type="cellIs" dxfId="1504" priority="3526" stopIfTrue="1" operator="greaterThanOrEqual">
      <formula>50</formula>
    </cfRule>
    <cfRule type="cellIs" dxfId="1503" priority="3528" stopIfTrue="1" operator="lessThan">
      <formula>50</formula>
    </cfRule>
    <cfRule type="cellIs" dxfId="1502" priority="3529" stopIfTrue="1" operator="lessThan">
      <formula>50</formula>
    </cfRule>
    <cfRule type="cellIs" dxfId="1501" priority="3530" stopIfTrue="1" operator="lessThan">
      <formula>50</formula>
    </cfRule>
    <cfRule type="cellIs" dxfId="1500" priority="3531" stopIfTrue="1" operator="greaterThanOrEqual">
      <formula>50</formula>
    </cfRule>
    <cfRule type="cellIs" dxfId="1499" priority="3534" stopIfTrue="1" operator="greaterThanOrEqual">
      <formula>50</formula>
    </cfRule>
    <cfRule type="cellIs" dxfId="1498" priority="3535" stopIfTrue="1" operator="lessThan">
      <formula>50</formula>
    </cfRule>
    <cfRule type="cellIs" dxfId="1497" priority="3539" stopIfTrue="1" operator="greaterThanOrEqual">
      <formula>50</formula>
    </cfRule>
    <cfRule type="cellIs" dxfId="1496" priority="3540" stopIfTrue="1" operator="lessThan">
      <formula>50</formula>
    </cfRule>
    <cfRule type="cellIs" dxfId="1495" priority="3541" stopIfTrue="1" operator="greaterThanOrEqual">
      <formula>50</formula>
    </cfRule>
    <cfRule type="cellIs" dxfId="1494" priority="3542" stopIfTrue="1" operator="lessThan">
      <formula>50</formula>
    </cfRule>
    <cfRule type="cellIs" dxfId="1493" priority="3533" stopIfTrue="1" operator="lessThan">
      <formula>5050</formula>
    </cfRule>
    <cfRule type="cellIs" dxfId="1492" priority="3549" stopIfTrue="1" operator="greaterThanOrEqual">
      <formula>50</formula>
    </cfRule>
    <cfRule type="cellIs" dxfId="1491" priority="3548" stopIfTrue="1" operator="lessThan">
      <formula>50</formula>
    </cfRule>
    <cfRule type="cellIs" dxfId="1490" priority="3523" stopIfTrue="1" operator="greaterThanOrEqual">
      <formula>50</formula>
    </cfRule>
    <cfRule type="cellIs" dxfId="1489" priority="3524" stopIfTrue="1" operator="lessThan">
      <formula>50</formula>
    </cfRule>
  </conditionalFormatting>
  <conditionalFormatting sqref="F559">
    <cfRule type="cellIs" dxfId="1488" priority="3323" stopIfTrue="1" operator="greaterThanOrEqual">
      <formula>50</formula>
    </cfRule>
    <cfRule type="cellIs" dxfId="1487" priority="3320" stopIfTrue="1" operator="lessThan">
      <formula>50</formula>
    </cfRule>
    <cfRule type="cellIs" dxfId="1486" priority="3308" stopIfTrue="1" operator="lessThan">
      <formula>50</formula>
    </cfRule>
    <cfRule type="cellIs" dxfId="1485" priority="3322" stopIfTrue="1" operator="lessThan">
      <formula>50</formula>
    </cfRule>
    <cfRule type="cellIs" dxfId="1484" priority="3319" stopIfTrue="1" operator="greaterThanOrEqual">
      <formula>50</formula>
    </cfRule>
    <cfRule type="cellIs" dxfId="1483" priority="3318" stopIfTrue="1" operator="lessThan">
      <formula>50</formula>
    </cfRule>
    <cfRule type="cellIs" dxfId="1482" priority="3317" stopIfTrue="1" operator="greaterThanOrEqual">
      <formula>50</formula>
    </cfRule>
    <cfRule type="cellIs" dxfId="1481" priority="3307" stopIfTrue="1" operator="lessThan">
      <formula>50</formula>
    </cfRule>
    <cfRule type="cellIs" dxfId="1480" priority="3314" stopIfTrue="1" operator="lessThan">
      <formula>50</formula>
    </cfRule>
    <cfRule type="cellIs" dxfId="1479" priority="3313" stopIfTrue="1" operator="greaterThanOrEqual">
      <formula>50</formula>
    </cfRule>
    <cfRule type="cellIs" dxfId="1478" priority="3312" stopIfTrue="1" operator="lessThan">
      <formula>5050</formula>
    </cfRule>
    <cfRule type="cellIs" dxfId="1477" priority="3310" stopIfTrue="1" operator="greaterThanOrEqual">
      <formula>50</formula>
    </cfRule>
    <cfRule type="cellIs" dxfId="1476" priority="3309" stopIfTrue="1" operator="lessThan">
      <formula>50</formula>
    </cfRule>
    <cfRule type="cellIs" dxfId="1475" priority="3302" stopIfTrue="1" operator="greaterThanOrEqual">
      <formula>50</formula>
    </cfRule>
    <cfRule type="cellIs" dxfId="1474" priority="3303" stopIfTrue="1" operator="lessThan">
      <formula>50</formula>
    </cfRule>
    <cfRule type="cellIs" dxfId="1473" priority="3305" stopIfTrue="1" operator="greaterThanOrEqual">
      <formula>50</formula>
    </cfRule>
  </conditionalFormatting>
  <conditionalFormatting sqref="F565">
    <cfRule type="cellIs" dxfId="1472" priority="3436" stopIfTrue="1" operator="lessThan">
      <formula>50</formula>
    </cfRule>
    <cfRule type="cellIs" dxfId="1471" priority="3425" stopIfTrue="1" operator="lessThan">
      <formula>5050</formula>
    </cfRule>
    <cfRule type="cellIs" dxfId="1470" priority="3423" stopIfTrue="1" operator="greaterThanOrEqual">
      <formula>50</formula>
    </cfRule>
    <cfRule type="cellIs" dxfId="1469" priority="3422" stopIfTrue="1" operator="lessThan">
      <formula>50</formula>
    </cfRule>
    <cfRule type="cellIs" dxfId="1468" priority="3420" stopIfTrue="1" operator="lessThan">
      <formula>50</formula>
    </cfRule>
    <cfRule type="cellIs" dxfId="1467" priority="3438" stopIfTrue="1" operator="lessThan">
      <formula>50</formula>
    </cfRule>
    <cfRule type="cellIs" dxfId="1466" priority="3421" stopIfTrue="1" operator="lessThan">
      <formula>50</formula>
    </cfRule>
  </conditionalFormatting>
  <conditionalFormatting sqref="F565:F566">
    <cfRule type="cellIs" dxfId="1465" priority="3402" stopIfTrue="1" operator="greaterThanOrEqual">
      <formula>50</formula>
    </cfRule>
    <cfRule type="cellIs" dxfId="1464" priority="3426" stopIfTrue="1" operator="lessThanOrEqual">
      <formula>49</formula>
    </cfRule>
    <cfRule type="cellIs" dxfId="1463" priority="3435" stopIfTrue="1" operator="greaterThanOrEqual">
      <formula>50</formula>
    </cfRule>
    <cfRule type="cellIs" dxfId="1462" priority="3434" stopIfTrue="1" operator="lessThan">
      <formula>50</formula>
    </cfRule>
    <cfRule type="cellIs" dxfId="1461" priority="3433" stopIfTrue="1" operator="greaterThanOrEqual">
      <formula>50</formula>
    </cfRule>
    <cfRule type="cellIs" dxfId="1460" priority="3430" stopIfTrue="1" operator="lessThan">
      <formula>50</formula>
    </cfRule>
    <cfRule type="cellIs" dxfId="1459" priority="3428" stopIfTrue="1" operator="greaterThanOrEqual">
      <formula>50</formula>
    </cfRule>
    <cfRule type="cellIs" dxfId="1458" priority="3427" stopIfTrue="1" operator="lessThan">
      <formula>50</formula>
    </cfRule>
    <cfRule type="cellIs" dxfId="1457" priority="3410" stopIfTrue="1" operator="greaterThanOrEqual">
      <formula>50</formula>
    </cfRule>
    <cfRule type="cellIs" dxfId="1456" priority="3409" stopIfTrue="1" operator="lessThan">
      <formula>50</formula>
    </cfRule>
  </conditionalFormatting>
  <conditionalFormatting sqref="F566">
    <cfRule type="cellIs" dxfId="1455" priority="3405" stopIfTrue="1" operator="greaterThanOrEqual">
      <formula>50</formula>
    </cfRule>
    <cfRule type="cellIs" dxfId="1454" priority="3407" stopIfTrue="1" operator="lessThan">
      <formula>50</formula>
    </cfRule>
    <cfRule type="cellIs" dxfId="1453" priority="3408" stopIfTrue="1" operator="lessThan">
      <formula>50</formula>
    </cfRule>
    <cfRule type="cellIs" dxfId="1452" priority="3399" stopIfTrue="1" operator="lessThan">
      <formula>50</formula>
    </cfRule>
    <cfRule type="cellIs" dxfId="1451" priority="3412" stopIfTrue="1" operator="lessThan">
      <formula>5050</formula>
    </cfRule>
    <cfRule type="cellIs" dxfId="1450" priority="3400" stopIfTrue="1" operator="greaterThanOrEqual">
      <formula>50</formula>
    </cfRule>
    <cfRule type="cellIs" dxfId="1449" priority="3401" stopIfTrue="1" operator="lessThan">
      <formula>50</formula>
    </cfRule>
    <cfRule type="cellIs" dxfId="1448" priority="3403" stopIfTrue="1" operator="lessThan">
      <formula>50</formula>
    </cfRule>
    <cfRule type="cellIs" dxfId="1447" priority="3413" stopIfTrue="1" operator="lessThan">
      <formula>50</formula>
    </cfRule>
  </conditionalFormatting>
  <conditionalFormatting sqref="F567:F578 F580:F589 E34:E35">
    <cfRule type="cellIs" dxfId="1446" priority="3727" stopIfTrue="1" operator="lessThanOrEqual">
      <formula>49</formula>
    </cfRule>
  </conditionalFormatting>
  <conditionalFormatting sqref="F567:F578 F580:F589 F2 F386:F419">
    <cfRule type="cellIs" dxfId="1445" priority="3710" stopIfTrue="1" operator="greaterThanOrEqual">
      <formula>50</formula>
    </cfRule>
  </conditionalFormatting>
  <conditionalFormatting sqref="F567:F578 F580:F589 F222 F386:F419">
    <cfRule type="cellIs" dxfId="1444" priority="3733" stopIfTrue="1" operator="greaterThanOrEqual">
      <formula>50</formula>
    </cfRule>
  </conditionalFormatting>
  <conditionalFormatting sqref="F567:F578 F580:F589 F498:F499 F501:F518 F520:F522 F525:F528 F530 F532:F536">
    <cfRule type="cellIs" dxfId="1443" priority="3583" stopIfTrue="1" operator="lessThan">
      <formula>50</formula>
    </cfRule>
  </conditionalFormatting>
  <conditionalFormatting sqref="F567:F578 F580:F589">
    <cfRule type="cellIs" dxfId="1442" priority="3724" stopIfTrue="1" operator="lessThanOrEqual">
      <formula>49</formula>
    </cfRule>
    <cfRule type="cellIs" dxfId="1441" priority="3726" stopIfTrue="1" operator="greaterThanOrEqual">
      <formula>50</formula>
    </cfRule>
    <cfRule type="cellIs" dxfId="1440" priority="3725" stopIfTrue="1" operator="lessThan">
      <formula>50</formula>
    </cfRule>
    <cfRule type="cellIs" dxfId="1439" priority="3582" stopIfTrue="1" operator="lessThan">
      <formula>50</formula>
    </cfRule>
  </conditionalFormatting>
  <conditionalFormatting sqref="F579">
    <cfRule type="cellIs" dxfId="1438" priority="3352" stopIfTrue="1" operator="greaterThanOrEqual">
      <formula>50</formula>
    </cfRule>
    <cfRule type="cellIs" dxfId="1437" priority="3354" stopIfTrue="1" operator="lessThan">
      <formula>5050</formula>
    </cfRule>
    <cfRule type="cellIs" dxfId="1436" priority="3360" stopIfTrue="1" operator="lessThan">
      <formula>50</formula>
    </cfRule>
    <cfRule type="cellIs" dxfId="1435" priority="3365" stopIfTrue="1" operator="greaterThanOrEqual">
      <formula>50</formula>
    </cfRule>
    <cfRule type="cellIs" dxfId="1434" priority="3364" stopIfTrue="1" operator="lessThan">
      <formula>50</formula>
    </cfRule>
    <cfRule type="cellIs" dxfId="1433" priority="3355" stopIfTrue="1" operator="greaterThanOrEqual">
      <formula>50</formula>
    </cfRule>
    <cfRule type="cellIs" dxfId="1432" priority="3361" stopIfTrue="1" operator="greaterThanOrEqual">
      <formula>50</formula>
    </cfRule>
    <cfRule type="cellIs" dxfId="1431" priority="3356" stopIfTrue="1" operator="lessThan">
      <formula>50</formula>
    </cfRule>
    <cfRule type="cellIs" dxfId="1430" priority="3359" stopIfTrue="1" operator="greaterThanOrEqual">
      <formula>50</formula>
    </cfRule>
    <cfRule type="cellIs" dxfId="1429" priority="3345" stopIfTrue="1" operator="lessThan">
      <formula>50</formula>
    </cfRule>
    <cfRule type="cellIs" dxfId="1428" priority="3350" stopIfTrue="1" operator="lessThan">
      <formula>50</formula>
    </cfRule>
    <cfRule type="cellIs" dxfId="1427" priority="3351" stopIfTrue="1" operator="lessThan">
      <formula>50</formula>
    </cfRule>
    <cfRule type="cellIs" dxfId="1426" priority="3344" stopIfTrue="1" operator="greaterThanOrEqual">
      <formula>50</formula>
    </cfRule>
    <cfRule type="cellIs" dxfId="1425" priority="3362" stopIfTrue="1" operator="lessThan">
      <formula>50</formula>
    </cfRule>
    <cfRule type="cellIs" dxfId="1424" priority="3347" stopIfTrue="1" operator="greaterThanOrEqual">
      <formula>50</formula>
    </cfRule>
    <cfRule type="cellIs" dxfId="1423" priority="3349" stopIfTrue="1" operator="lessThan">
      <formula>50</formula>
    </cfRule>
  </conditionalFormatting>
  <conditionalFormatting sqref="F591:F592 E591:E611 E613:E615 E620:E707 F650 F652:F654 F656:F668 F678:F691 F694:F703 F705:F707">
    <cfRule type="cellIs" dxfId="1422" priority="3014" stopIfTrue="1" operator="greaterThanOrEqual">
      <formula>50</formula>
    </cfRule>
  </conditionalFormatting>
  <conditionalFormatting sqref="F591:F592 E591:E611 E613:E615 E620:E707 F650 F652:F654 F678:F691 F694:F703 F705:F707 F656:F668">
    <cfRule type="cellIs" dxfId="1421" priority="3000" stopIfTrue="1" operator="lessThan">
      <formula>50</formula>
    </cfRule>
  </conditionalFormatting>
  <conditionalFormatting sqref="F591:F592 E611 E649:E655 F650 F652:F654 F656:F668 F678:F691 F694:F703 F705:F707">
    <cfRule type="cellIs" dxfId="1420" priority="2989" stopIfTrue="1" operator="greaterThanOrEqual">
      <formula>50</formula>
    </cfRule>
    <cfRule type="cellIs" dxfId="1419" priority="2988" stopIfTrue="1" operator="lessThan">
      <formula>50</formula>
    </cfRule>
    <cfRule type="cellIs" dxfId="1418" priority="2987" stopIfTrue="1" operator="lessThan">
      <formula>50</formula>
    </cfRule>
  </conditionalFormatting>
  <conditionalFormatting sqref="F591:F592 E611 E649:E655 F650 F652:F654 F656:F668 F694:F703 F705:F707 F678:F691">
    <cfRule type="cellIs" dxfId="1417" priority="2986" stopIfTrue="1" operator="lessThan">
      <formula>50</formula>
    </cfRule>
  </conditionalFormatting>
  <conditionalFormatting sqref="F591:F592 F650 F652:F654 F656:F668">
    <cfRule type="cellIs" dxfId="1416" priority="2982" stopIfTrue="1" operator="lessThan">
      <formula>50</formula>
    </cfRule>
  </conditionalFormatting>
  <conditionalFormatting sqref="F591:F592 F658:F659 F656">
    <cfRule type="cellIs" dxfId="1415" priority="2969" stopIfTrue="1" operator="lessThan">
      <formula>50</formula>
    </cfRule>
  </conditionalFormatting>
  <conditionalFormatting sqref="F591:F592 F658:F659">
    <cfRule type="cellIs" dxfId="1414" priority="2967" stopIfTrue="1" operator="lessThan">
      <formula>50</formula>
    </cfRule>
    <cfRule type="cellIs" dxfId="1413" priority="2968" stopIfTrue="1" operator="greaterThanOrEqual">
      <formula>50</formula>
    </cfRule>
  </conditionalFormatting>
  <conditionalFormatting sqref="F591:F592">
    <cfRule type="cellIs" dxfId="1412" priority="2964" stopIfTrue="1" operator="greaterThanOrEqual">
      <formula>50</formula>
    </cfRule>
    <cfRule type="cellIs" dxfId="1411" priority="2963" stopIfTrue="1" operator="lessThan">
      <formula>50</formula>
    </cfRule>
    <cfRule type="cellIs" dxfId="1410" priority="2962" stopIfTrue="1" operator="lessThanOrEqual">
      <formula>49</formula>
    </cfRule>
    <cfRule type="cellIs" dxfId="1409" priority="2966" stopIfTrue="1" operator="lessThan">
      <formula>50</formula>
    </cfRule>
  </conditionalFormatting>
  <conditionalFormatting sqref="F592">
    <cfRule type="cellIs" dxfId="1408" priority="2958" stopIfTrue="1" operator="lessThan">
      <formula>50</formula>
    </cfRule>
    <cfRule type="cellIs" dxfId="1407" priority="2961" stopIfTrue="1" operator="greaterThanOrEqual">
      <formula>50</formula>
    </cfRule>
    <cfRule type="cellIs" dxfId="1406" priority="2960" stopIfTrue="1" operator="lessThan">
      <formula>50</formula>
    </cfRule>
    <cfRule type="cellIs" dxfId="1405" priority="2956" stopIfTrue="1" operator="lessThan">
      <formula>50</formula>
    </cfRule>
    <cfRule type="cellIs" dxfId="1404" priority="2955" stopIfTrue="1" operator="greaterThanOrEqual">
      <formula>50</formula>
    </cfRule>
    <cfRule type="cellIs" dxfId="1403" priority="2954" stopIfTrue="1" operator="lessThan">
      <formula>5050</formula>
    </cfRule>
    <cfRule type="cellIs" dxfId="1402" priority="2952" stopIfTrue="1" operator="greaterThanOrEqual">
      <formula>50</formula>
    </cfRule>
    <cfRule type="cellIs" dxfId="1401" priority="2951" stopIfTrue="1" operator="lessThan">
      <formula>50</formula>
    </cfRule>
    <cfRule type="cellIs" dxfId="1400" priority="2950" stopIfTrue="1" operator="lessThan">
      <formula>50</formula>
    </cfRule>
    <cfRule type="cellIs" dxfId="1399" priority="2949" stopIfTrue="1" operator="lessThan">
      <formula>50</formula>
    </cfRule>
  </conditionalFormatting>
  <conditionalFormatting sqref="F592:F649">
    <cfRule type="cellIs" dxfId="1398" priority="1914" stopIfTrue="1" operator="greaterThanOrEqual">
      <formula>50</formula>
    </cfRule>
    <cfRule type="cellIs" dxfId="1397" priority="1897" stopIfTrue="1" operator="greaterThanOrEqual">
      <formula>50</formula>
    </cfRule>
    <cfRule type="cellIs" dxfId="1396" priority="1913" stopIfTrue="1" operator="lessThan">
      <formula>50</formula>
    </cfRule>
  </conditionalFormatting>
  <conditionalFormatting sqref="F593:F649">
    <cfRule type="cellIs" dxfId="1395" priority="1900" stopIfTrue="1" operator="greaterThanOrEqual">
      <formula>50</formula>
    </cfRule>
    <cfRule type="cellIs" dxfId="1394" priority="1902" stopIfTrue="1" operator="lessThan">
      <formula>50</formula>
    </cfRule>
    <cfRule type="cellIs" dxfId="1393" priority="1904" stopIfTrue="1" operator="lessThan">
      <formula>50</formula>
    </cfRule>
    <cfRule type="cellIs" dxfId="1392" priority="1903" stopIfTrue="1" operator="lessThan">
      <formula>50</formula>
    </cfRule>
    <cfRule type="cellIs" dxfId="1391" priority="1911" stopIfTrue="1" operator="lessThan">
      <formula>50</formula>
    </cfRule>
    <cfRule type="cellIs" dxfId="1390" priority="1907" stopIfTrue="1" operator="lessThan">
      <formula>5050</formula>
    </cfRule>
    <cfRule type="cellIs" dxfId="1389" priority="1909" stopIfTrue="1" operator="lessThan">
      <formula>50</formula>
    </cfRule>
    <cfRule type="cellIs" dxfId="1388" priority="1874" stopIfTrue="1" operator="greaterThanOrEqual">
      <formula>50</formula>
    </cfRule>
    <cfRule type="cellIs" dxfId="1387" priority="1876" stopIfTrue="1" operator="lessThan">
      <formula>50</formula>
    </cfRule>
    <cfRule type="cellIs" dxfId="1386" priority="1877" stopIfTrue="1" operator="lessThan">
      <formula>50</formula>
    </cfRule>
    <cfRule type="cellIs" dxfId="1385" priority="1878" stopIfTrue="1" operator="lessThan">
      <formula>50</formula>
    </cfRule>
    <cfRule type="cellIs" dxfId="1384" priority="1879" stopIfTrue="1" operator="greaterThanOrEqual">
      <formula>50</formula>
    </cfRule>
    <cfRule type="cellIs" dxfId="1383" priority="1881" stopIfTrue="1" operator="lessThan">
      <formula>5050</formula>
    </cfRule>
    <cfRule type="cellIs" dxfId="1382" priority="1871" stopIfTrue="1" operator="greaterThanOrEqual">
      <formula>50</formula>
    </cfRule>
    <cfRule type="cellIs" dxfId="1381" priority="1882" stopIfTrue="1" operator="greaterThanOrEqual">
      <formula>50</formula>
    </cfRule>
    <cfRule type="cellIs" dxfId="1380" priority="1883" stopIfTrue="1" operator="lessThan">
      <formula>50</formula>
    </cfRule>
    <cfRule type="cellIs" dxfId="1379" priority="1885" stopIfTrue="1" operator="lessThan">
      <formula>50</formula>
    </cfRule>
    <cfRule type="cellIs" dxfId="1378" priority="1905" stopIfTrue="1" operator="greaterThanOrEqual">
      <formula>50</formula>
    </cfRule>
    <cfRule type="cellIs" dxfId="1377" priority="1872" stopIfTrue="1" operator="lessThan">
      <formula>50</formula>
    </cfRule>
    <cfRule type="cellIs" dxfId="1376" priority="1888" stopIfTrue="1" operator="greaterThanOrEqual">
      <formula>50</formula>
    </cfRule>
    <cfRule type="cellIs" dxfId="1375" priority="1889" stopIfTrue="1" operator="lessThanOrEqual">
      <formula>49</formula>
    </cfRule>
    <cfRule type="cellIs" dxfId="1374" priority="1890" stopIfTrue="1" operator="lessThan">
      <formula>50</formula>
    </cfRule>
    <cfRule type="cellIs" dxfId="1373" priority="1891" stopIfTrue="1" operator="greaterThanOrEqual">
      <formula>50</formula>
    </cfRule>
    <cfRule type="cellIs" dxfId="1372" priority="1893" stopIfTrue="1" operator="lessThan">
      <formula>50</formula>
    </cfRule>
    <cfRule type="cellIs" dxfId="1371" priority="1894" stopIfTrue="1" operator="lessThan">
      <formula>50</formula>
    </cfRule>
    <cfRule type="cellIs" dxfId="1370" priority="1895" stopIfTrue="1" operator="greaterThanOrEqual">
      <formula>50</formula>
    </cfRule>
    <cfRule type="cellIs" dxfId="1369" priority="1896" stopIfTrue="1" operator="lessThan">
      <formula>50</formula>
    </cfRule>
    <cfRule type="cellIs" dxfId="1368" priority="1887" stopIfTrue="1" operator="lessThan">
      <formula>50</formula>
    </cfRule>
    <cfRule type="cellIs" dxfId="1367" priority="1898" stopIfTrue="1" operator="lessThan">
      <formula>50</formula>
    </cfRule>
    <cfRule type="cellIs" dxfId="1366" priority="1908" stopIfTrue="1" operator="greaterThanOrEqual">
      <formula>50</formula>
    </cfRule>
  </conditionalFormatting>
  <conditionalFormatting sqref="F650 F652">
    <cfRule type="cellIs" dxfId="1365" priority="2974" stopIfTrue="1" operator="greaterThanOrEqual">
      <formula>50</formula>
    </cfRule>
    <cfRule type="cellIs" dxfId="1364" priority="2973" stopIfTrue="1" operator="lessThan">
      <formula>50</formula>
    </cfRule>
    <cfRule type="cellIs" dxfId="1363" priority="2972" stopIfTrue="1" operator="greaterThanOrEqual">
      <formula>50</formula>
    </cfRule>
  </conditionalFormatting>
  <conditionalFormatting sqref="F650 F652:F654 E611 E649:E655">
    <cfRule type="cellIs" dxfId="1362" priority="2998" stopIfTrue="1" operator="lessThanOrEqual">
      <formula>49</formula>
    </cfRule>
  </conditionalFormatting>
  <conditionalFormatting sqref="F650 F652:F654 F591:F592 F656:F668">
    <cfRule type="cellIs" dxfId="1361" priority="2981" stopIfTrue="1" operator="greaterThanOrEqual">
      <formula>50</formula>
    </cfRule>
  </conditionalFormatting>
  <conditionalFormatting sqref="F650 F652:F654 F656:F668">
    <cfRule type="cellIs" dxfId="1360" priority="2997" stopIfTrue="1" operator="greaterThanOrEqual">
      <formula>50</formula>
    </cfRule>
  </conditionalFormatting>
  <conditionalFormatting sqref="F650 F652:F654 F657:F658 F660:F668">
    <cfRule type="cellIs" dxfId="1359" priority="2995" stopIfTrue="1" operator="lessThanOrEqual">
      <formula>49</formula>
    </cfRule>
    <cfRule type="cellIs" dxfId="1358" priority="2996" stopIfTrue="1" operator="lessThan">
      <formula>50</formula>
    </cfRule>
  </conditionalFormatting>
  <conditionalFormatting sqref="F650:F651">
    <cfRule type="cellIs" dxfId="1357" priority="2738" stopIfTrue="1" operator="lessThan">
      <formula>50</formula>
    </cfRule>
  </conditionalFormatting>
  <conditionalFormatting sqref="F651">
    <cfRule type="cellIs" dxfId="1356" priority="2718" stopIfTrue="1" operator="lessThan">
      <formula>50</formula>
    </cfRule>
    <cfRule type="cellIs" dxfId="1355" priority="2719" stopIfTrue="1" operator="greaterThanOrEqual">
      <formula>50</formula>
    </cfRule>
    <cfRule type="cellIs" dxfId="1354" priority="2721" stopIfTrue="1" operator="lessThan">
      <formula>5050</formula>
    </cfRule>
    <cfRule type="cellIs" dxfId="1353" priority="2734" stopIfTrue="1" operator="greaterThanOrEqual">
      <formula>50</formula>
    </cfRule>
    <cfRule type="cellIs" dxfId="1352" priority="2722" stopIfTrue="1" operator="greaterThanOrEqual">
      <formula>50</formula>
    </cfRule>
    <cfRule type="cellIs" dxfId="1351" priority="2723" stopIfTrue="1" operator="lessThan">
      <formula>50</formula>
    </cfRule>
    <cfRule type="cellIs" dxfId="1350" priority="2727" stopIfTrue="1" operator="lessThan">
      <formula>50</formula>
    </cfRule>
    <cfRule type="cellIs" dxfId="1349" priority="2728" stopIfTrue="1" operator="greaterThanOrEqual">
      <formula>50</formula>
    </cfRule>
    <cfRule type="cellIs" dxfId="1348" priority="2712" stopIfTrue="1" operator="lessThan">
      <formula>50</formula>
    </cfRule>
    <cfRule type="cellIs" dxfId="1347" priority="2711" stopIfTrue="1" operator="greaterThanOrEqual">
      <formula>50</formula>
    </cfRule>
    <cfRule type="cellIs" dxfId="1346" priority="2710" stopIfTrue="1" operator="lessThan">
      <formula>50</formula>
    </cfRule>
    <cfRule type="cellIs" dxfId="1345" priority="2709" stopIfTrue="1" operator="greaterThanOrEqual">
      <formula>50</formula>
    </cfRule>
    <cfRule type="cellIs" dxfId="1344" priority="2708" stopIfTrue="1" operator="lessThan">
      <formula>50</formula>
    </cfRule>
    <cfRule type="cellIs" dxfId="1343" priority="2714" stopIfTrue="1" operator="greaterThanOrEqual">
      <formula>50</formula>
    </cfRule>
    <cfRule type="cellIs" dxfId="1342" priority="2716" stopIfTrue="1" operator="lessThan">
      <formula>50</formula>
    </cfRule>
    <cfRule type="containsText" dxfId="1341" priority="2729" stopIfTrue="1" operator="containsText" text="لم">
      <formula>NOT(ISERROR(SEARCH("لم",F651)))</formula>
    </cfRule>
    <cfRule type="cellIs" dxfId="1340" priority="2717" stopIfTrue="1" operator="lessThan">
      <formula>50</formula>
    </cfRule>
    <cfRule type="cellIs" dxfId="1339" priority="2739" stopIfTrue="1" operator="greaterThanOrEqual">
      <formula>50</formula>
    </cfRule>
    <cfRule type="cellIs" dxfId="1338" priority="2737" stopIfTrue="1" operator="greaterThanOrEqual">
      <formula>50</formula>
    </cfRule>
    <cfRule type="cellIs" dxfId="1337" priority="2725" stopIfTrue="1" operator="lessThan">
      <formula>50</formula>
    </cfRule>
    <cfRule type="cellIs" dxfId="1336" priority="2736" stopIfTrue="1" operator="lessThan">
      <formula>50</formula>
    </cfRule>
    <cfRule type="cellIs" dxfId="1335" priority="2735" stopIfTrue="1" operator="lessThan">
      <formula>50</formula>
    </cfRule>
    <cfRule type="cellIs" dxfId="1334" priority="2733" stopIfTrue="1" operator="lessThan">
      <formula>50</formula>
    </cfRule>
    <cfRule type="cellIs" dxfId="1333" priority="2732" stopIfTrue="1" operator="lessThan">
      <formula>50</formula>
    </cfRule>
    <cfRule type="containsText" dxfId="1332" priority="2731" stopIfTrue="1" operator="containsText" text="لم">
      <formula>NOT(ISERROR(SEARCH("لم",F651)))</formula>
    </cfRule>
    <cfRule type="cellIs" dxfId="1331" priority="2730" stopIfTrue="1" operator="lessThan">
      <formula>50</formula>
    </cfRule>
  </conditionalFormatting>
  <conditionalFormatting sqref="F652 F650">
    <cfRule type="cellIs" dxfId="1330" priority="2971" stopIfTrue="1" operator="lessThan">
      <formula>50</formula>
    </cfRule>
  </conditionalFormatting>
  <conditionalFormatting sqref="F652:F654">
    <cfRule type="cellIs" dxfId="1329" priority="2810" stopIfTrue="1" operator="lessThan">
      <formula>50</formula>
    </cfRule>
  </conditionalFormatting>
  <conditionalFormatting sqref="F653:F654">
    <cfRule type="cellIs" dxfId="1328" priority="2809" stopIfTrue="1" operator="greaterThanOrEqual">
      <formula>50</formula>
    </cfRule>
    <cfRule type="cellIs" dxfId="1327" priority="2808" stopIfTrue="1" operator="lessThan">
      <formula>50</formula>
    </cfRule>
    <cfRule type="cellIs" dxfId="1326" priority="2807" stopIfTrue="1" operator="lessThan">
      <formula>50</formula>
    </cfRule>
    <cfRule type="cellIs" dxfId="1325" priority="2811" stopIfTrue="1" operator="greaterThanOrEqual">
      <formula>50</formula>
    </cfRule>
  </conditionalFormatting>
  <conditionalFormatting sqref="F655">
    <cfRule type="cellIs" dxfId="1324" priority="2816" stopIfTrue="1" operator="lessThan">
      <formula>50</formula>
    </cfRule>
    <cfRule type="cellIs" dxfId="1323" priority="2835" stopIfTrue="1" operator="lessThan">
      <formula>50</formula>
    </cfRule>
    <cfRule type="containsText" dxfId="1322" priority="2812" stopIfTrue="1" operator="containsText" text="لم">
      <formula>NOT(ISERROR(SEARCH("لم",F655)))</formula>
    </cfRule>
    <cfRule type="cellIs" dxfId="1321" priority="2813" stopIfTrue="1" operator="lessThan">
      <formula>50</formula>
    </cfRule>
    <cfRule type="containsText" dxfId="1320" priority="2814" stopIfTrue="1" operator="containsText" text="لم">
      <formula>NOT(ISERROR(SEARCH("لم",F655)))</formula>
    </cfRule>
    <cfRule type="cellIs" dxfId="1319" priority="2815" stopIfTrue="1" operator="greaterThanOrEqual">
      <formula>50</formula>
    </cfRule>
    <cfRule type="cellIs" dxfId="1318" priority="2820" stopIfTrue="1" operator="lessThan">
      <formula>50</formula>
    </cfRule>
    <cfRule type="cellIs" dxfId="1317" priority="2821" stopIfTrue="1" operator="lessThan">
      <formula>50</formula>
    </cfRule>
    <cfRule type="cellIs" dxfId="1316" priority="2822" stopIfTrue="1" operator="lessThan">
      <formula>50</formula>
    </cfRule>
    <cfRule type="cellIs" dxfId="1315" priority="2823" stopIfTrue="1" operator="greaterThanOrEqual">
      <formula>50</formula>
    </cfRule>
    <cfRule type="cellIs" dxfId="1314" priority="2824" stopIfTrue="1" operator="lessThan">
      <formula>50</formula>
    </cfRule>
    <cfRule type="cellIs" dxfId="1313" priority="2825" stopIfTrue="1" operator="lessThan">
      <formula>50</formula>
    </cfRule>
    <cfRule type="cellIs" dxfId="1312" priority="2826" stopIfTrue="1" operator="greaterThanOrEqual">
      <formula>50</formula>
    </cfRule>
    <cfRule type="cellIs" dxfId="1311" priority="2828" stopIfTrue="1" operator="lessThan">
      <formula>5050</formula>
    </cfRule>
    <cfRule type="cellIs" dxfId="1310" priority="2829" stopIfTrue="1" operator="lessThanOrEqual">
      <formula>49</formula>
    </cfRule>
    <cfRule type="cellIs" dxfId="1309" priority="2830" stopIfTrue="1" operator="lessThan">
      <formula>50</formula>
    </cfRule>
    <cfRule type="cellIs" dxfId="1308" priority="2831" stopIfTrue="1" operator="greaterThanOrEqual">
      <formula>50</formula>
    </cfRule>
    <cfRule type="cellIs" dxfId="1307" priority="2832" stopIfTrue="1" operator="lessThanOrEqual">
      <formula>49</formula>
    </cfRule>
    <cfRule type="cellIs" dxfId="1306" priority="2833" stopIfTrue="1" operator="greaterThanOrEqual">
      <formula>50</formula>
    </cfRule>
    <cfRule type="cellIs" dxfId="1305" priority="2834" stopIfTrue="1" operator="lessThan">
      <formula>50</formula>
    </cfRule>
    <cfRule type="cellIs" dxfId="1304" priority="2836" stopIfTrue="1" operator="lessThan">
      <formula>50</formula>
    </cfRule>
    <cfRule type="cellIs" dxfId="1303" priority="2838" stopIfTrue="1" operator="greaterThanOrEqual">
      <formula>50</formula>
    </cfRule>
    <cfRule type="cellIs" dxfId="1302" priority="2839" stopIfTrue="1" operator="lessThan">
      <formula>50</formula>
    </cfRule>
    <cfRule type="cellIs" dxfId="1301" priority="2840" stopIfTrue="1" operator="greaterThanOrEqual">
      <formula>50</formula>
    </cfRule>
    <cfRule type="cellIs" dxfId="1300" priority="2841" stopIfTrue="1" operator="lessThan">
      <formula>50</formula>
    </cfRule>
    <cfRule type="cellIs" dxfId="1299" priority="2843" stopIfTrue="1" operator="lessThan">
      <formula>50</formula>
    </cfRule>
    <cfRule type="cellIs" dxfId="1298" priority="2844" stopIfTrue="1" operator="lessThan">
      <formula>50</formula>
    </cfRule>
    <cfRule type="cellIs" dxfId="1297" priority="2845" stopIfTrue="1" operator="greaterThanOrEqual">
      <formula>50</formula>
    </cfRule>
    <cfRule type="cellIs" dxfId="1296" priority="2846" stopIfTrue="1" operator="lessThan">
      <formula>50</formula>
    </cfRule>
    <cfRule type="cellIs" dxfId="1295" priority="2847" stopIfTrue="1" operator="greaterThanOrEqual">
      <formula>50</formula>
    </cfRule>
    <cfRule type="cellIs" dxfId="1294" priority="2848" stopIfTrue="1" operator="lessThan">
      <formula>50</formula>
    </cfRule>
    <cfRule type="cellIs" dxfId="1293" priority="2849" stopIfTrue="1" operator="greaterThanOrEqual">
      <formula>50</formula>
    </cfRule>
    <cfRule type="cellIs" dxfId="1292" priority="2818" stopIfTrue="1" operator="greaterThanOrEqual">
      <formula>50</formula>
    </cfRule>
  </conditionalFormatting>
  <conditionalFormatting sqref="F655:F656">
    <cfRule type="cellIs" dxfId="1291" priority="2851" stopIfTrue="1" operator="greaterThanOrEqual">
      <formula>50</formula>
    </cfRule>
    <cfRule type="cellIs" dxfId="1290" priority="2850" stopIfTrue="1" operator="lessThan">
      <formula>50</formula>
    </cfRule>
  </conditionalFormatting>
  <conditionalFormatting sqref="F656 F669">
    <cfRule type="cellIs" dxfId="1289" priority="2790" stopIfTrue="1" operator="lessThan">
      <formula>50</formula>
    </cfRule>
    <cfRule type="cellIs" dxfId="1288" priority="2784" stopIfTrue="1" operator="lessThan">
      <formula>50</formula>
    </cfRule>
    <cfRule type="cellIs" dxfId="1287" priority="2789" stopIfTrue="1" operator="greaterThanOrEqual">
      <formula>50</formula>
    </cfRule>
    <cfRule type="cellIs" dxfId="1286" priority="2788" stopIfTrue="1" operator="lessThan">
      <formula>50</formula>
    </cfRule>
    <cfRule type="cellIs" dxfId="1285" priority="2787" stopIfTrue="1" operator="greaterThanOrEqual">
      <formula>50</formula>
    </cfRule>
    <cfRule type="cellIs" dxfId="1284" priority="2786" stopIfTrue="1" operator="lessThan">
      <formula>50</formula>
    </cfRule>
    <cfRule type="cellIs" dxfId="1283" priority="2785" stopIfTrue="1" operator="greaterThanOrEqual">
      <formula>50</formula>
    </cfRule>
    <cfRule type="cellIs" dxfId="1282" priority="2791" stopIfTrue="1" operator="greaterThanOrEqual">
      <formula>50</formula>
    </cfRule>
    <cfRule type="cellIs" dxfId="1281" priority="2792" stopIfTrue="1" operator="lessThan">
      <formula>50</formula>
    </cfRule>
  </conditionalFormatting>
  <conditionalFormatting sqref="F659">
    <cfRule type="cellIs" dxfId="1280" priority="2799" stopIfTrue="1" operator="greaterThanOrEqual">
      <formula>50</formula>
    </cfRule>
    <cfRule type="cellIs" dxfId="1279" priority="2798" stopIfTrue="1" operator="lessThan">
      <formula>50</formula>
    </cfRule>
    <cfRule type="cellIs" dxfId="1278" priority="2797" stopIfTrue="1" operator="greaterThanOrEqual">
      <formula>50</formula>
    </cfRule>
    <cfRule type="cellIs" dxfId="1277" priority="2795" stopIfTrue="1" operator="greaterThanOrEqual">
      <formula>50</formula>
    </cfRule>
    <cfRule type="cellIs" dxfId="1276" priority="2794" stopIfTrue="1" operator="lessThan">
      <formula>50</formula>
    </cfRule>
    <cfRule type="cellIs" dxfId="1275" priority="2793" stopIfTrue="1" operator="lessThanOrEqual">
      <formula>49</formula>
    </cfRule>
    <cfRule type="cellIs" dxfId="1274" priority="2804" stopIfTrue="1" operator="greaterThanOrEqual">
      <formula>50</formula>
    </cfRule>
    <cfRule type="cellIs" dxfId="1273" priority="2796" stopIfTrue="1" operator="lessThan">
      <formula>50</formula>
    </cfRule>
    <cfRule type="cellIs" dxfId="1272" priority="2801" stopIfTrue="1" operator="lessThan">
      <formula>50</formula>
    </cfRule>
    <cfRule type="cellIs" dxfId="1271" priority="2806" stopIfTrue="1" operator="greaterThanOrEqual">
      <formula>50</formula>
    </cfRule>
    <cfRule type="cellIs" dxfId="1270" priority="2805" stopIfTrue="1" operator="lessThan">
      <formula>50</formula>
    </cfRule>
    <cfRule type="cellIs" dxfId="1269" priority="2800" stopIfTrue="1" operator="lessThanOrEqual">
      <formula>49</formula>
    </cfRule>
    <cfRule type="cellIs" dxfId="1268" priority="2803" stopIfTrue="1" operator="lessThan">
      <formula>50</formula>
    </cfRule>
    <cfRule type="cellIs" dxfId="1267" priority="2802" stopIfTrue="1" operator="greaterThanOrEqual">
      <formula>50</formula>
    </cfRule>
  </conditionalFormatting>
  <conditionalFormatting sqref="F669 F656">
    <cfRule type="cellIs" dxfId="1266" priority="2783" stopIfTrue="1" operator="lessThanOrEqual">
      <formula>49</formula>
    </cfRule>
  </conditionalFormatting>
  <conditionalFormatting sqref="F669">
    <cfRule type="cellIs" dxfId="1265" priority="2776" stopIfTrue="1" operator="greaterThanOrEqual">
      <formula>50</formula>
    </cfRule>
    <cfRule type="cellIs" dxfId="1264" priority="2770" stopIfTrue="1" operator="lessThan">
      <formula>50</formula>
    </cfRule>
    <cfRule type="cellIs" dxfId="1263" priority="2771" stopIfTrue="1" operator="lessThan">
      <formula>50</formula>
    </cfRule>
    <cfRule type="cellIs" dxfId="1262" priority="2772" stopIfTrue="1" operator="lessThan">
      <formula>50</formula>
    </cfRule>
    <cfRule type="cellIs" dxfId="1261" priority="2773" stopIfTrue="1" operator="greaterThanOrEqual">
      <formula>50</formula>
    </cfRule>
    <cfRule type="cellIs" dxfId="1260" priority="2775" stopIfTrue="1" operator="lessThan">
      <formula>5050</formula>
    </cfRule>
    <cfRule type="cellIs" dxfId="1259" priority="2779" stopIfTrue="1" operator="lessThan">
      <formula>50</formula>
    </cfRule>
    <cfRule type="cellIs" dxfId="1258" priority="2781" stopIfTrue="1" operator="lessThan">
      <formula>50</formula>
    </cfRule>
    <cfRule type="cellIs" dxfId="1257" priority="2782" stopIfTrue="1" operator="greaterThanOrEqual">
      <formula>50</formula>
    </cfRule>
    <cfRule type="cellIs" dxfId="1256" priority="2777" stopIfTrue="1" operator="lessThan">
      <formula>50</formula>
    </cfRule>
  </conditionalFormatting>
  <conditionalFormatting sqref="F669:F670">
    <cfRule type="cellIs" dxfId="1255" priority="2763" stopIfTrue="1" operator="lessThan">
      <formula>50</formula>
    </cfRule>
    <cfRule type="cellIs" dxfId="1254" priority="2764" stopIfTrue="1" operator="greaterThanOrEqual">
      <formula>50</formula>
    </cfRule>
  </conditionalFormatting>
  <conditionalFormatting sqref="F669:F672 F677:F691">
    <cfRule type="cellIs" dxfId="1253" priority="1921" stopIfTrue="1" operator="greaterThanOrEqual">
      <formula>50</formula>
    </cfRule>
  </conditionalFormatting>
  <conditionalFormatting sqref="F670">
    <cfRule type="cellIs" dxfId="1252" priority="2751" stopIfTrue="1" operator="lessThanOrEqual">
      <formula>49</formula>
    </cfRule>
    <cfRule type="cellIs" dxfId="1251" priority="2752" stopIfTrue="1" operator="lessThan">
      <formula>50</formula>
    </cfRule>
    <cfRule type="cellIs" dxfId="1250" priority="2755" stopIfTrue="1" operator="lessThan">
      <formula>50</formula>
    </cfRule>
    <cfRule type="cellIs" dxfId="1249" priority="2758" stopIfTrue="1" operator="greaterThanOrEqual">
      <formula>50</formula>
    </cfRule>
    <cfRule type="cellIs" dxfId="1248" priority="2759" stopIfTrue="1" operator="lessThan">
      <formula>50</formula>
    </cfRule>
    <cfRule type="cellIs" dxfId="1247" priority="2760" stopIfTrue="1" operator="greaterThanOrEqual">
      <formula>50</formula>
    </cfRule>
    <cfRule type="cellIs" dxfId="1246" priority="2761" stopIfTrue="1" operator="lessThan">
      <formula>50</formula>
    </cfRule>
    <cfRule type="cellIs" dxfId="1245" priority="2753" stopIfTrue="1" operator="greaterThanOrEqual">
      <formula>50</formula>
    </cfRule>
    <cfRule type="cellIs" dxfId="1244" priority="2745" stopIfTrue="1" operator="lessThan">
      <formula>50</formula>
    </cfRule>
    <cfRule type="cellIs" dxfId="1243" priority="2746" stopIfTrue="1" operator="lessThan">
      <formula>50</formula>
    </cfRule>
    <cfRule type="cellIs" dxfId="1242" priority="2747" stopIfTrue="1" operator="lessThan">
      <formula>50</formula>
    </cfRule>
    <cfRule type="cellIs" dxfId="1241" priority="2748" stopIfTrue="1" operator="greaterThanOrEqual">
      <formula>50</formula>
    </cfRule>
    <cfRule type="cellIs" dxfId="1240" priority="2750" stopIfTrue="1" operator="lessThan">
      <formula>5050</formula>
    </cfRule>
  </conditionalFormatting>
  <conditionalFormatting sqref="F670:F671 F677:F691">
    <cfRule type="cellIs" dxfId="1239" priority="1946" stopIfTrue="1" operator="greaterThanOrEqual">
      <formula>50</formula>
    </cfRule>
    <cfRule type="cellIs" dxfId="1238" priority="1945" stopIfTrue="1" operator="lessThan">
      <formula>50</formula>
    </cfRule>
  </conditionalFormatting>
  <conditionalFormatting sqref="F671 F677 F700">
    <cfRule type="cellIs" dxfId="1237" priority="1937" stopIfTrue="1" operator="lessThan">
      <formula>50</formula>
    </cfRule>
    <cfRule type="cellIs" dxfId="1236" priority="1919" stopIfTrue="1" operator="lessThan">
      <formula>50</formula>
    </cfRule>
    <cfRule type="containsText" dxfId="1235" priority="1918" stopIfTrue="1" operator="containsText" text="لم">
      <formula>NOT(ISERROR(SEARCH("لم",F671)))</formula>
    </cfRule>
    <cfRule type="cellIs" dxfId="1234" priority="1917" stopIfTrue="1" operator="lessThan">
      <formula>50</formula>
    </cfRule>
    <cfRule type="cellIs" dxfId="1233" priority="1916" stopIfTrue="1" operator="greaterThanOrEqual">
      <formula>50</formula>
    </cfRule>
    <cfRule type="cellIs" dxfId="1232" priority="1931" stopIfTrue="1" operator="lessThan">
      <formula>50</formula>
    </cfRule>
    <cfRule type="cellIs" dxfId="1231" priority="1932" stopIfTrue="1" operator="greaterThanOrEqual">
      <formula>50</formula>
    </cfRule>
    <cfRule type="cellIs" dxfId="1230" priority="1915" stopIfTrue="1" operator="lessThan">
      <formula>50</formula>
    </cfRule>
    <cfRule type="cellIs" dxfId="1229" priority="1930" stopIfTrue="1" operator="lessThan">
      <formula>50</formula>
    </cfRule>
    <cfRule type="containsText" dxfId="1228" priority="1920" stopIfTrue="1" operator="containsText" text="لم">
      <formula>NOT(ISERROR(SEARCH("لم",F671)))</formula>
    </cfRule>
  </conditionalFormatting>
  <conditionalFormatting sqref="F671 F677">
    <cfRule type="cellIs" dxfId="1227" priority="1941" stopIfTrue="1" operator="lessThan">
      <formula>50</formula>
    </cfRule>
    <cfRule type="cellIs" dxfId="1226" priority="1942" stopIfTrue="1" operator="greaterThanOrEqual">
      <formula>50</formula>
    </cfRule>
    <cfRule type="cellIs" dxfId="1225" priority="1924" stopIfTrue="1" operator="greaterThanOrEqual">
      <formula>50</formula>
    </cfRule>
    <cfRule type="cellIs" dxfId="1224" priority="1926" stopIfTrue="1" operator="lessThan">
      <formula>50</formula>
    </cfRule>
    <cfRule type="cellIs" dxfId="1223" priority="1927" stopIfTrue="1" operator="lessThan">
      <formula>50</formula>
    </cfRule>
    <cfRule type="cellIs" dxfId="1222" priority="1928" stopIfTrue="1" operator="lessThan">
      <formula>50</formula>
    </cfRule>
    <cfRule type="cellIs" dxfId="1221" priority="1929" stopIfTrue="1" operator="greaterThanOrEqual">
      <formula>50</formula>
    </cfRule>
    <cfRule type="cellIs" dxfId="1220" priority="1943" stopIfTrue="1" operator="lessThan">
      <formula>50</formula>
    </cfRule>
    <cfRule type="cellIs" dxfId="1219" priority="1934" stopIfTrue="1" operator="lessThan">
      <formula>5050</formula>
    </cfRule>
    <cfRule type="cellIs" dxfId="1218" priority="1935" stopIfTrue="1" operator="greaterThanOrEqual">
      <formula>50</formula>
    </cfRule>
    <cfRule type="cellIs" dxfId="1217" priority="1940" stopIfTrue="1" operator="greaterThanOrEqual">
      <formula>50</formula>
    </cfRule>
    <cfRule type="cellIs" dxfId="1216" priority="1938" stopIfTrue="1" operator="lessThan">
      <formula>50</formula>
    </cfRule>
    <cfRule type="cellIs" dxfId="1215" priority="1936" stopIfTrue="1" operator="lessThan">
      <formula>50</formula>
    </cfRule>
    <cfRule type="cellIs" dxfId="1214" priority="1922" stopIfTrue="1" operator="lessThan">
      <formula>50</formula>
    </cfRule>
  </conditionalFormatting>
  <conditionalFormatting sqref="F672">
    <cfRule type="cellIs" dxfId="1213" priority="2637" stopIfTrue="1" operator="lessThan">
      <formula>50</formula>
    </cfRule>
    <cfRule type="cellIs" dxfId="1212" priority="2638" stopIfTrue="1" operator="lessThan">
      <formula>50</formula>
    </cfRule>
    <cfRule type="cellIs" dxfId="1211" priority="2639" stopIfTrue="1" operator="lessThan">
      <formula>50</formula>
    </cfRule>
    <cfRule type="cellIs" dxfId="1210" priority="2650" stopIfTrue="1" operator="greaterThanOrEqual">
      <formula>50</formula>
    </cfRule>
    <cfRule type="cellIs" dxfId="1209" priority="2642" stopIfTrue="1" operator="lessThan">
      <formula>5050</formula>
    </cfRule>
    <cfRule type="cellIs" dxfId="1208" priority="2643" stopIfTrue="1" operator="lessThanOrEqual">
      <formula>49</formula>
    </cfRule>
    <cfRule type="cellIs" dxfId="1207" priority="2644" stopIfTrue="1" operator="lessThan">
      <formula>50</formula>
    </cfRule>
    <cfRule type="cellIs" dxfId="1206" priority="2653" stopIfTrue="1" operator="lessThan">
      <formula>50</formula>
    </cfRule>
    <cfRule type="cellIs" dxfId="1205" priority="2640" stopIfTrue="1" operator="greaterThanOrEqual">
      <formula>50</formula>
    </cfRule>
    <cfRule type="cellIs" dxfId="1204" priority="2647" stopIfTrue="1" operator="lessThan">
      <formula>50</formula>
    </cfRule>
    <cfRule type="cellIs" dxfId="1203" priority="2651" stopIfTrue="1" operator="lessThan">
      <formula>50</formula>
    </cfRule>
    <cfRule type="cellIs" dxfId="1202" priority="2652" stopIfTrue="1" operator="greaterThanOrEqual">
      <formula>50</formula>
    </cfRule>
    <cfRule type="cellIs" dxfId="1201" priority="2645" stopIfTrue="1" operator="greaterThanOrEqual">
      <formula>50</formula>
    </cfRule>
  </conditionalFormatting>
  <conditionalFormatting sqref="F672:F673">
    <cfRule type="cellIs" dxfId="1200" priority="2655" stopIfTrue="1" operator="lessThan">
      <formula>50</formula>
    </cfRule>
    <cfRule type="cellIs" dxfId="1199" priority="2656" stopIfTrue="1" operator="greaterThanOrEqual">
      <formula>50</formula>
    </cfRule>
  </conditionalFormatting>
  <conditionalFormatting sqref="F672:F674">
    <cfRule type="cellIs" dxfId="1198" priority="2602" stopIfTrue="1" operator="lessThan">
      <formula>50</formula>
    </cfRule>
    <cfRule type="cellIs" dxfId="1197" priority="2603" stopIfTrue="1" operator="greaterThanOrEqual">
      <formula>50</formula>
    </cfRule>
  </conditionalFormatting>
  <conditionalFormatting sqref="F673 F675:F676 F693">
    <cfRule type="cellIs" dxfId="1196" priority="2672" stopIfTrue="1" operator="lessThan">
      <formula>50</formula>
    </cfRule>
    <cfRule type="cellIs" dxfId="1195" priority="2681" stopIfTrue="1" operator="greaterThanOrEqual">
      <formula>50</formula>
    </cfRule>
    <cfRule type="cellIs" dxfId="1194" priority="2682" stopIfTrue="1" operator="lessThan">
      <formula>50</formula>
    </cfRule>
    <cfRule type="cellIs" dxfId="1193" priority="2683" stopIfTrue="1" operator="greaterThanOrEqual">
      <formula>50</formula>
    </cfRule>
    <cfRule type="cellIs" dxfId="1192" priority="2676" stopIfTrue="1" operator="lessThan">
      <formula>5050</formula>
    </cfRule>
    <cfRule type="cellIs" dxfId="1191" priority="2674" stopIfTrue="1" operator="greaterThanOrEqual">
      <formula>50</formula>
    </cfRule>
    <cfRule type="cellIs" dxfId="1190" priority="2684" stopIfTrue="1" operator="lessThan">
      <formula>50</formula>
    </cfRule>
    <cfRule type="cellIs" dxfId="1189" priority="2678" stopIfTrue="1" operator="lessThan">
      <formula>50</formula>
    </cfRule>
    <cfRule type="cellIs" dxfId="1188" priority="2673" stopIfTrue="1" operator="lessThan">
      <formula>50</formula>
    </cfRule>
    <cfRule type="cellIs" dxfId="1187" priority="2677" stopIfTrue="1" operator="greaterThanOrEqual">
      <formula>50</formula>
    </cfRule>
  </conditionalFormatting>
  <conditionalFormatting sqref="F673 F675:F676 F693:F703">
    <cfRule type="cellIs" dxfId="1186" priority="2687" stopIfTrue="1" operator="greaterThanOrEqual">
      <formula>50</formula>
    </cfRule>
    <cfRule type="cellIs" dxfId="1185" priority="2686" stopIfTrue="1" operator="lessThan">
      <formula>50</formula>
    </cfRule>
  </conditionalFormatting>
  <conditionalFormatting sqref="F673 F693 F675:F676">
    <cfRule type="cellIs" dxfId="1184" priority="2671" stopIfTrue="1" operator="lessThan">
      <formula>50</formula>
    </cfRule>
  </conditionalFormatting>
  <conditionalFormatting sqref="F673 F693">
    <cfRule type="cellIs" dxfId="1183" priority="2667" stopIfTrue="1" operator="lessThan">
      <formula>50</formula>
    </cfRule>
    <cfRule type="cellIs" dxfId="1182" priority="2669" stopIfTrue="1" operator="greaterThanOrEqual">
      <formula>50</formula>
    </cfRule>
  </conditionalFormatting>
  <conditionalFormatting sqref="F673 F693:F703">
    <cfRule type="cellIs" dxfId="1181" priority="2666" stopIfTrue="1" operator="greaterThanOrEqual">
      <formula>50</formula>
    </cfRule>
  </conditionalFormatting>
  <conditionalFormatting sqref="F673">
    <cfRule type="cellIs" dxfId="1180" priority="2601" stopIfTrue="1" operator="lessThanOrEqual">
      <formula>49</formula>
    </cfRule>
    <cfRule type="cellIs" dxfId="1179" priority="2659" stopIfTrue="1" operator="lessThan">
      <formula>50</formula>
    </cfRule>
  </conditionalFormatting>
  <conditionalFormatting sqref="F674">
    <cfRule type="cellIs" dxfId="1178" priority="2619" stopIfTrue="1" operator="greaterThanOrEqual">
      <formula>50</formula>
    </cfRule>
    <cfRule type="cellIs" dxfId="1177" priority="2618" stopIfTrue="1" operator="lessThan">
      <formula>50</formula>
    </cfRule>
    <cfRule type="cellIs" dxfId="1176" priority="2617" stopIfTrue="1" operator="lessThan">
      <formula>50</formula>
    </cfRule>
    <cfRule type="cellIs" dxfId="1175" priority="2616" stopIfTrue="1" operator="lessThan">
      <formula>50</formula>
    </cfRule>
    <cfRule type="cellIs" dxfId="1174" priority="2614" stopIfTrue="1" operator="greaterThanOrEqual">
      <formula>50</formula>
    </cfRule>
    <cfRule type="cellIs" dxfId="1173" priority="2612" stopIfTrue="1" operator="lessThan">
      <formula>50</formula>
    </cfRule>
    <cfRule type="cellIs" dxfId="1172" priority="2609" stopIfTrue="1" operator="greaterThanOrEqual">
      <formula>50</formula>
    </cfRule>
    <cfRule type="cellIs" dxfId="1171" priority="2608" stopIfTrue="1" operator="lessThan">
      <formula>50</formula>
    </cfRule>
    <cfRule type="cellIs" dxfId="1170" priority="2607" stopIfTrue="1" operator="greaterThanOrEqual">
      <formula>50</formula>
    </cfRule>
    <cfRule type="cellIs" dxfId="1169" priority="2606" stopIfTrue="1" operator="lessThan">
      <formula>50</formula>
    </cfRule>
    <cfRule type="cellIs" dxfId="1168" priority="2628" stopIfTrue="1" operator="lessThan">
      <formula>50</formula>
    </cfRule>
    <cfRule type="cellIs" dxfId="1167" priority="2621" stopIfTrue="1" operator="lessThan">
      <formula>5050</formula>
    </cfRule>
    <cfRule type="cellIs" dxfId="1166" priority="2626" stopIfTrue="1" operator="lessThan">
      <formula>50</formula>
    </cfRule>
    <cfRule type="cellIs" dxfId="1165" priority="2624" stopIfTrue="1" operator="greaterThanOrEqual">
      <formula>50</formula>
    </cfRule>
    <cfRule type="cellIs" dxfId="1164" priority="2623" stopIfTrue="1" operator="lessThan">
      <formula>50</formula>
    </cfRule>
    <cfRule type="cellIs" dxfId="1163" priority="2622" stopIfTrue="1" operator="lessThanOrEqual">
      <formula>49</formula>
    </cfRule>
    <cfRule type="cellIs" dxfId="1162" priority="2610" stopIfTrue="1" operator="lessThan">
      <formula>50</formula>
    </cfRule>
  </conditionalFormatting>
  <conditionalFormatting sqref="F674:F676">
    <cfRule type="cellIs" dxfId="1161" priority="2631" stopIfTrue="1" operator="greaterThanOrEqual">
      <formula>50</formula>
    </cfRule>
    <cfRule type="cellIs" dxfId="1160" priority="2611" stopIfTrue="1" operator="greaterThanOrEqual">
      <formula>50</formula>
    </cfRule>
    <cfRule type="cellIs" dxfId="1159" priority="2630" stopIfTrue="1" operator="lessThan">
      <formula>50</formula>
    </cfRule>
  </conditionalFormatting>
  <conditionalFormatting sqref="F705:F708">
    <cfRule type="cellIs" dxfId="1158" priority="2154" stopIfTrue="1" operator="greaterThanOrEqual">
      <formula>50</formula>
    </cfRule>
    <cfRule type="cellIs" dxfId="1157" priority="2153" stopIfTrue="1" operator="lessThan">
      <formula>50</formula>
    </cfRule>
  </conditionalFormatting>
  <conditionalFormatting sqref="F705:F710">
    <cfRule type="cellIs" dxfId="1156" priority="2130" stopIfTrue="1" operator="greaterThanOrEqual">
      <formula>50</formula>
    </cfRule>
  </conditionalFormatting>
  <conditionalFormatting sqref="F708">
    <cfRule type="cellIs" dxfId="1155" priority="2137" stopIfTrue="1" operator="lessThan">
      <formula>50</formula>
    </cfRule>
    <cfRule type="cellIs" dxfId="1154" priority="2135" stopIfTrue="1" operator="lessThan">
      <formula>50</formula>
    </cfRule>
    <cfRule type="cellIs" dxfId="1153" priority="2133" stopIfTrue="1" operator="greaterThanOrEqual">
      <formula>50</formula>
    </cfRule>
    <cfRule type="cellIs" dxfId="1152" priority="2131" stopIfTrue="1" operator="lessThan">
      <formula>50</formula>
    </cfRule>
    <cfRule type="cellIs" dxfId="1151" priority="2140" stopIfTrue="1" operator="lessThan">
      <formula>5050</formula>
    </cfRule>
    <cfRule type="cellIs" dxfId="1150" priority="2141" stopIfTrue="1" operator="lessThanOrEqual">
      <formula>49</formula>
    </cfRule>
    <cfRule type="cellIs" dxfId="1149" priority="2143" stopIfTrue="1" operator="greaterThanOrEqual">
      <formula>50</formula>
    </cfRule>
    <cfRule type="cellIs" dxfId="1148" priority="2149" stopIfTrue="1" operator="lessThan">
      <formula>50</formula>
    </cfRule>
    <cfRule type="cellIs" dxfId="1147" priority="2145" stopIfTrue="1" operator="lessThan">
      <formula>50</formula>
    </cfRule>
    <cfRule type="cellIs" dxfId="1146" priority="2142" stopIfTrue="1" operator="lessThan">
      <formula>50</formula>
    </cfRule>
    <cfRule type="cellIs" dxfId="1145" priority="2136" stopIfTrue="1" operator="lessThan">
      <formula>50</formula>
    </cfRule>
    <cfRule type="cellIs" dxfId="1144" priority="2151" stopIfTrue="1" operator="lessThan">
      <formula>50</formula>
    </cfRule>
    <cfRule type="cellIs" dxfId="1143" priority="2138" stopIfTrue="1" operator="greaterThanOrEqual">
      <formula>50</formula>
    </cfRule>
    <cfRule type="cellIs" dxfId="1142" priority="2148" stopIfTrue="1" operator="greaterThanOrEqual">
      <formula>50</formula>
    </cfRule>
    <cfRule type="cellIs" dxfId="1141" priority="2150" stopIfTrue="1" operator="greaterThanOrEqual">
      <formula>50</formula>
    </cfRule>
  </conditionalFormatting>
  <conditionalFormatting sqref="F709 F711:F714">
    <cfRule type="cellIs" dxfId="1140" priority="2581" stopIfTrue="1" operator="lessThanOrEqual">
      <formula>49</formula>
    </cfRule>
    <cfRule type="cellIs" dxfId="1139" priority="2582" stopIfTrue="1" operator="lessThan">
      <formula>50</formula>
    </cfRule>
    <cfRule type="cellIs" dxfId="1138" priority="2590" stopIfTrue="1" operator="lessThan">
      <formula>50</formula>
    </cfRule>
    <cfRule type="cellIs" dxfId="1137" priority="2589" stopIfTrue="1" operator="greaterThanOrEqual">
      <formula>50</formula>
    </cfRule>
    <cfRule type="cellIs" dxfId="1136" priority="2591" stopIfTrue="1" operator="greaterThanOrEqual">
      <formula>50</formula>
    </cfRule>
  </conditionalFormatting>
  <conditionalFormatting sqref="F709 F711:F717 E714 E717:E718 F719:F728 E723:E782">
    <cfRule type="cellIs" dxfId="1135" priority="2599" stopIfTrue="1" operator="greaterThanOrEqual">
      <formula>50</formula>
    </cfRule>
  </conditionalFormatting>
  <conditionalFormatting sqref="F709 F711:F717 F719:F728">
    <cfRule type="cellIs" dxfId="1134" priority="2578" stopIfTrue="1" operator="greaterThanOrEqual">
      <formula>50</formula>
    </cfRule>
    <cfRule type="cellIs" dxfId="1133" priority="2580" stopIfTrue="1" operator="lessThan">
      <formula>5050</formula>
    </cfRule>
    <cfRule type="cellIs" dxfId="1132" priority="2576" stopIfTrue="1" operator="lessThan">
      <formula>50</formula>
    </cfRule>
    <cfRule type="cellIs" dxfId="1131" priority="2592" stopIfTrue="1" operator="lessThan">
      <formula>50</formula>
    </cfRule>
    <cfRule type="cellIs" dxfId="1130" priority="2575" stopIfTrue="1" operator="lessThan">
      <formula>50</formula>
    </cfRule>
    <cfRule type="cellIs" dxfId="1129" priority="2577" stopIfTrue="1" operator="lessThan">
      <formula>50</formula>
    </cfRule>
  </conditionalFormatting>
  <conditionalFormatting sqref="F709 F711:F717">
    <cfRule type="cellIs" dxfId="1128" priority="2583" stopIfTrue="1" operator="greaterThanOrEqual">
      <formula>50</formula>
    </cfRule>
  </conditionalFormatting>
  <conditionalFormatting sqref="F710">
    <cfRule type="cellIs" dxfId="1127" priority="2167" stopIfTrue="1" operator="lessThan">
      <formula>50</formula>
    </cfRule>
    <cfRule type="cellIs" dxfId="1126" priority="2168" stopIfTrue="1" operator="greaterThanOrEqual">
      <formula>50</formula>
    </cfRule>
    <cfRule type="cellIs" dxfId="1125" priority="2170" stopIfTrue="1" operator="lessThan">
      <formula>50</formula>
    </cfRule>
    <cfRule type="cellIs" dxfId="1124" priority="2173" stopIfTrue="1" operator="greaterThanOrEqual">
      <formula>50</formula>
    </cfRule>
    <cfRule type="cellIs" dxfId="1123" priority="2174" stopIfTrue="1" operator="lessThan">
      <formula>50</formula>
    </cfRule>
    <cfRule type="cellIs" dxfId="1122" priority="2175" stopIfTrue="1" operator="greaterThanOrEqual">
      <formula>50</formula>
    </cfRule>
    <cfRule type="cellIs" dxfId="1121" priority="2176" stopIfTrue="1" operator="lessThan">
      <formula>50</formula>
    </cfRule>
    <cfRule type="cellIs" dxfId="1120" priority="2178" stopIfTrue="1" operator="lessThan">
      <formula>50</formula>
    </cfRule>
    <cfRule type="cellIs" dxfId="1119" priority="2179" stopIfTrue="1" operator="greaterThanOrEqual">
      <formula>50</formula>
    </cfRule>
    <cfRule type="cellIs" dxfId="1118" priority="2166" stopIfTrue="1" operator="lessThanOrEqual">
      <formula>49</formula>
    </cfRule>
    <cfRule type="cellIs" dxfId="1117" priority="2156" stopIfTrue="1" operator="lessThan">
      <formula>50</formula>
    </cfRule>
    <cfRule type="cellIs" dxfId="1116" priority="2158" stopIfTrue="1" operator="greaterThanOrEqual">
      <formula>50</formula>
    </cfRule>
    <cfRule type="cellIs" dxfId="1115" priority="2160" stopIfTrue="1" operator="lessThan">
      <formula>50</formula>
    </cfRule>
    <cfRule type="cellIs" dxfId="1114" priority="2161" stopIfTrue="1" operator="lessThan">
      <formula>50</formula>
    </cfRule>
    <cfRule type="cellIs" dxfId="1113" priority="2162" stopIfTrue="1" operator="lessThan">
      <formula>50</formula>
    </cfRule>
    <cfRule type="cellIs" dxfId="1112" priority="2163" stopIfTrue="1" operator="greaterThanOrEqual">
      <formula>50</formula>
    </cfRule>
    <cfRule type="cellIs" dxfId="1111" priority="2165" stopIfTrue="1" operator="lessThan">
      <formula>5050</formula>
    </cfRule>
  </conditionalFormatting>
  <conditionalFormatting sqref="F711:F717 F719:F728 F709">
    <cfRule type="cellIs" dxfId="1110" priority="2573" stopIfTrue="1" operator="greaterThanOrEqual">
      <formula>50</formula>
    </cfRule>
  </conditionalFormatting>
  <conditionalFormatting sqref="F711:F717 F719:F728">
    <cfRule type="cellIs" dxfId="1109" priority="2571" stopIfTrue="1" operator="lessThan">
      <formula>50</formula>
    </cfRule>
  </conditionalFormatting>
  <conditionalFormatting sqref="F715">
    <cfRule type="cellIs" dxfId="1108" priority="2276" stopIfTrue="1" operator="greaterThanOrEqual">
      <formula>50</formula>
    </cfRule>
    <cfRule type="cellIs" dxfId="1107" priority="2278" stopIfTrue="1" operator="lessThan">
      <formula>50</formula>
    </cfRule>
    <cfRule type="cellIs" dxfId="1106" priority="2274" stopIfTrue="1" operator="lessThanOrEqual">
      <formula>49</formula>
    </cfRule>
    <cfRule type="cellIs" dxfId="1105" priority="2275" stopIfTrue="1" operator="lessThan">
      <formula>50</formula>
    </cfRule>
  </conditionalFormatting>
  <conditionalFormatting sqref="F715:F718 F730:F748 F750:F764 F775:F782 F768:F772">
    <cfRule type="cellIs" dxfId="1104" priority="2522" stopIfTrue="1" operator="lessThan">
      <formula>50</formula>
    </cfRule>
  </conditionalFormatting>
  <conditionalFormatting sqref="F715:F718 F750:F764">
    <cfRule type="cellIs" dxfId="1103" priority="2518" stopIfTrue="1" operator="lessThan">
      <formula>50</formula>
    </cfRule>
  </conditionalFormatting>
  <conditionalFormatting sqref="F717:F718 F725:F726 F728 F731 F753 F757 F763">
    <cfRule type="cellIs" dxfId="1102" priority="2515" stopIfTrue="1" operator="lessThan">
      <formula>50</formula>
    </cfRule>
  </conditionalFormatting>
  <conditionalFormatting sqref="F717:F718 F753 F763 F725:F726 F728 F731 F757">
    <cfRule type="cellIs" dxfId="1101" priority="2514" stopIfTrue="1" operator="lessThanOrEqual">
      <formula>49</formula>
    </cfRule>
  </conditionalFormatting>
  <conditionalFormatting sqref="F718 F735 F757 F763 F725:F726">
    <cfRule type="cellIs" dxfId="1100" priority="2526" stopIfTrue="1" operator="lessThan">
      <formula>50</formula>
    </cfRule>
  </conditionalFormatting>
  <conditionalFormatting sqref="F718 F735 F757 F763">
    <cfRule type="cellIs" dxfId="1099" priority="2525" stopIfTrue="1" operator="greaterThanOrEqual">
      <formula>50</formula>
    </cfRule>
  </conditionalFormatting>
  <conditionalFormatting sqref="F718 F753">
    <cfRule type="cellIs" dxfId="1098" priority="2523" stopIfTrue="1" operator="lessThan">
      <formula>50</formula>
    </cfRule>
    <cfRule type="cellIs" dxfId="1097" priority="2506" stopIfTrue="1" operator="greaterThanOrEqual">
      <formula>50</formula>
    </cfRule>
    <cfRule type="cellIs" dxfId="1096" priority="2513" stopIfTrue="1" operator="lessThan">
      <formula>5050</formula>
    </cfRule>
    <cfRule type="cellIs" dxfId="1095" priority="2511" stopIfTrue="1" operator="greaterThanOrEqual">
      <formula>50</formula>
    </cfRule>
    <cfRule type="cellIs" dxfId="1094" priority="2510" stopIfTrue="1" operator="lessThan">
      <formula>50</formula>
    </cfRule>
    <cfRule type="cellIs" dxfId="1093" priority="2509" stopIfTrue="1" operator="lessThan">
      <formula>50</formula>
    </cfRule>
    <cfRule type="cellIs" dxfId="1092" priority="2508" stopIfTrue="1" operator="lessThan">
      <formula>50</formula>
    </cfRule>
    <cfRule type="cellIs" dxfId="1091" priority="2504" stopIfTrue="1" operator="lessThan">
      <formula>50</formula>
    </cfRule>
    <cfRule type="cellIs" dxfId="1090" priority="2503" stopIfTrue="1" operator="greaterThanOrEqual">
      <formula>50</formula>
    </cfRule>
  </conditionalFormatting>
  <conditionalFormatting sqref="F718:F728 F753">
    <cfRule type="cellIs" dxfId="1089" priority="2528" stopIfTrue="1" operator="greaterThanOrEqual">
      <formula>50</formula>
    </cfRule>
    <cfRule type="cellIs" dxfId="1088" priority="2527" stopIfTrue="1" operator="lessThan">
      <formula>50</formula>
    </cfRule>
  </conditionalFormatting>
  <conditionalFormatting sqref="F719:F728 E723:E782 F709 F711:F717 E717:E718 E714">
    <cfRule type="cellIs" dxfId="1087" priority="2585" stopIfTrue="1" operator="lessThan">
      <formula>50</formula>
    </cfRule>
  </conditionalFormatting>
  <conditionalFormatting sqref="F719:F728 E723:E782">
    <cfRule type="cellIs" dxfId="1086" priority="2584" stopIfTrue="1" operator="greaterThanOrEqual">
      <formula>50</formula>
    </cfRule>
  </conditionalFormatting>
  <conditionalFormatting sqref="F719:F728 F711:F717">
    <cfRule type="cellIs" dxfId="1085" priority="2570" stopIfTrue="1" operator="greaterThanOrEqual">
      <formula>50</formula>
    </cfRule>
  </conditionalFormatting>
  <conditionalFormatting sqref="F719:F728">
    <cfRule type="cellIs" dxfId="1084" priority="2569" stopIfTrue="1" operator="lessThan">
      <formula>50</formula>
    </cfRule>
  </conditionalFormatting>
  <conditionalFormatting sqref="F720">
    <cfRule type="cellIs" dxfId="1083" priority="2280" stopIfTrue="1" operator="lessThan">
      <formula>50</formula>
    </cfRule>
    <cfRule type="cellIs" dxfId="1082" priority="2283" stopIfTrue="1" operator="greaterThanOrEqual">
      <formula>50</formula>
    </cfRule>
    <cfRule type="cellIs" dxfId="1081" priority="2282" stopIfTrue="1" operator="lessThan">
      <formula>50</formula>
    </cfRule>
    <cfRule type="cellIs" dxfId="1080" priority="2281" stopIfTrue="1" operator="greaterThanOrEqual">
      <formula>50</formula>
    </cfRule>
  </conditionalFormatting>
  <conditionalFormatting sqref="F720:F721">
    <cfRule type="cellIs" dxfId="1079" priority="2284" stopIfTrue="1" operator="lessThan">
      <formula>50</formula>
    </cfRule>
    <cfRule type="cellIs" dxfId="1078" priority="2279" stopIfTrue="1" operator="lessThanOrEqual">
      <formula>49</formula>
    </cfRule>
    <cfRule type="cellIs" dxfId="1077" priority="2285" stopIfTrue="1" operator="greaterThanOrEqual">
      <formula>50</formula>
    </cfRule>
  </conditionalFormatting>
  <conditionalFormatting sqref="F721">
    <cfRule type="cellIs" dxfId="1076" priority="2357" stopIfTrue="1" operator="lessThan">
      <formula>50</formula>
    </cfRule>
    <cfRule type="cellIs" dxfId="1075" priority="2358" stopIfTrue="1" operator="greaterThanOrEqual">
      <formula>50</formula>
    </cfRule>
    <cfRule type="cellIs" dxfId="1074" priority="2359" stopIfTrue="1" operator="lessThan">
      <formula>50</formula>
    </cfRule>
    <cfRule type="cellIs" dxfId="1073" priority="2360" stopIfTrue="1" operator="greaterThanOrEqual">
      <formula>50</formula>
    </cfRule>
  </conditionalFormatting>
  <conditionalFormatting sqref="F725">
    <cfRule type="cellIs" dxfId="1072" priority="2303" stopIfTrue="1" operator="greaterThanOrEqual">
      <formula>50</formula>
    </cfRule>
    <cfRule type="cellIs" dxfId="1071" priority="2302" stopIfTrue="1" operator="lessThan">
      <formula>50</formula>
    </cfRule>
    <cfRule type="cellIs" dxfId="1070" priority="2300" stopIfTrue="1" operator="lessThan">
      <formula>50</formula>
    </cfRule>
    <cfRule type="cellIs" dxfId="1069" priority="2296" stopIfTrue="1" operator="lessThan">
      <formula>5050</formula>
    </cfRule>
    <cfRule type="cellIs" dxfId="1068" priority="2298" stopIfTrue="1" operator="lessThan">
      <formula>50</formula>
    </cfRule>
    <cfRule type="cellIs" dxfId="1067" priority="2297" stopIfTrue="1" operator="greaterThanOrEqual">
      <formula>50</formula>
    </cfRule>
    <cfRule type="cellIs" dxfId="1066" priority="2294" stopIfTrue="1" operator="greaterThanOrEqual">
      <formula>50</formula>
    </cfRule>
    <cfRule type="cellIs" dxfId="1065" priority="2289" stopIfTrue="1" operator="greaterThanOrEqual">
      <formula>50</formula>
    </cfRule>
    <cfRule type="cellIs" dxfId="1064" priority="2286" stopIfTrue="1" operator="greaterThanOrEqual">
      <formula>50</formula>
    </cfRule>
    <cfRule type="cellIs" dxfId="1063" priority="2292" stopIfTrue="1" operator="lessThan">
      <formula>50</formula>
    </cfRule>
    <cfRule type="cellIs" dxfId="1062" priority="2291" stopIfTrue="1" operator="lessThan">
      <formula>50</formula>
    </cfRule>
    <cfRule type="cellIs" dxfId="1061" priority="2287" stopIfTrue="1" operator="lessThan">
      <formula>50</formula>
    </cfRule>
    <cfRule type="cellIs" dxfId="1060" priority="2293" stopIfTrue="1" operator="lessThan">
      <formula>50</formula>
    </cfRule>
  </conditionalFormatting>
  <conditionalFormatting sqref="F729 F749">
    <cfRule type="cellIs" dxfId="1059" priority="2489" stopIfTrue="1" operator="greaterThanOrEqual">
      <formula>50</formula>
    </cfRule>
    <cfRule type="cellIs" dxfId="1058" priority="2498" stopIfTrue="1" operator="greaterThanOrEqual">
      <formula>50</formula>
    </cfRule>
    <cfRule type="cellIs" dxfId="1057" priority="2481" stopIfTrue="1" operator="greaterThanOrEqual">
      <formula>50</formula>
    </cfRule>
    <cfRule type="cellIs" dxfId="1056" priority="2502" stopIfTrue="1" operator="greaterThanOrEqual">
      <formula>50</formula>
    </cfRule>
    <cfRule type="cellIs" dxfId="1055" priority="2501" stopIfTrue="1" operator="lessThan">
      <formula>50</formula>
    </cfRule>
    <cfRule type="cellIs" dxfId="1054" priority="2499" stopIfTrue="1" operator="lessThan">
      <formula>50</formula>
    </cfRule>
    <cfRule type="cellIs" dxfId="1053" priority="2497" stopIfTrue="1" operator="lessThan">
      <formula>50</formula>
    </cfRule>
    <cfRule type="cellIs" dxfId="1052" priority="2482" stopIfTrue="1" operator="lessThan">
      <formula>50</formula>
    </cfRule>
    <cfRule type="cellIs" dxfId="1051" priority="2484" stopIfTrue="1" operator="greaterThanOrEqual">
      <formula>50</formula>
    </cfRule>
    <cfRule type="cellIs" dxfId="1050" priority="2496" stopIfTrue="1" operator="greaterThanOrEqual">
      <formula>50</formula>
    </cfRule>
    <cfRule type="cellIs" dxfId="1049" priority="2493" stopIfTrue="1" operator="lessThan">
      <formula>50</formula>
    </cfRule>
    <cfRule type="cellIs" dxfId="1048" priority="2492" stopIfTrue="1" operator="greaterThanOrEqual">
      <formula>50</formula>
    </cfRule>
    <cfRule type="cellIs" dxfId="1047" priority="2491" stopIfTrue="1" operator="lessThan">
      <formula>5050</formula>
    </cfRule>
    <cfRule type="cellIs" dxfId="1046" priority="2488" stopIfTrue="1" operator="lessThan">
      <formula>50</formula>
    </cfRule>
    <cfRule type="cellIs" dxfId="1045" priority="2487" stopIfTrue="1" operator="lessThan">
      <formula>50</formula>
    </cfRule>
    <cfRule type="cellIs" dxfId="1044" priority="2486" stopIfTrue="1" operator="lessThan">
      <formula>50</formula>
    </cfRule>
  </conditionalFormatting>
  <conditionalFormatting sqref="F730:F748 F750:F752 F754:F772 F775:F782">
    <cfRule type="cellIs" dxfId="1043" priority="2544" stopIfTrue="1" operator="lessThan">
      <formula>50</formula>
    </cfRule>
    <cfRule type="cellIs" dxfId="1042" priority="2545" stopIfTrue="1" operator="lessThan">
      <formula>50</formula>
    </cfRule>
    <cfRule type="cellIs" dxfId="1041" priority="2565" stopIfTrue="1" operator="lessThan">
      <formula>50</formula>
    </cfRule>
    <cfRule type="cellIs" dxfId="1040" priority="2566" stopIfTrue="1" operator="greaterThanOrEqual">
      <formula>50</formula>
    </cfRule>
    <cfRule type="cellIs" dxfId="1039" priority="2539" stopIfTrue="1" operator="lessThan">
      <formula>50</formula>
    </cfRule>
    <cfRule type="cellIs" dxfId="1038" priority="2541" stopIfTrue="1" operator="greaterThanOrEqual">
      <formula>50</formula>
    </cfRule>
    <cfRule type="cellIs" dxfId="1037" priority="2543" stopIfTrue="1" operator="lessThan">
      <formula>50</formula>
    </cfRule>
    <cfRule type="cellIs" dxfId="1036" priority="2546" stopIfTrue="1" operator="greaterThanOrEqual">
      <formula>50</formula>
    </cfRule>
  </conditionalFormatting>
  <conditionalFormatting sqref="F730:F748 F750:F752 F775:F782 F754:F772">
    <cfRule type="cellIs" dxfId="1035" priority="2556" stopIfTrue="1" operator="lessThan">
      <formula>50</formula>
    </cfRule>
  </conditionalFormatting>
  <conditionalFormatting sqref="F730:F748 F750:F752 F775:F782">
    <cfRule type="cellIs" dxfId="1034" priority="2555" stopIfTrue="1" operator="greaterThanOrEqual">
      <formula>50</formula>
    </cfRule>
  </conditionalFormatting>
  <conditionalFormatting sqref="F730:F748 F775:F782 F715:F718 F750:F764">
    <cfRule type="cellIs" dxfId="1033" priority="2521" stopIfTrue="1" operator="greaterThanOrEqual">
      <formula>50</formula>
    </cfRule>
  </conditionalFormatting>
  <conditionalFormatting sqref="F730:F748 F775:F782">
    <cfRule type="cellIs" dxfId="1032" priority="2520" stopIfTrue="1" operator="lessThan">
      <formula>50</formula>
    </cfRule>
  </conditionalFormatting>
  <conditionalFormatting sqref="F734 F746:F747 F761 F763">
    <cfRule type="cellIs" dxfId="1031" priority="2369" stopIfTrue="1" operator="greaterThanOrEqual">
      <formula>50</formula>
    </cfRule>
    <cfRule type="cellIs" dxfId="1030" priority="2368" stopIfTrue="1" operator="lessThan">
      <formula>50</formula>
    </cfRule>
    <cfRule type="cellIs" dxfId="1029" priority="2362" stopIfTrue="1" operator="lessThan">
      <formula>50</formula>
    </cfRule>
    <cfRule type="cellIs" dxfId="1028" priority="2361" stopIfTrue="1" operator="greaterThanOrEqual">
      <formula>50</formula>
    </cfRule>
    <cfRule type="cellIs" dxfId="1027" priority="2371" stopIfTrue="1" operator="lessThan">
      <formula>5050</formula>
    </cfRule>
    <cfRule type="cellIs" dxfId="1026" priority="2378" stopIfTrue="1" operator="lessThan">
      <formula>50</formula>
    </cfRule>
    <cfRule type="cellIs" dxfId="1025" priority="2367" stopIfTrue="1" operator="lessThan">
      <formula>50</formula>
    </cfRule>
    <cfRule type="cellIs" dxfId="1024" priority="2366" stopIfTrue="1" operator="lessThan">
      <formula>50</formula>
    </cfRule>
    <cfRule type="cellIs" dxfId="1023" priority="2364" stopIfTrue="1" operator="greaterThanOrEqual">
      <formula>50</formula>
    </cfRule>
  </conditionalFormatting>
  <conditionalFormatting sqref="F734 F746:F747 F761">
    <cfRule type="cellIs" dxfId="1022" priority="2381" stopIfTrue="1" operator="lessThan">
      <formula>50</formula>
    </cfRule>
    <cfRule type="cellIs" dxfId="1021" priority="2380" stopIfTrue="1" operator="greaterThanOrEqual">
      <formula>50</formula>
    </cfRule>
    <cfRule type="cellIs" dxfId="1020" priority="2374" stopIfTrue="1" operator="greaterThanOrEqual">
      <formula>50</formula>
    </cfRule>
    <cfRule type="cellIs" dxfId="1019" priority="2373" stopIfTrue="1" operator="lessThan">
      <formula>50</formula>
    </cfRule>
  </conditionalFormatting>
  <conditionalFormatting sqref="F734:F735 F746:F747 F761 F763">
    <cfRule type="cellIs" dxfId="1018" priority="2382" stopIfTrue="1" operator="lessThan">
      <formula>50</formula>
    </cfRule>
    <cfRule type="cellIs" dxfId="1017" priority="2383" stopIfTrue="1" operator="greaterThanOrEqual">
      <formula>50</formula>
    </cfRule>
  </conditionalFormatting>
  <conditionalFormatting sqref="F734:F735 F746:F747 F761">
    <cfRule type="cellIs" dxfId="1016" priority="2372" stopIfTrue="1" operator="lessThanOrEqual">
      <formula>49</formula>
    </cfRule>
  </conditionalFormatting>
  <conditionalFormatting sqref="F747">
    <cfRule type="cellIs" dxfId="1015" priority="2479" stopIfTrue="1" operator="lessThan">
      <formula>50</formula>
    </cfRule>
    <cfRule type="cellIs" dxfId="1014" priority="2478" stopIfTrue="1" operator="greaterThanOrEqual">
      <formula>50</formula>
    </cfRule>
    <cfRule type="cellIs" dxfId="1013" priority="2476" stopIfTrue="1" operator="lessThan">
      <formula>50</formula>
    </cfRule>
    <cfRule type="cellIs" dxfId="1012" priority="2480" stopIfTrue="1" operator="greaterThanOrEqual">
      <formula>50</formula>
    </cfRule>
  </conditionalFormatting>
  <conditionalFormatting sqref="F754:F772">
    <cfRule type="cellIs" dxfId="1011" priority="2554" stopIfTrue="1" operator="greaterThanOrEqual">
      <formula>50</formula>
    </cfRule>
  </conditionalFormatting>
  <conditionalFormatting sqref="F763 F734 F746:F747 F761">
    <cfRule type="cellIs" dxfId="1010" priority="2376" stopIfTrue="1" operator="lessThan">
      <formula>50</formula>
    </cfRule>
  </conditionalFormatting>
  <conditionalFormatting sqref="F763">
    <cfRule type="cellIs" dxfId="1009" priority="2375" stopIfTrue="1" operator="greaterThanOrEqual">
      <formula>50</formula>
    </cfRule>
  </conditionalFormatting>
  <conditionalFormatting sqref="F765:F767">
    <cfRule type="cellIs" dxfId="1008" priority="2438" stopIfTrue="1" operator="lessThan">
      <formula>50</formula>
    </cfRule>
    <cfRule type="cellIs" dxfId="1007" priority="2439" stopIfTrue="1" operator="greaterThanOrEqual">
      <formula>50</formula>
    </cfRule>
  </conditionalFormatting>
  <conditionalFormatting sqref="F765:F769">
    <cfRule type="cellIs" dxfId="1006" priority="2420" stopIfTrue="1" operator="lessThanOrEqual">
      <formula>49</formula>
    </cfRule>
    <cfRule type="cellIs" dxfId="1005" priority="2425" stopIfTrue="1" operator="lessThan">
      <formula>50</formula>
    </cfRule>
    <cfRule type="cellIs" dxfId="1004" priority="2426" stopIfTrue="1" operator="greaterThanOrEqual">
      <formula>50</formula>
    </cfRule>
  </conditionalFormatting>
  <conditionalFormatting sqref="F765:F772">
    <cfRule type="cellIs" dxfId="1003" priority="2440" stopIfTrue="1" operator="lessThan">
      <formula>50</formula>
    </cfRule>
    <cfRule type="cellIs" dxfId="1002" priority="2441" stopIfTrue="1" operator="greaterThanOrEqual">
      <formula>50</formula>
    </cfRule>
  </conditionalFormatting>
  <conditionalFormatting sqref="F769">
    <cfRule type="cellIs" dxfId="1001" priority="2421" stopIfTrue="1" operator="lessThan">
      <formula>50</formula>
    </cfRule>
    <cfRule type="cellIs" dxfId="1000" priority="2422" stopIfTrue="1" operator="greaterThanOrEqual">
      <formula>50</formula>
    </cfRule>
    <cfRule type="cellIs" dxfId="999" priority="2423" stopIfTrue="1" operator="lessThan">
      <formula>50</formula>
    </cfRule>
    <cfRule type="cellIs" dxfId="998" priority="2424" stopIfTrue="1" operator="greaterThanOrEqual">
      <formula>50</formula>
    </cfRule>
  </conditionalFormatting>
  <conditionalFormatting sqref="F771 F773:F774 F776:F778">
    <cfRule type="cellIs" dxfId="997" priority="2419" stopIfTrue="1" operator="greaterThanOrEqual">
      <formula>50</formula>
    </cfRule>
    <cfRule type="cellIs" dxfId="996" priority="2417" stopIfTrue="1" operator="greaterThanOrEqual">
      <formula>50</formula>
    </cfRule>
    <cfRule type="cellIs" dxfId="995" priority="2416" stopIfTrue="1" operator="lessThan">
      <formula>50</formula>
    </cfRule>
    <cfRule type="cellIs" dxfId="994" priority="2415" stopIfTrue="1" operator="lessThan">
      <formula>50</formula>
    </cfRule>
    <cfRule type="cellIs" dxfId="993" priority="2414" stopIfTrue="1" operator="greaterThanOrEqual">
      <formula>50</formula>
    </cfRule>
    <cfRule type="cellIs" dxfId="992" priority="2412" stopIfTrue="1" operator="lessThan">
      <formula>50</formula>
    </cfRule>
    <cfRule type="containsText" dxfId="991" priority="2411" stopIfTrue="1" operator="containsText" text="لم">
      <formula>NOT(ISERROR(SEARCH("لم",F771)))</formula>
    </cfRule>
    <cfRule type="cellIs" dxfId="990" priority="2410" stopIfTrue="1" operator="lessThan">
      <formula>50</formula>
    </cfRule>
    <cfRule type="cellIs" dxfId="989" priority="2413" stopIfTrue="1" operator="lessThan">
      <formula>50</formula>
    </cfRule>
    <cfRule type="cellIs" dxfId="988" priority="2418" stopIfTrue="1" operator="lessThan">
      <formula>50</formula>
    </cfRule>
  </conditionalFormatting>
  <conditionalFormatting sqref="F772">
    <cfRule type="cellIs" dxfId="987" priority="2552" stopIfTrue="1" operator="lessThanOrEqual">
      <formula>49</formula>
    </cfRule>
    <cfRule type="cellIs" dxfId="986" priority="2553" stopIfTrue="1" operator="lessThan">
      <formula>50</formula>
    </cfRule>
  </conditionalFormatting>
  <conditionalFormatting sqref="F773:F774 F771 F776:F778">
    <cfRule type="containsText" dxfId="985" priority="2409" stopIfTrue="1" operator="containsText" text="لم">
      <formula>NOT(ISERROR(SEARCH("لم",F771)))</formula>
    </cfRule>
  </conditionalFormatting>
  <conditionalFormatting sqref="F773:F774">
    <cfRule type="cellIs" dxfId="984" priority="2394" stopIfTrue="1" operator="greaterThanOrEqual">
      <formula>50</formula>
    </cfRule>
    <cfRule type="cellIs" dxfId="983" priority="2396" stopIfTrue="1" operator="lessThan">
      <formula>50</formula>
    </cfRule>
    <cfRule type="cellIs" dxfId="982" priority="2397" stopIfTrue="1" operator="lessThan">
      <formula>50</formula>
    </cfRule>
    <cfRule type="cellIs" dxfId="981" priority="2398" stopIfTrue="1" operator="lessThan">
      <formula>50</formula>
    </cfRule>
    <cfRule type="cellIs" dxfId="980" priority="2399" stopIfTrue="1" operator="greaterThanOrEqual">
      <formula>50</formula>
    </cfRule>
    <cfRule type="cellIs" dxfId="979" priority="2401" stopIfTrue="1" operator="lessThan">
      <formula>5050</formula>
    </cfRule>
    <cfRule type="cellIs" dxfId="978" priority="2402" stopIfTrue="1" operator="greaterThanOrEqual">
      <formula>50</formula>
    </cfRule>
    <cfRule type="cellIs" dxfId="977" priority="2403" stopIfTrue="1" operator="lessThan">
      <formula>50</formula>
    </cfRule>
    <cfRule type="cellIs" dxfId="976" priority="2388" stopIfTrue="1" operator="lessThan">
      <formula>50</formula>
    </cfRule>
    <cfRule type="cellIs" dxfId="975" priority="2389" stopIfTrue="1" operator="greaterThanOrEqual">
      <formula>50</formula>
    </cfRule>
    <cfRule type="cellIs" dxfId="974" priority="2405" stopIfTrue="1" operator="lessThan">
      <formula>50</formula>
    </cfRule>
    <cfRule type="cellIs" dxfId="973" priority="2407" stopIfTrue="1" operator="lessThan">
      <formula>50</formula>
    </cfRule>
    <cfRule type="cellIs" dxfId="972" priority="2408" stopIfTrue="1" operator="greaterThanOrEqual">
      <formula>50</formula>
    </cfRule>
    <cfRule type="cellIs" dxfId="971" priority="2391" stopIfTrue="1" operator="greaterThanOrEqual">
      <formula>50</formula>
    </cfRule>
    <cfRule type="cellIs" dxfId="970" priority="2392" stopIfTrue="1" operator="lessThan">
      <formula>50</formula>
    </cfRule>
    <cfRule type="cellIs" dxfId="969" priority="2390" stopIfTrue="1" operator="lessThan">
      <formula>50</formula>
    </cfRule>
  </conditionalFormatting>
  <conditionalFormatting sqref="F775">
    <cfRule type="cellIs" dxfId="968" priority="2430" stopIfTrue="1" operator="lessThanOrEqual">
      <formula>49</formula>
    </cfRule>
    <cfRule type="cellIs" dxfId="967" priority="2434" stopIfTrue="1" operator="lessThan">
      <formula>50</formula>
    </cfRule>
    <cfRule type="cellIs" dxfId="966" priority="2432" stopIfTrue="1" operator="greaterThanOrEqual">
      <formula>50</formula>
    </cfRule>
    <cfRule type="cellIs" dxfId="965" priority="2431" stopIfTrue="1" operator="lessThan">
      <formula>50</formula>
    </cfRule>
  </conditionalFormatting>
  <conditionalFormatting sqref="F775:F782 E782 F730:F748 F750:F752 F754:F772">
    <cfRule type="cellIs" dxfId="964" priority="2563" stopIfTrue="1" operator="lessThan">
      <formula>50</formula>
    </cfRule>
  </conditionalFormatting>
  <conditionalFormatting sqref="F775:F782 F730:F748 F750:F752 F754:F772">
    <cfRule type="cellIs" dxfId="963" priority="2551" stopIfTrue="1" operator="lessThan">
      <formula>5050</formula>
    </cfRule>
  </conditionalFormatting>
  <conditionalFormatting sqref="F775:F782 F730:F748 F754:F772 F750:F752">
    <cfRule type="cellIs" dxfId="962" priority="2538" stopIfTrue="1" operator="greaterThanOrEqual">
      <formula>50</formula>
    </cfRule>
  </conditionalFormatting>
  <conditionalFormatting sqref="F775:F782">
    <cfRule type="cellIs" dxfId="961" priority="2549" stopIfTrue="1" operator="greaterThanOrEqual">
      <formula>50</formula>
    </cfRule>
    <cfRule type="cellIs" dxfId="960" priority="2558" stopIfTrue="1" operator="lessThan">
      <formula>50</formula>
    </cfRule>
  </conditionalFormatting>
  <conditionalFormatting sqref="F779">
    <cfRule type="cellIs" dxfId="959" priority="2428" stopIfTrue="1" operator="lessThan">
      <formula>50</formula>
    </cfRule>
    <cfRule type="cellIs" dxfId="958" priority="2429" stopIfTrue="1" operator="greaterThanOrEqual">
      <formula>50</formula>
    </cfRule>
    <cfRule type="cellIs" dxfId="957" priority="2427" stopIfTrue="1" operator="lessThanOrEqual">
      <formula>49</formula>
    </cfRule>
  </conditionalFormatting>
  <conditionalFormatting sqref="F780:F782 E782">
    <cfRule type="cellIs" dxfId="956" priority="2561" stopIfTrue="1" operator="lessThan">
      <formula>50</formula>
    </cfRule>
    <cfRule type="cellIs" dxfId="955" priority="2562" stopIfTrue="1" operator="greaterThanOrEqual">
      <formula>50</formula>
    </cfRule>
  </conditionalFormatting>
  <conditionalFormatting sqref="F780:F782">
    <cfRule type="cellIs" dxfId="954" priority="2547" stopIfTrue="1" operator="lessThan">
      <formula>50</formula>
    </cfRule>
    <cfRule type="cellIs" dxfId="953" priority="2557" stopIfTrue="1" operator="lessThan">
      <formula>50</formula>
    </cfRule>
    <cfRule type="containsText" dxfId="952" priority="2537" stopIfTrue="1" operator="containsText" text="لم">
      <formula>NOT(ISERROR(SEARCH("لم",F780)))</formula>
    </cfRule>
    <cfRule type="cellIs" dxfId="951" priority="2536" stopIfTrue="1" operator="lessThan">
      <formula>50</formula>
    </cfRule>
    <cfRule type="containsText" dxfId="950" priority="2535" stopIfTrue="1" operator="containsText" text="لم">
      <formula>NOT(ISERROR(SEARCH("لم",F780)))</formula>
    </cfRule>
    <cfRule type="cellIs" dxfId="949" priority="2548" stopIfTrue="1" operator="lessThan">
      <formula>50</formula>
    </cfRule>
  </conditionalFormatting>
  <conditionalFormatting sqref="F783">
    <cfRule type="cellIs" dxfId="948" priority="1973" stopIfTrue="1" operator="lessThan">
      <formula>50</formula>
    </cfRule>
    <cfRule type="cellIs" dxfId="947" priority="1976" stopIfTrue="1" operator="greaterThanOrEqual">
      <formula>50</formula>
    </cfRule>
    <cfRule type="cellIs" dxfId="946" priority="1975" stopIfTrue="1" operator="lessThan">
      <formula>50</formula>
    </cfRule>
    <cfRule type="cellIs" dxfId="945" priority="1974" stopIfTrue="1" operator="greaterThanOrEqual">
      <formula>50</formula>
    </cfRule>
  </conditionalFormatting>
  <conditionalFormatting sqref="F783:F788">
    <cfRule type="cellIs" dxfId="944" priority="1991" stopIfTrue="1" operator="lessThan">
      <formula>50</formula>
    </cfRule>
    <cfRule type="cellIs" dxfId="943" priority="1990" stopIfTrue="1" operator="lessThan">
      <formula>50</formula>
    </cfRule>
    <cfRule type="cellIs" dxfId="942" priority="1979" stopIfTrue="1" operator="lessThan">
      <formula>50</formula>
    </cfRule>
    <cfRule type="cellIs" dxfId="941" priority="1988" stopIfTrue="1" operator="greaterThanOrEqual">
      <formula>50</formula>
    </cfRule>
    <cfRule type="cellIs" dxfId="940" priority="1986" stopIfTrue="1" operator="lessThan">
      <formula>50</formula>
    </cfRule>
    <cfRule type="cellIs" dxfId="939" priority="1985" stopIfTrue="1" operator="greaterThanOrEqual">
      <formula>50</formula>
    </cfRule>
    <cfRule type="cellIs" dxfId="938" priority="1978" stopIfTrue="1" operator="greaterThanOrEqual">
      <formula>50</formula>
    </cfRule>
    <cfRule type="cellIs" dxfId="937" priority="1977" stopIfTrue="1" operator="lessThan">
      <formula>50</formula>
    </cfRule>
    <cfRule type="cellIs" dxfId="936" priority="1953" stopIfTrue="1" operator="greaterThanOrEqual">
      <formula>50</formula>
    </cfRule>
    <cfRule type="cellIs" dxfId="935" priority="1952" stopIfTrue="1" operator="lessThan">
      <formula>50</formula>
    </cfRule>
    <cfRule type="cellIs" dxfId="934" priority="1995" stopIfTrue="1" operator="lessThan">
      <formula>5050</formula>
    </cfRule>
    <cfRule type="cellIs" dxfId="933" priority="1993" stopIfTrue="1" operator="greaterThanOrEqual">
      <formula>50</formula>
    </cfRule>
    <cfRule type="cellIs" dxfId="932" priority="1992" stopIfTrue="1" operator="lessThan">
      <formula>50</formula>
    </cfRule>
  </conditionalFormatting>
  <conditionalFormatting sqref="F783:F801">
    <cfRule type="cellIs" dxfId="931" priority="1840" stopIfTrue="1" operator="lessThanOrEqual">
      <formula>49</formula>
    </cfRule>
  </conditionalFormatting>
  <conditionalFormatting sqref="F784:F788">
    <cfRule type="cellIs" dxfId="930" priority="1951" stopIfTrue="1" operator="greaterThanOrEqual">
      <formula>50</formula>
    </cfRule>
    <cfRule type="cellIs" dxfId="929" priority="1950" stopIfTrue="1" operator="lessThan">
      <formula>50</formula>
    </cfRule>
  </conditionalFormatting>
  <conditionalFormatting sqref="F784:F802 E789:E816 F806:F810 E818:E888 F819:F835 F840:F855">
    <cfRule type="cellIs" dxfId="928" priority="1858" stopIfTrue="1" operator="greaterThanOrEqual">
      <formula>50</formula>
    </cfRule>
  </conditionalFormatting>
  <conditionalFormatting sqref="F785:F786">
    <cfRule type="cellIs" dxfId="927" priority="1996" stopIfTrue="1" operator="lessThanOrEqual">
      <formula>49</formula>
    </cfRule>
    <cfRule type="cellIs" dxfId="926" priority="1997" stopIfTrue="1" operator="lessThan">
      <formula>50</formula>
    </cfRule>
    <cfRule type="cellIs" dxfId="925" priority="1998" stopIfTrue="1" operator="greaterThanOrEqual">
      <formula>50</formula>
    </cfRule>
  </conditionalFormatting>
  <conditionalFormatting sqref="F785:F788">
    <cfRule type="cellIs" dxfId="924" priority="2006" stopIfTrue="1" operator="greaterThanOrEqual">
      <formula>50</formula>
    </cfRule>
    <cfRule type="cellIs" dxfId="923" priority="2005" stopIfTrue="1" operator="lessThan">
      <formula>50</formula>
    </cfRule>
    <cfRule type="cellIs" dxfId="922" priority="2004" stopIfTrue="1" operator="greaterThanOrEqual">
      <formula>50</formula>
    </cfRule>
    <cfRule type="cellIs" dxfId="921" priority="2003" stopIfTrue="1" operator="lessThan">
      <formula>50</formula>
    </cfRule>
  </conditionalFormatting>
  <conditionalFormatting sqref="F789:F801">
    <cfRule type="cellIs" dxfId="920" priority="1841" stopIfTrue="1" operator="lessThan">
      <formula>50</formula>
    </cfRule>
    <cfRule type="cellIs" dxfId="919" priority="1849" stopIfTrue="1" operator="lessThan">
      <formula>50</formula>
    </cfRule>
    <cfRule type="cellIs" dxfId="918" priority="1850" stopIfTrue="1" operator="greaterThanOrEqual">
      <formula>50</formula>
    </cfRule>
    <cfRule type="cellIs" dxfId="917" priority="1848" stopIfTrue="1" operator="greaterThanOrEqual">
      <formula>50</formula>
    </cfRule>
  </conditionalFormatting>
  <conditionalFormatting sqref="F789:F802 F806:F810 F819:F835 F840:F855">
    <cfRule type="cellIs" dxfId="916" priority="1835" stopIfTrue="1" operator="lessThan">
      <formula>50</formula>
    </cfRule>
    <cfRule type="cellIs" dxfId="915" priority="1836" stopIfTrue="1" operator="lessThan">
      <formula>50</formula>
    </cfRule>
    <cfRule type="cellIs" dxfId="914" priority="1837" stopIfTrue="1" operator="greaterThanOrEqual">
      <formula>50</formula>
    </cfRule>
    <cfRule type="cellIs" dxfId="913" priority="1839" stopIfTrue="1" operator="lessThan">
      <formula>5050</formula>
    </cfRule>
    <cfRule type="cellIs" dxfId="912" priority="1829" stopIfTrue="1" operator="greaterThanOrEqual">
      <formula>50</formula>
    </cfRule>
    <cfRule type="cellIs" dxfId="911" priority="1851" stopIfTrue="1" operator="lessThan">
      <formula>50</formula>
    </cfRule>
    <cfRule type="cellIs" dxfId="910" priority="1830" stopIfTrue="1" operator="lessThan">
      <formula>50</formula>
    </cfRule>
    <cfRule type="cellIs" dxfId="909" priority="1832" stopIfTrue="1" operator="greaterThanOrEqual">
      <formula>50</formula>
    </cfRule>
    <cfRule type="cellIs" dxfId="908" priority="1834" stopIfTrue="1" operator="lessThan">
      <formula>50</formula>
    </cfRule>
  </conditionalFormatting>
  <conditionalFormatting sqref="F789:F802">
    <cfRule type="cellIs" dxfId="907" priority="1842" stopIfTrue="1" operator="greaterThanOrEqual">
      <formula>50</formula>
    </cfRule>
  </conditionalFormatting>
  <conditionalFormatting sqref="F797:F798 F801:F802">
    <cfRule type="cellIs" dxfId="906" priority="1815" stopIfTrue="1" operator="lessThan">
      <formula>50</formula>
    </cfRule>
    <cfRule type="cellIs" dxfId="905" priority="1814" stopIfTrue="1" operator="lessThanOrEqual">
      <formula>49</formula>
    </cfRule>
    <cfRule type="cellIs" dxfId="904" priority="1816" stopIfTrue="1" operator="greaterThanOrEqual">
      <formula>50</formula>
    </cfRule>
  </conditionalFormatting>
  <conditionalFormatting sqref="F797:F798 F810">
    <cfRule type="cellIs" dxfId="903" priority="1799" stopIfTrue="1" operator="lessThan">
      <formula>50</formula>
    </cfRule>
    <cfRule type="cellIs" dxfId="902" priority="1800" stopIfTrue="1" operator="greaterThanOrEqual">
      <formula>50</formula>
    </cfRule>
    <cfRule type="cellIs" dxfId="901" priority="1798" stopIfTrue="1" operator="greaterThanOrEqual">
      <formula>50</formula>
    </cfRule>
  </conditionalFormatting>
  <conditionalFormatting sqref="F797:F802 F806:F810 F819:F835 F837:F847 F858:F862">
    <cfRule type="cellIs" dxfId="900" priority="1796" stopIfTrue="1" operator="lessThan">
      <formula>50</formula>
    </cfRule>
  </conditionalFormatting>
  <conditionalFormatting sqref="F799:F802 F806:F809 F819:F835 F837:F847 F858:F862">
    <cfRule type="cellIs" dxfId="899" priority="1795" stopIfTrue="1" operator="greaterThanOrEqual">
      <formula>50</formula>
    </cfRule>
  </conditionalFormatting>
  <conditionalFormatting sqref="F800 F808 F814 F820 F839 F846">
    <cfRule type="cellIs" dxfId="898" priority="1749" stopIfTrue="1" operator="greaterThanOrEqual">
      <formula>50</formula>
    </cfRule>
    <cfRule type="cellIs" dxfId="897" priority="1748" stopIfTrue="1" operator="lessThan">
      <formula>50</formula>
    </cfRule>
  </conditionalFormatting>
  <conditionalFormatting sqref="F800">
    <cfRule type="cellIs" dxfId="896" priority="1566" stopIfTrue="1" operator="lessThan">
      <formula>50</formula>
    </cfRule>
    <cfRule type="cellIs" dxfId="895" priority="1564" stopIfTrue="1" operator="greaterThanOrEqual">
      <formula>50</formula>
    </cfRule>
    <cfRule type="cellIs" dxfId="894" priority="1563" stopIfTrue="1" operator="lessThan">
      <formula>50</formula>
    </cfRule>
    <cfRule type="cellIs" dxfId="893" priority="1562" stopIfTrue="1" operator="greaterThanOrEqual">
      <formula>50</formula>
    </cfRule>
    <cfRule type="cellIs" dxfId="892" priority="1561" stopIfTrue="1" operator="lessThan">
      <formula>50</formula>
    </cfRule>
    <cfRule type="cellIs" dxfId="891" priority="1567" stopIfTrue="1" operator="greaterThanOrEqual">
      <formula>50</formula>
    </cfRule>
    <cfRule type="cellIs" dxfId="890" priority="1565" stopIfTrue="1" operator="lessThanOrEqual">
      <formula>49</formula>
    </cfRule>
  </conditionalFormatting>
  <conditionalFormatting sqref="F803:F805">
    <cfRule type="cellIs" dxfId="889" priority="1584" stopIfTrue="1" operator="greaterThanOrEqual">
      <formula>50</formula>
    </cfRule>
    <cfRule type="cellIs" dxfId="888" priority="1572" stopIfTrue="1" operator="greaterThanOrEqual">
      <formula>50</formula>
    </cfRule>
    <cfRule type="cellIs" dxfId="887" priority="1571" stopIfTrue="1" operator="lessThan">
      <formula>50</formula>
    </cfRule>
    <cfRule type="cellIs" dxfId="886" priority="1587" stopIfTrue="1" operator="greaterThanOrEqual">
      <formula>50</formula>
    </cfRule>
    <cfRule type="cellIs" dxfId="885" priority="1570" stopIfTrue="1" operator="greaterThanOrEqual">
      <formula>50</formula>
    </cfRule>
    <cfRule type="cellIs" dxfId="884" priority="1569" stopIfTrue="1" operator="lessThan">
      <formula>50</formula>
    </cfRule>
    <cfRule type="cellIs" dxfId="883" priority="1577" stopIfTrue="1" operator="lessThan">
      <formula>50</formula>
    </cfRule>
    <cfRule type="cellIs" dxfId="882" priority="1576" stopIfTrue="1" operator="greaterThanOrEqual">
      <formula>50</formula>
    </cfRule>
    <cfRule type="cellIs" dxfId="881" priority="1574" stopIfTrue="1" operator="lessThan">
      <formula>50</formula>
    </cfRule>
    <cfRule type="cellIs" dxfId="880" priority="1579" stopIfTrue="1" operator="greaterThanOrEqual">
      <formula>50</formula>
    </cfRule>
    <cfRule type="cellIs" dxfId="879" priority="1581" stopIfTrue="1" operator="lessThan">
      <formula>50</formula>
    </cfRule>
    <cfRule type="cellIs" dxfId="878" priority="1586" stopIfTrue="1" operator="lessThan">
      <formula>5050</formula>
    </cfRule>
    <cfRule type="cellIs" dxfId="877" priority="1582" stopIfTrue="1" operator="lessThan">
      <formula>50</formula>
    </cfRule>
    <cfRule type="cellIs" dxfId="876" priority="1573" stopIfTrue="1" operator="lessThan">
      <formula>50</formula>
    </cfRule>
    <cfRule type="cellIs" dxfId="875" priority="1583" stopIfTrue="1" operator="lessThan">
      <formula>50</formula>
    </cfRule>
  </conditionalFormatting>
  <conditionalFormatting sqref="F803:F806">
    <cfRule type="cellIs" dxfId="874" priority="1568" stopIfTrue="1" operator="lessThanOrEqual">
      <formula>49</formula>
    </cfRule>
    <cfRule type="cellIs" dxfId="873" priority="1588" stopIfTrue="1" operator="lessThan">
      <formula>50</formula>
    </cfRule>
    <cfRule type="cellIs" dxfId="872" priority="1591" stopIfTrue="1" operator="greaterThanOrEqual">
      <formula>50</formula>
    </cfRule>
  </conditionalFormatting>
  <conditionalFormatting sqref="F806:F810 F819:F835 F840:F855 E789:E816 E818:E888">
    <cfRule type="cellIs" dxfId="871" priority="1843" stopIfTrue="1" operator="greaterThanOrEqual">
      <formula>50</formula>
    </cfRule>
  </conditionalFormatting>
  <conditionalFormatting sqref="F811 F813:F814 F816:F817 F851:F855">
    <cfRule type="cellIs" dxfId="870" priority="1755" stopIfTrue="1" operator="lessThan">
      <formula>50</formula>
    </cfRule>
  </conditionalFormatting>
  <conditionalFormatting sqref="F811 F837:F839">
    <cfRule type="cellIs" dxfId="869" priority="1760" stopIfTrue="1" operator="lessThan">
      <formula>50</formula>
    </cfRule>
    <cfRule type="cellIs" dxfId="868" priority="1761" stopIfTrue="1" operator="greaterThanOrEqual">
      <formula>50</formula>
    </cfRule>
  </conditionalFormatting>
  <conditionalFormatting sqref="F811 F839">
    <cfRule type="cellIs" dxfId="867" priority="1743" stopIfTrue="1" operator="lessThan">
      <formula>50</formula>
    </cfRule>
    <cfRule type="cellIs" dxfId="866" priority="1756" stopIfTrue="1" operator="lessThan">
      <formula>50</formula>
    </cfRule>
    <cfRule type="cellIs" dxfId="865" priority="1744" stopIfTrue="1" operator="greaterThanOrEqual">
      <formula>50</formula>
    </cfRule>
    <cfRule type="cellIs" dxfId="864" priority="1746" stopIfTrue="1" operator="lessThan">
      <formula>5050</formula>
    </cfRule>
    <cfRule type="cellIs" dxfId="863" priority="1739" stopIfTrue="1" operator="greaterThanOrEqual">
      <formula>50</formula>
    </cfRule>
    <cfRule type="cellIs" dxfId="862" priority="1742" stopIfTrue="1" operator="lessThan">
      <formula>50</formula>
    </cfRule>
    <cfRule type="cellIs" dxfId="861" priority="1737" stopIfTrue="1" operator="lessThan">
      <formula>50</formula>
    </cfRule>
    <cfRule type="cellIs" dxfId="860" priority="1741" stopIfTrue="1" operator="lessThan">
      <formula>50</formula>
    </cfRule>
    <cfRule type="cellIs" dxfId="859" priority="1751" stopIfTrue="1" operator="lessThan">
      <formula>50</formula>
    </cfRule>
  </conditionalFormatting>
  <conditionalFormatting sqref="F811">
    <cfRule type="cellIs" dxfId="858" priority="1736" stopIfTrue="1" operator="greaterThanOrEqual">
      <formula>50</formula>
    </cfRule>
    <cfRule type="cellIs" dxfId="857" priority="1750" stopIfTrue="1" operator="greaterThanOrEqual">
      <formula>50</formula>
    </cfRule>
  </conditionalFormatting>
  <conditionalFormatting sqref="F813:F814 F816:F817 F811">
    <cfRule type="cellIs" dxfId="856" priority="1754" stopIfTrue="1" operator="greaterThanOrEqual">
      <formula>50</formula>
    </cfRule>
  </conditionalFormatting>
  <conditionalFormatting sqref="F813:F814 F816:F817 F837:F838">
    <cfRule type="cellIs" dxfId="855" priority="1792" stopIfTrue="1" operator="lessThan">
      <formula>50</formula>
    </cfRule>
    <cfRule type="cellIs" dxfId="854" priority="1793" stopIfTrue="1" operator="greaterThanOrEqual">
      <formula>50</formula>
    </cfRule>
    <cfRule type="cellIs" dxfId="853" priority="1790" stopIfTrue="1" operator="lessThan">
      <formula>50</formula>
    </cfRule>
    <cfRule type="cellIs" dxfId="852" priority="1783" stopIfTrue="1" operator="lessThan">
      <formula>50</formula>
    </cfRule>
    <cfRule type="cellIs" dxfId="851" priority="1782" stopIfTrue="1" operator="greaterThanOrEqual">
      <formula>50</formula>
    </cfRule>
    <cfRule type="cellIs" dxfId="850" priority="1778" stopIfTrue="1" operator="lessThan">
      <formula>5050</formula>
    </cfRule>
    <cfRule type="cellIs" dxfId="849" priority="1771" stopIfTrue="1" operator="lessThan">
      <formula>50</formula>
    </cfRule>
    <cfRule type="cellIs" dxfId="848" priority="1772" stopIfTrue="1" operator="lessThan">
      <formula>50</formula>
    </cfRule>
    <cfRule type="cellIs" dxfId="847" priority="1773" stopIfTrue="1" operator="greaterThanOrEqual">
      <formula>50</formula>
    </cfRule>
    <cfRule type="cellIs" dxfId="846" priority="1770" stopIfTrue="1" operator="lessThan">
      <formula>50</formula>
    </cfRule>
  </conditionalFormatting>
  <conditionalFormatting sqref="F813:F814 F816:F817">
    <cfRule type="cellIs" dxfId="845" priority="1768" stopIfTrue="1" operator="greaterThanOrEqual">
      <formula>50</formula>
    </cfRule>
    <cfRule type="cellIs" dxfId="844" priority="1753" stopIfTrue="1" operator="lessThan">
      <formula>50</formula>
    </cfRule>
    <cfRule type="cellIs" dxfId="843" priority="1765" stopIfTrue="1" operator="greaterThanOrEqual">
      <formula>50</formula>
    </cfRule>
    <cfRule type="cellIs" dxfId="842" priority="1766" stopIfTrue="1" operator="lessThan">
      <formula>50</formula>
    </cfRule>
  </conditionalFormatting>
  <conditionalFormatting sqref="F814 F846 F824 F806">
    <cfRule type="cellIs" dxfId="841" priority="1759" stopIfTrue="1" operator="lessThan">
      <formula>50</formula>
    </cfRule>
  </conditionalFormatting>
  <conditionalFormatting sqref="F814">
    <cfRule type="cellIs" dxfId="840" priority="1624" stopIfTrue="1" operator="greaterThanOrEqual">
      <formula>50</formula>
    </cfRule>
    <cfRule type="cellIs" dxfId="839" priority="1632" stopIfTrue="1" operator="lessThan">
      <formula>50</formula>
    </cfRule>
    <cfRule type="cellIs" dxfId="838" priority="1758" stopIfTrue="1" operator="greaterThanOrEqual">
      <formula>50</formula>
    </cfRule>
    <cfRule type="cellIs" dxfId="837" priority="1621" stopIfTrue="1" operator="lessThan">
      <formula>50</formula>
    </cfRule>
    <cfRule type="cellIs" dxfId="836" priority="1622" stopIfTrue="1" operator="lessThan">
      <formula>50</formula>
    </cfRule>
    <cfRule type="cellIs" dxfId="835" priority="1633" stopIfTrue="1" operator="greaterThanOrEqual">
      <formula>50</formula>
    </cfRule>
    <cfRule type="cellIs" dxfId="834" priority="1623" stopIfTrue="1" operator="lessThan">
      <formula>50</formula>
    </cfRule>
    <cfRule type="cellIs" dxfId="833" priority="1626" stopIfTrue="1" operator="lessThan">
      <formula>5050</formula>
    </cfRule>
    <cfRule type="cellIs" dxfId="832" priority="1627" stopIfTrue="1" operator="greaterThanOrEqual">
      <formula>50</formula>
    </cfRule>
    <cfRule type="cellIs" dxfId="831" priority="1628" stopIfTrue="1" operator="lessThan">
      <formula>50</formula>
    </cfRule>
    <cfRule type="cellIs" dxfId="830" priority="1630" stopIfTrue="1" operator="lessThan">
      <formula>50</formula>
    </cfRule>
  </conditionalFormatting>
  <conditionalFormatting sqref="F814:F815">
    <cfRule type="cellIs" dxfId="829" priority="1539" stopIfTrue="1" operator="greaterThanOrEqual">
      <formula>50</formula>
    </cfRule>
    <cfRule type="cellIs" dxfId="828" priority="1538" stopIfTrue="1" operator="lessThan">
      <formula>50</formula>
    </cfRule>
    <cfRule type="cellIs" dxfId="827" priority="1515" stopIfTrue="1" operator="greaterThanOrEqual">
      <formula>50</formula>
    </cfRule>
  </conditionalFormatting>
  <conditionalFormatting sqref="F815">
    <cfRule type="cellIs" dxfId="826" priority="1530" stopIfTrue="1" operator="lessThan">
      <formula>50</formula>
    </cfRule>
    <cfRule type="cellIs" dxfId="825" priority="1528" stopIfTrue="1" operator="greaterThanOrEqual">
      <formula>50</formula>
    </cfRule>
    <cfRule type="cellIs" dxfId="824" priority="1527" stopIfTrue="1" operator="lessThan">
      <formula>50</formula>
    </cfRule>
    <cfRule type="cellIs" dxfId="823" priority="1526" stopIfTrue="1" operator="lessThanOrEqual">
      <formula>49</formula>
    </cfRule>
    <cfRule type="cellIs" dxfId="822" priority="1536" stopIfTrue="1" operator="lessThan">
      <formula>50</formula>
    </cfRule>
    <cfRule type="cellIs" dxfId="821" priority="1516" stopIfTrue="1" operator="lessThan">
      <formula>50</formula>
    </cfRule>
    <cfRule type="cellIs" dxfId="820" priority="1518" stopIfTrue="1" operator="greaterThanOrEqual">
      <formula>50</formula>
    </cfRule>
    <cfRule type="cellIs" dxfId="819" priority="1535" stopIfTrue="1" operator="greaterThanOrEqual">
      <formula>50</formula>
    </cfRule>
    <cfRule type="cellIs" dxfId="818" priority="1534" stopIfTrue="1" operator="lessThan">
      <formula>50</formula>
    </cfRule>
    <cfRule type="cellIs" dxfId="817" priority="1533" stopIfTrue="1" operator="greaterThanOrEqual">
      <formula>50</formula>
    </cfRule>
    <cfRule type="cellIs" dxfId="816" priority="1520" stopIfTrue="1" operator="lessThan">
      <formula>50</formula>
    </cfRule>
    <cfRule type="cellIs" dxfId="815" priority="1525" stopIfTrue="1" operator="lessThan">
      <formula>5050</formula>
    </cfRule>
    <cfRule type="cellIs" dxfId="814" priority="1523" stopIfTrue="1" operator="greaterThanOrEqual">
      <formula>50</formula>
    </cfRule>
    <cfRule type="cellIs" dxfId="813" priority="1522" stopIfTrue="1" operator="lessThan">
      <formula>50</formula>
    </cfRule>
    <cfRule type="cellIs" dxfId="812" priority="1521" stopIfTrue="1" operator="lessThan">
      <formula>50</formula>
    </cfRule>
  </conditionalFormatting>
  <conditionalFormatting sqref="F817:F818 F836">
    <cfRule type="cellIs" dxfId="811" priority="1734" stopIfTrue="1" operator="lessThan">
      <formula>50</formula>
    </cfRule>
    <cfRule type="cellIs" dxfId="810" priority="1735" stopIfTrue="1" operator="greaterThanOrEqual">
      <formula>50</formula>
    </cfRule>
  </conditionalFormatting>
  <conditionalFormatting sqref="F818 F836">
    <cfRule type="cellIs" dxfId="809" priority="1722" stopIfTrue="1" operator="greaterThanOrEqual">
      <formula>50</formula>
    </cfRule>
    <cfRule type="cellIs" dxfId="808" priority="1724" stopIfTrue="1" operator="lessThan">
      <formula>5050</formula>
    </cfRule>
    <cfRule type="cellIs" dxfId="807" priority="1726" stopIfTrue="1" operator="lessThan">
      <formula>50</formula>
    </cfRule>
    <cfRule type="cellIs" dxfId="806" priority="1729" stopIfTrue="1" operator="greaterThanOrEqual">
      <formula>50</formula>
    </cfRule>
    <cfRule type="cellIs" dxfId="805" priority="1730" stopIfTrue="1" operator="lessThan">
      <formula>50</formula>
    </cfRule>
    <cfRule type="cellIs" dxfId="804" priority="1731" stopIfTrue="1" operator="greaterThanOrEqual">
      <formula>50</formula>
    </cfRule>
    <cfRule type="cellIs" dxfId="803" priority="1732" stopIfTrue="1" operator="lessThan">
      <formula>50</formula>
    </cfRule>
    <cfRule type="cellIs" dxfId="802" priority="1725" stopIfTrue="1" operator="greaterThanOrEqual">
      <formula>50</formula>
    </cfRule>
    <cfRule type="cellIs" dxfId="801" priority="1715" stopIfTrue="1" operator="lessThan">
      <formula>50</formula>
    </cfRule>
    <cfRule type="cellIs" dxfId="800" priority="1717" stopIfTrue="1" operator="greaterThanOrEqual">
      <formula>50</formula>
    </cfRule>
    <cfRule type="cellIs" dxfId="799" priority="1719" stopIfTrue="1" operator="lessThan">
      <formula>50</formula>
    </cfRule>
    <cfRule type="cellIs" dxfId="798" priority="1720" stopIfTrue="1" operator="lessThan">
      <formula>50</formula>
    </cfRule>
    <cfRule type="cellIs" dxfId="797" priority="1721" stopIfTrue="1" operator="lessThan">
      <formula>50</formula>
    </cfRule>
  </conditionalFormatting>
  <conditionalFormatting sqref="F818 F836:F839">
    <cfRule type="cellIs" dxfId="796" priority="1714" stopIfTrue="1" operator="greaterThanOrEqual">
      <formula>50</formula>
    </cfRule>
  </conditionalFormatting>
  <conditionalFormatting sqref="F823 F833:F834 F844 F846">
    <cfRule type="cellIs" dxfId="795" priority="1642" stopIfTrue="1" operator="greaterThanOrEqual">
      <formula>50</formula>
    </cfRule>
    <cfRule type="cellIs" dxfId="794" priority="1644" stopIfTrue="1" operator="lessThan">
      <formula>5050</formula>
    </cfRule>
    <cfRule type="cellIs" dxfId="793" priority="1651" stopIfTrue="1" operator="lessThan">
      <formula>50</formula>
    </cfRule>
    <cfRule type="cellIs" dxfId="792" priority="1634" stopIfTrue="1" operator="greaterThanOrEqual">
      <formula>50</formula>
    </cfRule>
    <cfRule type="cellIs" dxfId="791" priority="1637" stopIfTrue="1" operator="greaterThanOrEqual">
      <formula>50</formula>
    </cfRule>
    <cfRule type="cellIs" dxfId="790" priority="1635" stopIfTrue="1" operator="lessThan">
      <formula>50</formula>
    </cfRule>
    <cfRule type="cellIs" dxfId="789" priority="1640" stopIfTrue="1" operator="lessThan">
      <formula>50</formula>
    </cfRule>
    <cfRule type="cellIs" dxfId="788" priority="1641" stopIfTrue="1" operator="lessThan">
      <formula>50</formula>
    </cfRule>
    <cfRule type="cellIs" dxfId="787" priority="1639" stopIfTrue="1" operator="lessThan">
      <formula>50</formula>
    </cfRule>
  </conditionalFormatting>
  <conditionalFormatting sqref="F823 F833:F834 F844">
    <cfRule type="cellIs" dxfId="786" priority="1647" stopIfTrue="1" operator="greaterThanOrEqual">
      <formula>50</formula>
    </cfRule>
    <cfRule type="cellIs" dxfId="785" priority="1646" stopIfTrue="1" operator="lessThan">
      <formula>50</formula>
    </cfRule>
    <cfRule type="cellIs" dxfId="784" priority="1653" stopIfTrue="1" operator="greaterThanOrEqual">
      <formula>50</formula>
    </cfRule>
    <cfRule type="cellIs" dxfId="783" priority="1654" stopIfTrue="1" operator="lessThan">
      <formula>50</formula>
    </cfRule>
  </conditionalFormatting>
  <conditionalFormatting sqref="F823:F824 F833:F834 F844 F846">
    <cfRule type="cellIs" dxfId="782" priority="1655" stopIfTrue="1" operator="lessThan">
      <formula>50</formula>
    </cfRule>
    <cfRule type="cellIs" dxfId="781" priority="1656" stopIfTrue="1" operator="greaterThanOrEqual">
      <formula>50</formula>
    </cfRule>
  </conditionalFormatting>
  <conditionalFormatting sqref="F823:F824 F833:F834 F844">
    <cfRule type="cellIs" dxfId="780" priority="1645" stopIfTrue="1" operator="lessThanOrEqual">
      <formula>49</formula>
    </cfRule>
  </conditionalFormatting>
  <conditionalFormatting sqref="F834">
    <cfRule type="cellIs" dxfId="779" priority="1712" stopIfTrue="1" operator="lessThan">
      <formula>50</formula>
    </cfRule>
    <cfRule type="cellIs" dxfId="778" priority="1711" stopIfTrue="1" operator="greaterThanOrEqual">
      <formula>50</formula>
    </cfRule>
    <cfRule type="cellIs" dxfId="777" priority="1709" stopIfTrue="1" operator="lessThan">
      <formula>50</formula>
    </cfRule>
    <cfRule type="cellIs" dxfId="776" priority="1713" stopIfTrue="1" operator="greaterThanOrEqual">
      <formula>50</formula>
    </cfRule>
  </conditionalFormatting>
  <conditionalFormatting sqref="F837:F847 F858:F862 F806:F809 F819:F835 F799:F802">
    <cfRule type="cellIs" dxfId="775" priority="1794" stopIfTrue="1" operator="lessThan">
      <formula>50</formula>
    </cfRule>
  </conditionalFormatting>
  <conditionalFormatting sqref="F839 F846 F814 F800 F808 F820">
    <cfRule type="cellIs" dxfId="774" priority="1747" stopIfTrue="1" operator="lessThanOrEqual">
      <formula>49</formula>
    </cfRule>
  </conditionalFormatting>
  <conditionalFormatting sqref="F846 F823 F833:F834 F844">
    <cfRule type="cellIs" dxfId="773" priority="1649" stopIfTrue="1" operator="lessThan">
      <formula>50</formula>
    </cfRule>
  </conditionalFormatting>
  <conditionalFormatting sqref="F846">
    <cfRule type="cellIs" dxfId="772" priority="1648" stopIfTrue="1" operator="greaterThanOrEqual">
      <formula>50</formula>
    </cfRule>
  </conditionalFormatting>
  <conditionalFormatting sqref="F848:F850">
    <cfRule type="cellIs" dxfId="771" priority="1706" stopIfTrue="1" operator="greaterThanOrEqual">
      <formula>50</formula>
    </cfRule>
    <cfRule type="cellIs" dxfId="770" priority="1705" stopIfTrue="1" operator="lessThan">
      <formula>50</formula>
    </cfRule>
  </conditionalFormatting>
  <conditionalFormatting sqref="F848:F852">
    <cfRule type="cellIs" dxfId="769" priority="1689" stopIfTrue="1" operator="lessThanOrEqual">
      <formula>49</formula>
    </cfRule>
    <cfRule type="cellIs" dxfId="768" priority="1694" stopIfTrue="1" operator="lessThan">
      <formula>50</formula>
    </cfRule>
    <cfRule type="cellIs" dxfId="767" priority="1695" stopIfTrue="1" operator="greaterThanOrEqual">
      <formula>50</formula>
    </cfRule>
  </conditionalFormatting>
  <conditionalFormatting sqref="F848:F855">
    <cfRule type="cellIs" dxfId="766" priority="1708" stopIfTrue="1" operator="greaterThanOrEqual">
      <formula>50</formula>
    </cfRule>
    <cfRule type="cellIs" dxfId="765" priority="1707" stopIfTrue="1" operator="lessThan">
      <formula>50</formula>
    </cfRule>
  </conditionalFormatting>
  <conditionalFormatting sqref="F852">
    <cfRule type="cellIs" dxfId="764" priority="1692" stopIfTrue="1" operator="lessThan">
      <formula>50</formula>
    </cfRule>
    <cfRule type="cellIs" dxfId="763" priority="1690" stopIfTrue="1" operator="lessThan">
      <formula>50</formula>
    </cfRule>
    <cfRule type="cellIs" dxfId="762" priority="1691" stopIfTrue="1" operator="greaterThanOrEqual">
      <formula>50</formula>
    </cfRule>
    <cfRule type="cellIs" dxfId="761" priority="1693" stopIfTrue="1" operator="greaterThanOrEqual">
      <formula>50</formula>
    </cfRule>
  </conditionalFormatting>
  <conditionalFormatting sqref="F854 F856:F860">
    <cfRule type="cellIs" dxfId="760" priority="1683" stopIfTrue="1" operator="greaterThanOrEqual">
      <formula>50</formula>
    </cfRule>
    <cfRule type="cellIs" dxfId="759" priority="1688" stopIfTrue="1" operator="greaterThanOrEqual">
      <formula>50</formula>
    </cfRule>
    <cfRule type="cellIs" dxfId="758" priority="1687" stopIfTrue="1" operator="lessThan">
      <formula>50</formula>
    </cfRule>
    <cfRule type="cellIs" dxfId="757" priority="1686" stopIfTrue="1" operator="greaterThanOrEqual">
      <formula>50</formula>
    </cfRule>
    <cfRule type="cellIs" dxfId="756" priority="1685" stopIfTrue="1" operator="lessThan">
      <formula>50</formula>
    </cfRule>
    <cfRule type="cellIs" dxfId="755" priority="1684" stopIfTrue="1" operator="lessThan">
      <formula>50</formula>
    </cfRule>
    <cfRule type="cellIs" dxfId="754" priority="1682" stopIfTrue="1" operator="lessThan">
      <formula>50</formula>
    </cfRule>
    <cfRule type="cellIs" dxfId="753" priority="1679" stopIfTrue="1" operator="lessThan">
      <formula>50</formula>
    </cfRule>
    <cfRule type="containsText" dxfId="752" priority="1680" stopIfTrue="1" operator="containsText" text="لم">
      <formula>NOT(ISERROR(SEARCH("لم",F854)))</formula>
    </cfRule>
    <cfRule type="cellIs" dxfId="751" priority="1681" stopIfTrue="1" operator="lessThan">
      <formula>50</formula>
    </cfRule>
  </conditionalFormatting>
  <conditionalFormatting sqref="F855">
    <cfRule type="cellIs" dxfId="750" priority="1781" stopIfTrue="1" operator="greaterThanOrEqual">
      <formula>50</formula>
    </cfRule>
    <cfRule type="cellIs" dxfId="749" priority="1780" stopIfTrue="1" operator="lessThan">
      <formula>50</formula>
    </cfRule>
    <cfRule type="cellIs" dxfId="748" priority="1779" stopIfTrue="1" operator="lessThanOrEqual">
      <formula>49</formula>
    </cfRule>
  </conditionalFormatting>
  <conditionalFormatting sqref="F856:F857">
    <cfRule type="cellIs" dxfId="747" priority="1677" stopIfTrue="1" operator="greaterThanOrEqual">
      <formula>50</formula>
    </cfRule>
    <cfRule type="cellIs" dxfId="746" priority="1670" stopIfTrue="1" operator="lessThan">
      <formula>5050</formula>
    </cfRule>
    <cfRule type="cellIs" dxfId="745" priority="1676" stopIfTrue="1" operator="lessThan">
      <formula>50</formula>
    </cfRule>
    <cfRule type="cellIs" dxfId="744" priority="1668" stopIfTrue="1" operator="greaterThanOrEqual">
      <formula>50</formula>
    </cfRule>
    <cfRule type="cellIs" dxfId="743" priority="1671" stopIfTrue="1" operator="greaterThanOrEqual">
      <formula>50</formula>
    </cfRule>
    <cfRule type="cellIs" dxfId="742" priority="1667" stopIfTrue="1" operator="lessThan">
      <formula>50</formula>
    </cfRule>
    <cfRule type="cellIs" dxfId="741" priority="1666" stopIfTrue="1" operator="lessThan">
      <formula>50</formula>
    </cfRule>
    <cfRule type="cellIs" dxfId="740" priority="1674" stopIfTrue="1" operator="lessThan">
      <formula>50</formula>
    </cfRule>
    <cfRule type="cellIs" dxfId="739" priority="1665" stopIfTrue="1" operator="lessThan">
      <formula>50</formula>
    </cfRule>
    <cfRule type="cellIs" dxfId="738" priority="1659" stopIfTrue="1" operator="lessThan">
      <formula>50</formula>
    </cfRule>
    <cfRule type="cellIs" dxfId="737" priority="1658" stopIfTrue="1" operator="greaterThanOrEqual">
      <formula>50</formula>
    </cfRule>
    <cfRule type="cellIs" dxfId="736" priority="1663" stopIfTrue="1" operator="greaterThanOrEqual">
      <formula>50</formula>
    </cfRule>
    <cfRule type="cellIs" dxfId="735" priority="1661" stopIfTrue="1" operator="lessThan">
      <formula>50</formula>
    </cfRule>
    <cfRule type="cellIs" dxfId="734" priority="1660" stopIfTrue="1" operator="greaterThanOrEqual">
      <formula>50</formula>
    </cfRule>
    <cfRule type="cellIs" dxfId="733" priority="1672" stopIfTrue="1" operator="lessThan">
      <formula>50</formula>
    </cfRule>
    <cfRule type="cellIs" dxfId="732" priority="1657" stopIfTrue="1" operator="lessThan">
      <formula>50</formula>
    </cfRule>
  </conditionalFormatting>
  <conditionalFormatting sqref="F856:F860 F854">
    <cfRule type="containsText" dxfId="731" priority="1678" stopIfTrue="1" operator="containsText" text="لم">
      <formula>NOT(ISERROR(SEARCH("لم",F854)))</formula>
    </cfRule>
  </conditionalFormatting>
  <conditionalFormatting sqref="F858:F862">
    <cfRule type="cellIs" dxfId="730" priority="1806" stopIfTrue="1" operator="greaterThanOrEqual">
      <formula>50</formula>
    </cfRule>
    <cfRule type="cellIs" dxfId="729" priority="1804" stopIfTrue="1" operator="lessThan">
      <formula>50</formula>
    </cfRule>
    <cfRule type="cellIs" dxfId="728" priority="1803" stopIfTrue="1" operator="greaterThanOrEqual">
      <formula>50</formula>
    </cfRule>
    <cfRule type="cellIs" dxfId="727" priority="1801" stopIfTrue="1" operator="lessThan">
      <formula>50</formula>
    </cfRule>
    <cfRule type="cellIs" dxfId="726" priority="1808" stopIfTrue="1" operator="lessThan">
      <formula>50</formula>
    </cfRule>
    <cfRule type="cellIs" dxfId="725" priority="1813" stopIfTrue="1" operator="lessThan">
      <formula>5050</formula>
    </cfRule>
    <cfRule type="cellIs" dxfId="724" priority="1821" stopIfTrue="1" operator="greaterThanOrEqual">
      <formula>50</formula>
    </cfRule>
    <cfRule type="cellIs" dxfId="723" priority="1818" stopIfTrue="1" operator="lessThan">
      <formula>50</formula>
    </cfRule>
    <cfRule type="cellIs" dxfId="722" priority="1817" stopIfTrue="1" operator="greaterThanOrEqual">
      <formula>50</formula>
    </cfRule>
    <cfRule type="cellIs" dxfId="721" priority="1811" stopIfTrue="1" operator="greaterThanOrEqual">
      <formula>50</formula>
    </cfRule>
    <cfRule type="cellIs" dxfId="720" priority="1810" stopIfTrue="1" operator="lessThan">
      <formula>50</formula>
    </cfRule>
    <cfRule type="cellIs" dxfId="719" priority="1809" stopIfTrue="1" operator="lessThan">
      <formula>50</formula>
    </cfRule>
  </conditionalFormatting>
  <conditionalFormatting sqref="F861">
    <cfRule type="cellIs" dxfId="718" priority="1698" stopIfTrue="1" operator="greaterThanOrEqual">
      <formula>50</formula>
    </cfRule>
    <cfRule type="cellIs" dxfId="717" priority="1697" stopIfTrue="1" operator="lessThan">
      <formula>50</formula>
    </cfRule>
    <cfRule type="cellIs" dxfId="716" priority="1696" stopIfTrue="1" operator="lessThanOrEqual">
      <formula>49</formula>
    </cfRule>
  </conditionalFormatting>
  <conditionalFormatting sqref="F862">
    <cfRule type="cellIs" dxfId="715" priority="1775" stopIfTrue="1" operator="lessThan">
      <formula>50</formula>
    </cfRule>
    <cfRule type="cellIs" dxfId="714" priority="1763" stopIfTrue="1" operator="lessThan">
      <formula>50</formula>
    </cfRule>
    <cfRule type="cellIs" dxfId="713" priority="1787" stopIfTrue="1" operator="greaterThanOrEqual">
      <formula>50</formula>
    </cfRule>
    <cfRule type="cellIs" dxfId="712" priority="1788" stopIfTrue="1" operator="lessThan">
      <formula>50</formula>
    </cfRule>
    <cfRule type="containsText" dxfId="711" priority="1762" stopIfTrue="1" operator="containsText" text="لم">
      <formula>NOT(ISERROR(SEARCH("لم",F862)))</formula>
    </cfRule>
    <cfRule type="containsText" dxfId="710" priority="1764" stopIfTrue="1" operator="containsText" text="لم">
      <formula>NOT(ISERROR(SEARCH("لم",F862)))</formula>
    </cfRule>
    <cfRule type="cellIs" dxfId="709" priority="1774" stopIfTrue="1" operator="lessThan">
      <formula>50</formula>
    </cfRule>
    <cfRule type="cellIs" dxfId="708" priority="1786" stopIfTrue="1" operator="lessThan">
      <formula>50</formula>
    </cfRule>
    <cfRule type="cellIs" dxfId="707" priority="1776" stopIfTrue="1" operator="greaterThanOrEqual">
      <formula>50</formula>
    </cfRule>
    <cfRule type="cellIs" dxfId="706" priority="1789" stopIfTrue="1" operator="greaterThanOrEqual">
      <formula>50</formula>
    </cfRule>
    <cfRule type="cellIs" dxfId="705" priority="1784" stopIfTrue="1" operator="lessThan">
      <formula>50</formula>
    </cfRule>
  </conditionalFormatting>
  <conditionalFormatting sqref="F888">
    <cfRule type="cellIs" dxfId="704" priority="1496" stopIfTrue="1" operator="lessThan">
      <formula>50</formula>
    </cfRule>
    <cfRule type="cellIs" dxfId="703" priority="1505" stopIfTrue="1" operator="lessThan">
      <formula>50</formula>
    </cfRule>
    <cfRule type="cellIs" dxfId="702" priority="1495" stopIfTrue="1" operator="lessThan">
      <formula>50</formula>
    </cfRule>
    <cfRule type="cellIs" dxfId="701" priority="1500" stopIfTrue="1" operator="lessThan">
      <formula>5050</formula>
    </cfRule>
    <cfRule type="cellIs" dxfId="700" priority="1509" stopIfTrue="1" operator="lessThan">
      <formula>50</formula>
    </cfRule>
    <cfRule type="cellIs" dxfId="699" priority="1503" stopIfTrue="1" operator="greaterThanOrEqual">
      <formula>50</formula>
    </cfRule>
    <cfRule type="cellIs" dxfId="698" priority="1508" stopIfTrue="1" operator="greaterThanOrEqual">
      <formula>50</formula>
    </cfRule>
    <cfRule type="cellIs" dxfId="697" priority="1510" stopIfTrue="1" operator="greaterThanOrEqual">
      <formula>50</formula>
    </cfRule>
    <cfRule type="cellIs" dxfId="696" priority="1514" stopIfTrue="1" operator="greaterThanOrEqual">
      <formula>50</formula>
    </cfRule>
    <cfRule type="cellIs" dxfId="695" priority="1511" stopIfTrue="1" operator="lessThan">
      <formula>50</formula>
    </cfRule>
    <cfRule type="cellIs" dxfId="694" priority="1498" stopIfTrue="1" operator="greaterThanOrEqual">
      <formula>50</formula>
    </cfRule>
    <cfRule type="cellIs" dxfId="693" priority="1497" stopIfTrue="1" operator="lessThan">
      <formula>50</formula>
    </cfRule>
    <cfRule type="cellIs" dxfId="692" priority="1501" stopIfTrue="1" operator="lessThanOrEqual">
      <formula>49</formula>
    </cfRule>
    <cfRule type="cellIs" dxfId="691" priority="1513" stopIfTrue="1" operator="lessThan">
      <formula>50</formula>
    </cfRule>
    <cfRule type="cellIs" dxfId="690" priority="1502" stopIfTrue="1" operator="lessThan">
      <formula>50</formula>
    </cfRule>
  </conditionalFormatting>
  <conditionalFormatting sqref="F888:F895 F899:F906">
    <cfRule type="cellIs" dxfId="689" priority="1466" stopIfTrue="1" operator="greaterThanOrEqual">
      <formula>50</formula>
    </cfRule>
  </conditionalFormatting>
  <conditionalFormatting sqref="F889:F890 F894:F895">
    <cfRule type="cellIs" dxfId="688" priority="1478" stopIfTrue="1" operator="lessThan">
      <formula>50</formula>
    </cfRule>
    <cfRule type="cellIs" dxfId="687" priority="1477" stopIfTrue="1" operator="lessThanOrEqual">
      <formula>49</formula>
    </cfRule>
  </conditionalFormatting>
  <conditionalFormatting sqref="F889:F890 F906">
    <cfRule type="cellIs" dxfId="686" priority="1462" stopIfTrue="1" operator="lessThan">
      <formula>50</formula>
    </cfRule>
    <cfRule type="cellIs" dxfId="685" priority="1463" stopIfTrue="1" operator="greaterThanOrEqual">
      <formula>50</formula>
    </cfRule>
  </conditionalFormatting>
  <conditionalFormatting sqref="F889:F895 F899:F906">
    <cfRule type="cellIs" dxfId="684" priority="1469" stopIfTrue="1" operator="greaterThanOrEqual">
      <formula>50</formula>
    </cfRule>
    <cfRule type="cellIs" dxfId="683" priority="1467" stopIfTrue="1" operator="lessThan">
      <formula>50</formula>
    </cfRule>
    <cfRule type="cellIs" dxfId="682" priority="1476" stopIfTrue="1" operator="lessThan">
      <formula>5050</formula>
    </cfRule>
    <cfRule type="cellIs" dxfId="681" priority="1464" stopIfTrue="1" operator="lessThan">
      <formula>50</formula>
    </cfRule>
    <cfRule type="cellIs" dxfId="680" priority="1474" stopIfTrue="1" operator="greaterThanOrEqual">
      <formula>50</formula>
    </cfRule>
    <cfRule type="cellIs" dxfId="679" priority="1473" stopIfTrue="1" operator="lessThan">
      <formula>50</formula>
    </cfRule>
    <cfRule type="cellIs" dxfId="678" priority="1472" stopIfTrue="1" operator="lessThan">
      <formula>50</formula>
    </cfRule>
    <cfRule type="cellIs" dxfId="677" priority="1471" stopIfTrue="1" operator="lessThan">
      <formula>50</formula>
    </cfRule>
  </conditionalFormatting>
  <conditionalFormatting sqref="F889:F895 F907 F909:F913">
    <cfRule type="cellIs" dxfId="676" priority="1431" stopIfTrue="1" operator="lessThan">
      <formula>50</formula>
    </cfRule>
  </conditionalFormatting>
  <conditionalFormatting sqref="F889:F895">
    <cfRule type="cellIs" dxfId="675" priority="1479" stopIfTrue="1" operator="greaterThanOrEqual">
      <formula>50</formula>
    </cfRule>
  </conditionalFormatting>
  <conditionalFormatting sqref="F891">
    <cfRule type="cellIs" dxfId="674" priority="1298" stopIfTrue="1" operator="greaterThanOrEqual">
      <formula>50</formula>
    </cfRule>
    <cfRule type="cellIs" dxfId="673" priority="1297" stopIfTrue="1" operator="lessThan">
      <formula>50</formula>
    </cfRule>
    <cfRule type="cellIs" dxfId="672" priority="1296" stopIfTrue="1" operator="lessThanOrEqual">
      <formula>49</formula>
    </cfRule>
    <cfRule type="cellIs" dxfId="671" priority="1360" stopIfTrue="1" operator="lessThanOrEqual">
      <formula>49</formula>
    </cfRule>
    <cfRule type="cellIs" dxfId="670" priority="1361" stopIfTrue="1" operator="lessThan">
      <formula>50</formula>
    </cfRule>
    <cfRule type="cellIs" dxfId="669" priority="1362" stopIfTrue="1" operator="greaterThanOrEqual">
      <formula>50</formula>
    </cfRule>
    <cfRule type="cellIs" dxfId="668" priority="1364" stopIfTrue="1" operator="lessThan">
      <formula>50</formula>
    </cfRule>
  </conditionalFormatting>
  <conditionalFormatting sqref="F891:F893 F909:F913 F907">
    <cfRule type="cellIs" dxfId="667" priority="1430" stopIfTrue="1" operator="greaterThanOrEqual">
      <formula>50</formula>
    </cfRule>
  </conditionalFormatting>
  <conditionalFormatting sqref="F891:F893 F909:F913">
    <cfRule type="cellIs" dxfId="666" priority="1429" stopIfTrue="1" operator="lessThan">
      <formula>50</formula>
    </cfRule>
  </conditionalFormatting>
  <conditionalFormatting sqref="F893 F902:F903 F910:F911">
    <cfRule type="cellIs" dxfId="665" priority="1425" stopIfTrue="1" operator="greaterThanOrEqual">
      <formula>50</formula>
    </cfRule>
    <cfRule type="cellIs" dxfId="664" priority="1424" stopIfTrue="1" operator="lessThan">
      <formula>50</formula>
    </cfRule>
  </conditionalFormatting>
  <conditionalFormatting sqref="F893">
    <cfRule type="cellIs" dxfId="663" priority="1265" stopIfTrue="1" operator="lessThan">
      <formula>50</formula>
    </cfRule>
    <cfRule type="cellIs" dxfId="662" priority="1268" stopIfTrue="1" operator="greaterThanOrEqual">
      <formula>50</formula>
    </cfRule>
    <cfRule type="cellIs" dxfId="661" priority="1271" stopIfTrue="1" operator="greaterThanOrEqual">
      <formula>50</formula>
    </cfRule>
    <cfRule type="cellIs" dxfId="660" priority="1270" stopIfTrue="1" operator="lessThan">
      <formula>50</formula>
    </cfRule>
    <cfRule type="cellIs" dxfId="659" priority="1269" stopIfTrue="1" operator="lessThanOrEqual">
      <formula>49</formula>
    </cfRule>
    <cfRule type="cellIs" dxfId="658" priority="1267" stopIfTrue="1" operator="lessThan">
      <formula>50</formula>
    </cfRule>
    <cfRule type="cellIs" dxfId="657" priority="1266" stopIfTrue="1" operator="greaterThanOrEqual">
      <formula>50</formula>
    </cfRule>
  </conditionalFormatting>
  <conditionalFormatting sqref="F894:F895 F899:F906">
    <cfRule type="cellIs" dxfId="656" priority="1459" stopIfTrue="1" operator="lessThan">
      <formula>50</formula>
    </cfRule>
  </conditionalFormatting>
  <conditionalFormatting sqref="F896:F898">
    <cfRule type="cellIs" dxfId="655" priority="1287" stopIfTrue="1" operator="lessThan">
      <formula>50</formula>
    </cfRule>
    <cfRule type="cellIs" dxfId="654" priority="1286" stopIfTrue="1" operator="lessThan">
      <formula>50</formula>
    </cfRule>
    <cfRule type="cellIs" dxfId="653" priority="1285" stopIfTrue="1" operator="lessThan">
      <formula>50</formula>
    </cfRule>
    <cfRule type="cellIs" dxfId="652" priority="1283" stopIfTrue="1" operator="greaterThanOrEqual">
      <formula>50</formula>
    </cfRule>
    <cfRule type="cellIs" dxfId="651" priority="1281" stopIfTrue="1" operator="lessThan">
      <formula>50</formula>
    </cfRule>
    <cfRule type="cellIs" dxfId="650" priority="1280" stopIfTrue="1" operator="greaterThanOrEqual">
      <formula>50</formula>
    </cfRule>
    <cfRule type="cellIs" dxfId="649" priority="1278" stopIfTrue="1" operator="lessThan">
      <formula>50</formula>
    </cfRule>
    <cfRule type="cellIs" dxfId="648" priority="1277" stopIfTrue="1" operator="lessThan">
      <formula>50</formula>
    </cfRule>
    <cfRule type="cellIs" dxfId="647" priority="1276" stopIfTrue="1" operator="greaterThanOrEqual">
      <formula>50</formula>
    </cfRule>
    <cfRule type="cellIs" dxfId="646" priority="1275" stopIfTrue="1" operator="lessThan">
      <formula>50</formula>
    </cfRule>
    <cfRule type="cellIs" dxfId="645" priority="1274" stopIfTrue="1" operator="greaterThanOrEqual">
      <formula>50</formula>
    </cfRule>
    <cfRule type="cellIs" dxfId="644" priority="1288" stopIfTrue="1" operator="greaterThanOrEqual">
      <formula>50</formula>
    </cfRule>
    <cfRule type="cellIs" dxfId="643" priority="1273" stopIfTrue="1" operator="lessThan">
      <formula>50</formula>
    </cfRule>
    <cfRule type="cellIs" dxfId="642" priority="1291" stopIfTrue="1" operator="greaterThanOrEqual">
      <formula>50</formula>
    </cfRule>
    <cfRule type="cellIs" dxfId="641" priority="1290" stopIfTrue="1" operator="lessThan">
      <formula>5050</formula>
    </cfRule>
  </conditionalFormatting>
  <conditionalFormatting sqref="F896:F899">
    <cfRule type="cellIs" dxfId="640" priority="1292" stopIfTrue="1" operator="lessThan">
      <formula>50</formula>
    </cfRule>
    <cfRule type="cellIs" dxfId="639" priority="1295" stopIfTrue="1" operator="greaterThanOrEqual">
      <formula>50</formula>
    </cfRule>
  </conditionalFormatting>
  <conditionalFormatting sqref="F896:F900">
    <cfRule type="cellIs" dxfId="638" priority="1272" stopIfTrue="1" operator="lessThanOrEqual">
      <formula>49</formula>
    </cfRule>
  </conditionalFormatting>
  <conditionalFormatting sqref="F899">
    <cfRule type="cellIs" dxfId="637" priority="1387" stopIfTrue="1" operator="greaterThanOrEqual">
      <formula>50</formula>
    </cfRule>
    <cfRule type="cellIs" dxfId="636" priority="1386" stopIfTrue="1" operator="lessThan">
      <formula>50</formula>
    </cfRule>
  </conditionalFormatting>
  <conditionalFormatting sqref="F899:F900">
    <cfRule type="cellIs" dxfId="635" priority="1388" stopIfTrue="1" operator="lessThan">
      <formula>50</formula>
    </cfRule>
    <cfRule type="cellIs" dxfId="634" priority="1389" stopIfTrue="1" operator="greaterThanOrEqual">
      <formula>50</formula>
    </cfRule>
  </conditionalFormatting>
  <conditionalFormatting sqref="F899:F905 F894:F895">
    <cfRule type="cellIs" dxfId="633" priority="1458" stopIfTrue="1" operator="greaterThanOrEqual">
      <formula>50</formula>
    </cfRule>
  </conditionalFormatting>
  <conditionalFormatting sqref="F899:F905">
    <cfRule type="cellIs" dxfId="632" priority="1457" stopIfTrue="1" operator="lessThan">
      <formula>50</formula>
    </cfRule>
  </conditionalFormatting>
  <conditionalFormatting sqref="F899:F906 F888:F895 E914 E889:E912">
    <cfRule type="cellIs" dxfId="631" priority="1481" stopIfTrue="1" operator="lessThan">
      <formula>50</formula>
    </cfRule>
  </conditionalFormatting>
  <conditionalFormatting sqref="F899:F906">
    <cfRule type="cellIs" dxfId="630" priority="1480" stopIfTrue="1" operator="greaterThanOrEqual">
      <formula>50</formula>
    </cfRule>
  </conditionalFormatting>
  <conditionalFormatting sqref="F906 F889:F890">
    <cfRule type="cellIs" dxfId="629" priority="1461" stopIfTrue="1" operator="greaterThanOrEqual">
      <formula>50</formula>
    </cfRule>
  </conditionalFormatting>
  <conditionalFormatting sqref="F907">
    <cfRule type="cellIs" dxfId="628" priority="1415" stopIfTrue="1" operator="greaterThanOrEqual">
      <formula>50</formula>
    </cfRule>
    <cfRule type="cellIs" dxfId="627" priority="1432" stopIfTrue="1" operator="lessThan">
      <formula>50</formula>
    </cfRule>
    <cfRule type="cellIs" dxfId="626" priority="1436" stopIfTrue="1" operator="lessThan">
      <formula>50</formula>
    </cfRule>
    <cfRule type="cellIs" dxfId="625" priority="1426" stopIfTrue="1" operator="greaterThanOrEqual">
      <formula>50</formula>
    </cfRule>
    <cfRule type="cellIs" dxfId="624" priority="1437" stopIfTrue="1" operator="greaterThanOrEqual">
      <formula>50</formula>
    </cfRule>
    <cfRule type="cellIs" dxfId="623" priority="1422" stopIfTrue="1" operator="lessThan">
      <formula>5050</formula>
    </cfRule>
    <cfRule type="cellIs" dxfId="622" priority="1420" stopIfTrue="1" operator="greaterThanOrEqual">
      <formula>50</formula>
    </cfRule>
    <cfRule type="cellIs" dxfId="621" priority="1419" stopIfTrue="1" operator="lessThan">
      <formula>50</formula>
    </cfRule>
    <cfRule type="cellIs" dxfId="620" priority="1418" stopIfTrue="1" operator="lessThan">
      <formula>50</formula>
    </cfRule>
    <cfRule type="cellIs" dxfId="619" priority="1417" stopIfTrue="1" operator="lessThan">
      <formula>50</formula>
    </cfRule>
    <cfRule type="cellIs" dxfId="618" priority="1413" stopIfTrue="1" operator="lessThan">
      <formula>50</formula>
    </cfRule>
    <cfRule type="cellIs" dxfId="617" priority="1412" stopIfTrue="1" operator="greaterThanOrEqual">
      <formula>50</formula>
    </cfRule>
    <cfRule type="cellIs" dxfId="616" priority="1427" stopIfTrue="1" operator="lessThan">
      <formula>50</formula>
    </cfRule>
  </conditionalFormatting>
  <conditionalFormatting sqref="F909:F913">
    <cfRule type="cellIs" dxfId="615" priority="1445" stopIfTrue="1" operator="lessThan">
      <formula>50</formula>
    </cfRule>
    <cfRule type="cellIs" dxfId="614" priority="1444" stopIfTrue="1" operator="lessThan">
      <formula>50</formula>
    </cfRule>
    <cfRule type="cellIs" dxfId="613" priority="1441" stopIfTrue="1" operator="greaterThanOrEqual">
      <formula>50</formula>
    </cfRule>
    <cfRule type="cellIs" dxfId="612" priority="1455" stopIfTrue="1" operator="greaterThanOrEqual">
      <formula>50</formula>
    </cfRule>
    <cfRule type="cellIs" dxfId="611" priority="1454" stopIfTrue="1" operator="lessThan">
      <formula>50</formula>
    </cfRule>
    <cfRule type="cellIs" dxfId="610" priority="1452" stopIfTrue="1" operator="lessThan">
      <formula>50</formula>
    </cfRule>
    <cfRule type="cellIs" dxfId="609" priority="1446" stopIfTrue="1" operator="greaterThanOrEqual">
      <formula>50</formula>
    </cfRule>
    <cfRule type="cellIs" dxfId="608" priority="1438" stopIfTrue="1" operator="greaterThanOrEqual">
      <formula>50</formula>
    </cfRule>
    <cfRule type="cellIs" dxfId="607" priority="1450" stopIfTrue="1" operator="lessThan">
      <formula>50</formula>
    </cfRule>
    <cfRule type="cellIs" dxfId="606" priority="1443" stopIfTrue="1" operator="lessThan">
      <formula>50</formula>
    </cfRule>
    <cfRule type="cellIs" dxfId="605" priority="1449" stopIfTrue="1" operator="greaterThanOrEqual">
      <formula>50</formula>
    </cfRule>
    <cfRule type="cellIs" dxfId="604" priority="1448" stopIfTrue="1" operator="lessThan">
      <formula>5050</formula>
    </cfRule>
    <cfRule type="cellIs" dxfId="603" priority="1439" stopIfTrue="1" operator="lessThan">
      <formula>50</formula>
    </cfRule>
  </conditionalFormatting>
  <conditionalFormatting sqref="F910">
    <cfRule type="cellIs" dxfId="602" priority="1375" stopIfTrue="1" operator="lessThan">
      <formula>5050</formula>
    </cfRule>
    <cfRule type="cellIs" dxfId="601" priority="1376" stopIfTrue="1" operator="greaterThanOrEqual">
      <formula>50</formula>
    </cfRule>
    <cfRule type="cellIs" dxfId="600" priority="1377" stopIfTrue="1" operator="lessThan">
      <formula>50</formula>
    </cfRule>
    <cfRule type="cellIs" dxfId="599" priority="1379" stopIfTrue="1" operator="lessThan">
      <formula>50</formula>
    </cfRule>
    <cfRule type="cellIs" dxfId="598" priority="1381" stopIfTrue="1" operator="lessThan">
      <formula>50</formula>
    </cfRule>
    <cfRule type="cellIs" dxfId="597" priority="1382" stopIfTrue="1" operator="greaterThanOrEqual">
      <formula>50</formula>
    </cfRule>
    <cfRule type="cellIs" dxfId="596" priority="1371" stopIfTrue="1" operator="lessThan">
      <formula>50</formula>
    </cfRule>
    <cfRule type="cellIs" dxfId="595" priority="1365" stopIfTrue="1" operator="greaterThanOrEqual">
      <formula>50</formula>
    </cfRule>
    <cfRule type="cellIs" dxfId="594" priority="1366" stopIfTrue="1" operator="lessThan">
      <formula>50</formula>
    </cfRule>
    <cfRule type="cellIs" dxfId="593" priority="1368" stopIfTrue="1" operator="greaterThanOrEqual">
      <formula>50</formula>
    </cfRule>
    <cfRule type="cellIs" dxfId="592" priority="1370" stopIfTrue="1" operator="lessThan">
      <formula>50</formula>
    </cfRule>
    <cfRule type="cellIs" dxfId="591" priority="1372" stopIfTrue="1" operator="lessThan">
      <formula>50</formula>
    </cfRule>
    <cfRule type="cellIs" dxfId="590" priority="1373" stopIfTrue="1" operator="greaterThanOrEqual">
      <formula>50</formula>
    </cfRule>
  </conditionalFormatting>
  <conditionalFormatting sqref="F910:F911 F893 F902:F903">
    <cfRule type="cellIs" dxfId="589" priority="1423" stopIfTrue="1" operator="lessThanOrEqual">
      <formula>49</formula>
    </cfRule>
  </conditionalFormatting>
  <conditionalFormatting sqref="F910:F911 F903 F900">
    <cfRule type="cellIs" dxfId="588" priority="1435" stopIfTrue="1" operator="lessThan">
      <formula>50</formula>
    </cfRule>
  </conditionalFormatting>
  <conditionalFormatting sqref="F910:F911">
    <cfRule type="cellIs" dxfId="587" priority="1434" stopIfTrue="1" operator="greaterThanOrEqual">
      <formula>50</formula>
    </cfRule>
  </conditionalFormatting>
  <conditionalFormatting sqref="F913:F914">
    <cfRule type="cellIs" dxfId="586" priority="1411" stopIfTrue="1" operator="greaterThanOrEqual">
      <formula>50</formula>
    </cfRule>
    <cfRule type="cellIs" dxfId="585" priority="1410" stopIfTrue="1" operator="lessThan">
      <formula>50</formula>
    </cfRule>
  </conditionalFormatting>
  <conditionalFormatting sqref="F914">
    <cfRule type="cellIs" dxfId="584" priority="1401" stopIfTrue="1" operator="greaterThanOrEqual">
      <formula>50</formula>
    </cfRule>
    <cfRule type="cellIs" dxfId="583" priority="1408" stopIfTrue="1" operator="lessThan">
      <formula>50</formula>
    </cfRule>
    <cfRule type="cellIs" dxfId="582" priority="1406" stopIfTrue="1" operator="lessThan">
      <formula>50</formula>
    </cfRule>
    <cfRule type="cellIs" dxfId="581" priority="1405" stopIfTrue="1" operator="greaterThanOrEqual">
      <formula>50</formula>
    </cfRule>
    <cfRule type="cellIs" dxfId="580" priority="1400" stopIfTrue="1" operator="lessThan">
      <formula>5050</formula>
    </cfRule>
    <cfRule type="cellIs" dxfId="579" priority="1398" stopIfTrue="1" operator="greaterThanOrEqual">
      <formula>50</formula>
    </cfRule>
    <cfRule type="cellIs" dxfId="578" priority="1397" stopIfTrue="1" operator="lessThan">
      <formula>50</formula>
    </cfRule>
    <cfRule type="cellIs" dxfId="577" priority="1396" stopIfTrue="1" operator="lessThan">
      <formula>50</formula>
    </cfRule>
    <cfRule type="cellIs" dxfId="576" priority="1402" stopIfTrue="1" operator="lessThan">
      <formula>50</formula>
    </cfRule>
    <cfRule type="cellIs" dxfId="575" priority="1395" stopIfTrue="1" operator="lessThan">
      <formula>50</formula>
    </cfRule>
  </conditionalFormatting>
  <conditionalFormatting sqref="F914:F930">
    <cfRule type="cellIs" dxfId="574" priority="1076" stopIfTrue="1" operator="lessThan">
      <formula>50</formula>
    </cfRule>
    <cfRule type="cellIs" dxfId="573" priority="1060" stopIfTrue="1" operator="greaterThanOrEqual">
      <formula>50</formula>
    </cfRule>
    <cfRule type="cellIs" dxfId="572" priority="1077" stopIfTrue="1" operator="greaterThanOrEqual">
      <formula>50</formula>
    </cfRule>
  </conditionalFormatting>
  <conditionalFormatting sqref="F915:F930">
    <cfRule type="cellIs" dxfId="571" priority="1066" stopIfTrue="1" operator="lessThan">
      <formula>50</formula>
    </cfRule>
    <cfRule type="cellIs" dxfId="570" priority="1065" stopIfTrue="1" operator="lessThan">
      <formula>50</formula>
    </cfRule>
    <cfRule type="cellIs" dxfId="569" priority="1061" stopIfTrue="1" operator="lessThan">
      <formula>50</formula>
    </cfRule>
    <cfRule type="cellIs" dxfId="568" priority="1063" stopIfTrue="1" operator="greaterThanOrEqual">
      <formula>50</formula>
    </cfRule>
    <cfRule type="cellIs" dxfId="567" priority="1059" stopIfTrue="1" operator="lessThan">
      <formula>50</formula>
    </cfRule>
    <cfRule type="cellIs" dxfId="566" priority="1058" stopIfTrue="1" operator="greaterThanOrEqual">
      <formula>50</formula>
    </cfRule>
    <cfRule type="cellIs" dxfId="565" priority="1057" stopIfTrue="1" operator="lessThan">
      <formula>50</formula>
    </cfRule>
    <cfRule type="cellIs" dxfId="564" priority="1056" stopIfTrue="1" operator="greaterThanOrEqual">
      <formula>50</formula>
    </cfRule>
    <cfRule type="cellIs" dxfId="563" priority="1055" stopIfTrue="1" operator="lessThan">
      <formula>50</formula>
    </cfRule>
    <cfRule type="cellIs" dxfId="562" priority="1074" stopIfTrue="1" operator="lessThan">
      <formula>50</formula>
    </cfRule>
    <cfRule type="cellIs" dxfId="561" priority="1072" stopIfTrue="1" operator="lessThan">
      <formula>50</formula>
    </cfRule>
    <cfRule type="cellIs" dxfId="560" priority="1071" stopIfTrue="1" operator="greaterThanOrEqual">
      <formula>50</formula>
    </cfRule>
    <cfRule type="cellIs" dxfId="559" priority="1070" stopIfTrue="1" operator="lessThan">
      <formula>5050</formula>
    </cfRule>
    <cfRule type="cellIs" dxfId="558" priority="1054" stopIfTrue="1" operator="greaterThanOrEqual">
      <formula>50</formula>
    </cfRule>
    <cfRule type="cellIs" dxfId="557" priority="1053" stopIfTrue="1" operator="lessThan">
      <formula>50</formula>
    </cfRule>
    <cfRule type="cellIs" dxfId="556" priority="1068" stopIfTrue="1" operator="greaterThanOrEqual">
      <formula>50</formula>
    </cfRule>
    <cfRule type="cellIs" dxfId="555" priority="1067" stopIfTrue="1" operator="lessThan">
      <formula>50</formula>
    </cfRule>
  </conditionalFormatting>
  <conditionalFormatting sqref="F915:F935 F949 F996:F997 F1002">
    <cfRule type="cellIs" dxfId="554" priority="1028" stopIfTrue="1" operator="lessThanOrEqual">
      <formula>49</formula>
    </cfRule>
  </conditionalFormatting>
  <conditionalFormatting sqref="F915:F938 E931:E941 F944:F950 E944:E990 F955:F963 F965:F968 E993:E994 F996:F1006 E1001:E1027 F1008:F1013 F1016:F1022 F1024:F1027">
    <cfRule type="cellIs" dxfId="553" priority="1047" stopIfTrue="1" operator="greaterThanOrEqual">
      <formula>50</formula>
    </cfRule>
  </conditionalFormatting>
  <conditionalFormatting sqref="F917:F918 E922:F922 E928:E930">
    <cfRule type="cellIs" dxfId="552" priority="1171" stopIfTrue="1" operator="lessThan">
      <formula>50</formula>
    </cfRule>
  </conditionalFormatting>
  <conditionalFormatting sqref="F917:F918 E922:F922">
    <cfRule type="containsText" dxfId="551" priority="1172" stopIfTrue="1" operator="containsText" text="لم">
      <formula>NOT(ISERROR(SEARCH("لم",E917)))</formula>
    </cfRule>
    <cfRule type="cellIs" dxfId="550" priority="1182" stopIfTrue="1" operator="lessThan">
      <formula>50</formula>
    </cfRule>
    <cfRule type="cellIs" dxfId="549" priority="1183" stopIfTrue="1" operator="lessThan">
      <formula>50</formula>
    </cfRule>
    <cfRule type="cellIs" dxfId="548" priority="1184" stopIfTrue="1" operator="greaterThanOrEqual">
      <formula>50</formula>
    </cfRule>
  </conditionalFormatting>
  <conditionalFormatting sqref="F917:F918 F920:F925 E920:E930 F927:F929 E915:E918">
    <cfRule type="cellIs" dxfId="547" priority="1192" stopIfTrue="1" operator="lessThan">
      <formula>50</formula>
    </cfRule>
  </conditionalFormatting>
  <conditionalFormatting sqref="F917:F918 F920:F925 E922 F927:F929">
    <cfRule type="cellIs" dxfId="546" priority="1180" stopIfTrue="1" operator="lessThan">
      <formula>50</formula>
    </cfRule>
    <cfRule type="cellIs" dxfId="545" priority="1179" stopIfTrue="1" operator="lessThan">
      <formula>50</formula>
    </cfRule>
    <cfRule type="cellIs" dxfId="544" priority="1178" stopIfTrue="1" operator="lessThan">
      <formula>50</formula>
    </cfRule>
    <cfRule type="cellIs" dxfId="543" priority="1181" stopIfTrue="1" operator="greaterThanOrEqual">
      <formula>50</formula>
    </cfRule>
  </conditionalFormatting>
  <conditionalFormatting sqref="F917:F918 F920:F925 F927:F929">
    <cfRule type="cellIs" dxfId="542" priority="1199" stopIfTrue="1" operator="lessThan">
      <formula>50</formula>
    </cfRule>
    <cfRule type="cellIs" dxfId="541" priority="1198" stopIfTrue="1" operator="greaterThanOrEqual">
      <formula>50</formula>
    </cfRule>
    <cfRule type="cellIs" dxfId="540" priority="1197" stopIfTrue="1" operator="lessThan">
      <formula>50</formula>
    </cfRule>
    <cfRule type="cellIs" dxfId="539" priority="1196" stopIfTrue="1" operator="greaterThanOrEqual">
      <formula>50</formula>
    </cfRule>
  </conditionalFormatting>
  <conditionalFormatting sqref="F917:F918 F920:F925">
    <cfRule type="cellIs" dxfId="538" priority="1173" stopIfTrue="1" operator="greaterThanOrEqual">
      <formula>50</formula>
    </cfRule>
    <cfRule type="cellIs" dxfId="537" priority="1174" stopIfTrue="1" operator="lessThan">
      <formula>50</formula>
    </cfRule>
  </conditionalFormatting>
  <conditionalFormatting sqref="F917:F918">
    <cfRule type="cellIs" dxfId="536" priority="1166" stopIfTrue="1" operator="lessThan">
      <formula>50</formula>
    </cfRule>
  </conditionalFormatting>
  <conditionalFormatting sqref="F917:F919">
    <cfRule type="cellIs" dxfId="535" priority="1152" stopIfTrue="1" operator="lessThan">
      <formula>50</formula>
    </cfRule>
    <cfRule type="cellIs" dxfId="534" priority="1153" stopIfTrue="1" operator="greaterThanOrEqual">
      <formula>50</formula>
    </cfRule>
  </conditionalFormatting>
  <conditionalFormatting sqref="F919">
    <cfRule type="cellIs" dxfId="533" priority="1136" stopIfTrue="1" operator="greaterThanOrEqual">
      <formula>50</formula>
    </cfRule>
    <cfRule type="cellIs" dxfId="532" priority="1134" stopIfTrue="1" operator="lessThan">
      <formula>50</formula>
    </cfRule>
    <cfRule type="cellIs" dxfId="531" priority="1139" stopIfTrue="1" operator="greaterThanOrEqual">
      <formula>50</formula>
    </cfRule>
    <cfRule type="cellIs" dxfId="530" priority="1138" stopIfTrue="1" operator="lessThan">
      <formula>50</formula>
    </cfRule>
    <cfRule type="cellIs" dxfId="529" priority="1137" stopIfTrue="1" operator="lessThan">
      <formula>50</formula>
    </cfRule>
    <cfRule type="cellIs" dxfId="528" priority="1128" stopIfTrue="1" operator="greaterThanOrEqual">
      <formula>50</formula>
    </cfRule>
    <cfRule type="cellIs" dxfId="527" priority="1122" stopIfTrue="1" operator="lessThan">
      <formula>50</formula>
    </cfRule>
    <cfRule type="cellIs" dxfId="526" priority="1123" stopIfTrue="1" operator="greaterThanOrEqual">
      <formula>50</formula>
    </cfRule>
    <cfRule type="cellIs" dxfId="525" priority="1126" stopIfTrue="1" operator="lessThan">
      <formula>50</formula>
    </cfRule>
    <cfRule type="containsText" dxfId="524" priority="1125" stopIfTrue="1" operator="containsText" text="لم">
      <formula>NOT(ISERROR(SEARCH("لم",F919)))</formula>
    </cfRule>
    <cfRule type="containsText" dxfId="523" priority="1127" stopIfTrue="1" operator="containsText" text="لم">
      <formula>NOT(ISERROR(SEARCH("لم",F919)))</formula>
    </cfRule>
    <cfRule type="cellIs" dxfId="522" priority="1135" stopIfTrue="1" operator="lessThan">
      <formula>50</formula>
    </cfRule>
    <cfRule type="cellIs" dxfId="521" priority="1124" stopIfTrue="1" operator="lessThan">
      <formula>50</formula>
    </cfRule>
    <cfRule type="cellIs" dxfId="520" priority="1150" stopIfTrue="1" operator="lessThan">
      <formula>50</formula>
    </cfRule>
    <cfRule type="cellIs" dxfId="519" priority="1148" stopIfTrue="1" operator="lessThan">
      <formula>50</formula>
    </cfRule>
    <cfRule type="cellIs" dxfId="518" priority="1147" stopIfTrue="1" operator="greaterThanOrEqual">
      <formula>50</formula>
    </cfRule>
    <cfRule type="cellIs" dxfId="517" priority="1145" stopIfTrue="1" operator="lessThan">
      <formula>50</formula>
    </cfRule>
    <cfRule type="cellIs" dxfId="516" priority="1144" stopIfTrue="1" operator="lessThan">
      <formula>50</formula>
    </cfRule>
    <cfRule type="cellIs" dxfId="515" priority="1143" stopIfTrue="1" operator="lessThan">
      <formula>50</formula>
    </cfRule>
    <cfRule type="cellIs" dxfId="514" priority="1131" stopIfTrue="1" operator="greaterThanOrEqual">
      <formula>50</formula>
    </cfRule>
    <cfRule type="cellIs" dxfId="513" priority="1133" stopIfTrue="1" operator="lessThan">
      <formula>50</formula>
    </cfRule>
    <cfRule type="cellIs" dxfId="512" priority="1129" stopIfTrue="1" operator="lessThan">
      <formula>50</formula>
    </cfRule>
    <cfRule type="cellIs" dxfId="511" priority="1142" stopIfTrue="1" operator="greaterThanOrEqual">
      <formula>50</formula>
    </cfRule>
    <cfRule type="cellIs" dxfId="510" priority="1141" stopIfTrue="1" operator="lessThan">
      <formula>5050</formula>
    </cfRule>
  </conditionalFormatting>
  <conditionalFormatting sqref="F920:F925 E920:E930 F917:F918 F927:F929">
    <cfRule type="cellIs" dxfId="509" priority="1191" stopIfTrue="1" operator="greaterThanOrEqual">
      <formula>50</formula>
    </cfRule>
  </conditionalFormatting>
  <conditionalFormatting sqref="F920:F925 F917:F918 E922 F927:F929">
    <cfRule type="cellIs" dxfId="508" priority="1186" stopIfTrue="1" operator="lessThan">
      <formula>5050</formula>
    </cfRule>
  </conditionalFormatting>
  <conditionalFormatting sqref="F920:F925">
    <cfRule type="cellIs" dxfId="507" priority="1188" stopIfTrue="1" operator="lessThan">
      <formula>50</formula>
    </cfRule>
    <cfRule type="cellIs" dxfId="506" priority="1187" stopIfTrue="1" operator="lessThanOrEqual">
      <formula>49</formula>
    </cfRule>
    <cfRule type="cellIs" dxfId="505" priority="1189" stopIfTrue="1" operator="greaterThanOrEqual">
      <formula>50</formula>
    </cfRule>
    <cfRule type="cellIs" dxfId="504" priority="1185" stopIfTrue="1" operator="greaterThanOrEqual">
      <formula>50</formula>
    </cfRule>
  </conditionalFormatting>
  <conditionalFormatting sqref="F926">
    <cfRule type="cellIs" dxfId="503" priority="1105" stopIfTrue="1" operator="greaterThanOrEqual">
      <formula>50</formula>
    </cfRule>
    <cfRule type="cellIs" dxfId="502" priority="1104" stopIfTrue="1" operator="lessThan">
      <formula>50</formula>
    </cfRule>
    <cfRule type="cellIs" dxfId="501" priority="1103" stopIfTrue="1" operator="lessThan">
      <formula>50</formula>
    </cfRule>
    <cfRule type="cellIs" dxfId="500" priority="1117" stopIfTrue="1" operator="greaterThanOrEqual">
      <formula>50</formula>
    </cfRule>
    <cfRule type="cellIs" dxfId="499" priority="1098" stopIfTrue="1" operator="lessThan">
      <formula>50</formula>
    </cfRule>
    <cfRule type="cellIs" dxfId="498" priority="1115" stopIfTrue="1" operator="greaterThanOrEqual">
      <formula>50</formula>
    </cfRule>
    <cfRule type="cellIs" dxfId="497" priority="1100" stopIfTrue="1" operator="greaterThanOrEqual">
      <formula>50</formula>
    </cfRule>
    <cfRule type="cellIs" dxfId="496" priority="1118" stopIfTrue="1" operator="lessThan">
      <formula>50</formula>
    </cfRule>
    <cfRule type="cellIs" dxfId="495" priority="1116" stopIfTrue="1" operator="lessThan">
      <formula>50</formula>
    </cfRule>
    <cfRule type="cellIs" dxfId="494" priority="1107" stopIfTrue="1" operator="lessThan">
      <formula>5050</formula>
    </cfRule>
    <cfRule type="cellIs" dxfId="493" priority="1109" stopIfTrue="1" operator="lessThan">
      <formula>50</formula>
    </cfRule>
    <cfRule type="cellIs" dxfId="492" priority="1110" stopIfTrue="1" operator="greaterThanOrEqual">
      <formula>50</formula>
    </cfRule>
    <cfRule type="cellIs" dxfId="491" priority="1112" stopIfTrue="1" operator="lessThan">
      <formula>50</formula>
    </cfRule>
    <cfRule type="cellIs" dxfId="490" priority="1102" stopIfTrue="1" operator="lessThan">
      <formula>50</formula>
    </cfRule>
    <cfRule type="cellIs" dxfId="489" priority="1108" stopIfTrue="1" operator="lessThanOrEqual">
      <formula>49</formula>
    </cfRule>
  </conditionalFormatting>
  <conditionalFormatting sqref="F926:F929">
    <cfRule type="cellIs" dxfId="488" priority="1097" stopIfTrue="1" operator="greaterThanOrEqual">
      <formula>50</formula>
    </cfRule>
    <cfRule type="cellIs" dxfId="487" priority="1120" stopIfTrue="1" operator="lessThan">
      <formula>50</formula>
    </cfRule>
    <cfRule type="cellIs" dxfId="486" priority="1121" stopIfTrue="1" operator="greaterThanOrEqual">
      <formula>50</formula>
    </cfRule>
  </conditionalFormatting>
  <conditionalFormatting sqref="F927">
    <cfRule type="cellIs" dxfId="485" priority="1094" stopIfTrue="1" operator="lessThanOrEqual">
      <formula>49</formula>
    </cfRule>
    <cfRule type="cellIs" dxfId="484" priority="1095" stopIfTrue="1" operator="lessThan">
      <formula>50</formula>
    </cfRule>
    <cfRule type="cellIs" dxfId="483" priority="1096" stopIfTrue="1" operator="greaterThanOrEqual">
      <formula>50</formula>
    </cfRule>
  </conditionalFormatting>
  <conditionalFormatting sqref="F931:F935 F949 F996:F997 F1002">
    <cfRule type="cellIs" dxfId="482" priority="1029" stopIfTrue="1" operator="lessThan">
      <formula>50</formula>
    </cfRule>
  </conditionalFormatting>
  <conditionalFormatting sqref="F931:F935 F964:F966 F996:F997 F1016 F1019:F1022 F1024:F1027">
    <cfRule type="cellIs" dxfId="481" priority="1039" stopIfTrue="1" operator="greaterThanOrEqual">
      <formula>50</formula>
    </cfRule>
    <cfRule type="cellIs" dxfId="480" priority="1038" stopIfTrue="1" operator="lessThan">
      <formula>50</formula>
    </cfRule>
  </conditionalFormatting>
  <conditionalFormatting sqref="F931:F938 F944:F950 F955:F963 F965:F968 E982:E987 F996:F1006 F1008:F1013 F1016:F1022 F1024:F1027">
    <cfRule type="cellIs" dxfId="479" priority="1020" stopIfTrue="1" operator="lessThan">
      <formula>50</formula>
    </cfRule>
    <cfRule type="cellIs" dxfId="478" priority="1019" stopIfTrue="1" operator="lessThan">
      <formula>50</formula>
    </cfRule>
    <cfRule type="cellIs" dxfId="477" priority="1021" stopIfTrue="1" operator="lessThan">
      <formula>50</formula>
    </cfRule>
    <cfRule type="cellIs" dxfId="476" priority="1022" stopIfTrue="1" operator="greaterThanOrEqual">
      <formula>50</formula>
    </cfRule>
  </conditionalFormatting>
  <conditionalFormatting sqref="F931:F938 F944:F950 F955:F963 F965:F968 F996:F1006 F1008:F1013 F1016:F1022 F1024:F1027">
    <cfRule type="cellIs" dxfId="475" priority="1015" stopIfTrue="1" operator="lessThan">
      <formula>50</formula>
    </cfRule>
  </conditionalFormatting>
  <conditionalFormatting sqref="F931:F938 F944:F950 F996:F1006">
    <cfRule type="cellIs" dxfId="474" priority="1030" stopIfTrue="1" operator="greaterThanOrEqual">
      <formula>50</formula>
    </cfRule>
  </conditionalFormatting>
  <conditionalFormatting sqref="F931:F938 F965:F968 F996:F1006 F1016:F1022 F1024:F1027 F955:F963 F944:F950 F1008:F1013">
    <cfRule type="cellIs" dxfId="473" priority="1040" stopIfTrue="1" operator="lessThan">
      <formula>50</formula>
    </cfRule>
  </conditionalFormatting>
  <conditionalFormatting sqref="F935:F936">
    <cfRule type="cellIs" dxfId="472" priority="1000" stopIfTrue="1" operator="greaterThanOrEqual">
      <formula>50</formula>
    </cfRule>
    <cfRule type="cellIs" dxfId="471" priority="1001" stopIfTrue="1" operator="lessThan">
      <formula>50</formula>
    </cfRule>
    <cfRule type="cellIs" dxfId="470" priority="1002" stopIfTrue="1" operator="greaterThanOrEqual">
      <formula>50</formula>
    </cfRule>
  </conditionalFormatting>
  <conditionalFormatting sqref="F935:F937">
    <cfRule type="cellIs" dxfId="469" priority="1005" stopIfTrue="1" operator="greaterThanOrEqual">
      <formula>50</formula>
    </cfRule>
    <cfRule type="cellIs" dxfId="468" priority="1004" stopIfTrue="1" operator="lessThan">
      <formula>50</formula>
    </cfRule>
    <cfRule type="cellIs" dxfId="467" priority="1003" stopIfTrue="1" operator="lessThanOrEqual">
      <formula>49</formula>
    </cfRule>
  </conditionalFormatting>
  <conditionalFormatting sqref="F937:F939 F952:F954">
    <cfRule type="cellIs" dxfId="466" priority="962" stopIfTrue="1" operator="lessThan">
      <formula>50</formula>
    </cfRule>
    <cfRule type="cellIs" dxfId="465" priority="963" stopIfTrue="1" operator="greaterThanOrEqual">
      <formula>50</formula>
    </cfRule>
  </conditionalFormatting>
  <conditionalFormatting sqref="F938 F941 F954 F957">
    <cfRule type="cellIs" dxfId="464" priority="950" stopIfTrue="1" operator="lessThan">
      <formula>50</formula>
    </cfRule>
  </conditionalFormatting>
  <conditionalFormatting sqref="F938:F939 F941 F954 F957">
    <cfRule type="cellIs" dxfId="463" priority="951" stopIfTrue="1" operator="greaterThanOrEqual">
      <formula>50</formula>
    </cfRule>
  </conditionalFormatting>
  <conditionalFormatting sqref="F938:F943">
    <cfRule type="cellIs" dxfId="462" priority="956" stopIfTrue="1" operator="greaterThanOrEqual">
      <formula>50</formula>
    </cfRule>
  </conditionalFormatting>
  <conditionalFormatting sqref="F939 F954">
    <cfRule type="cellIs" dxfId="461" priority="943" stopIfTrue="1" operator="lessThan">
      <formula>50</formula>
    </cfRule>
    <cfRule type="cellIs" dxfId="460" priority="939" stopIfTrue="1" operator="lessThan">
      <formula>50</formula>
    </cfRule>
    <cfRule type="cellIs" dxfId="459" priority="941" stopIfTrue="1" operator="greaterThanOrEqual">
      <formula>50</formula>
    </cfRule>
    <cfRule type="cellIs" dxfId="458" priority="948" stopIfTrue="1" operator="lessThan">
      <formula>5050</formula>
    </cfRule>
    <cfRule type="cellIs" dxfId="457" priority="958" stopIfTrue="1" operator="lessThan">
      <formula>50</formula>
    </cfRule>
    <cfRule type="cellIs" dxfId="456" priority="946" stopIfTrue="1" operator="greaterThanOrEqual">
      <formula>50</formula>
    </cfRule>
    <cfRule type="cellIs" dxfId="455" priority="945" stopIfTrue="1" operator="lessThan">
      <formula>50</formula>
    </cfRule>
    <cfRule type="cellIs" dxfId="454" priority="944" stopIfTrue="1" operator="lessThan">
      <formula>50</formula>
    </cfRule>
  </conditionalFormatting>
  <conditionalFormatting sqref="F939">
    <cfRule type="cellIs" dxfId="453" priority="938" stopIfTrue="1" operator="greaterThanOrEqual">
      <formula>50</formula>
    </cfRule>
  </conditionalFormatting>
  <conditionalFormatting sqref="F939:F943 F954">
    <cfRule type="cellIs" dxfId="452" priority="953" stopIfTrue="1" operator="lessThan">
      <formula>50</formula>
    </cfRule>
  </conditionalFormatting>
  <conditionalFormatting sqref="F939:F943">
    <cfRule type="cellIs" dxfId="451" priority="957" stopIfTrue="1" operator="lessThan">
      <formula>50</formula>
    </cfRule>
  </conditionalFormatting>
  <conditionalFormatting sqref="F940:F943 F952:F953">
    <cfRule type="cellIs" dxfId="450" priority="984" stopIfTrue="1" operator="greaterThanOrEqual">
      <formula>50</formula>
    </cfRule>
    <cfRule type="cellIs" dxfId="449" priority="973" stopIfTrue="1" operator="lessThan">
      <formula>50</formula>
    </cfRule>
    <cfRule type="cellIs" dxfId="448" priority="980" stopIfTrue="1" operator="lessThan">
      <formula>5050</formula>
    </cfRule>
    <cfRule type="cellIs" dxfId="447" priority="974" stopIfTrue="1" operator="lessThan">
      <formula>50</formula>
    </cfRule>
    <cfRule type="cellIs" dxfId="446" priority="975" stopIfTrue="1" operator="greaterThanOrEqual">
      <formula>50</formula>
    </cfRule>
    <cfRule type="cellIs" dxfId="445" priority="972" stopIfTrue="1" operator="lessThan">
      <formula>50</formula>
    </cfRule>
    <cfRule type="cellIs" dxfId="444" priority="992" stopIfTrue="1" operator="lessThan">
      <formula>50</formula>
    </cfRule>
    <cfRule type="cellIs" dxfId="443" priority="985" stopIfTrue="1" operator="lessThan">
      <formula>50</formula>
    </cfRule>
  </conditionalFormatting>
  <conditionalFormatting sqref="F940:F943">
    <cfRule type="cellIs" dxfId="442" priority="967" stopIfTrue="1" operator="greaterThanOrEqual">
      <formula>50</formula>
    </cfRule>
    <cfRule type="cellIs" dxfId="441" priority="968" stopIfTrue="1" operator="lessThan">
      <formula>50</formula>
    </cfRule>
    <cfRule type="cellIs" dxfId="440" priority="970" stopIfTrue="1" operator="greaterThanOrEqual">
      <formula>50</formula>
    </cfRule>
  </conditionalFormatting>
  <conditionalFormatting sqref="F940:F950 F952:F953">
    <cfRule type="cellIs" dxfId="439" priority="995" stopIfTrue="1" operator="greaterThanOrEqual">
      <formula>50</formula>
    </cfRule>
    <cfRule type="cellIs" dxfId="438" priority="994" stopIfTrue="1" operator="lessThan">
      <formula>50</formula>
    </cfRule>
  </conditionalFormatting>
  <conditionalFormatting sqref="F941 F938 F957 F949">
    <cfRule type="cellIs" dxfId="437" priority="961" stopIfTrue="1" operator="lessThan">
      <formula>50</formula>
    </cfRule>
  </conditionalFormatting>
  <conditionalFormatting sqref="F941">
    <cfRule type="cellIs" dxfId="436" priority="960" stopIfTrue="1" operator="greaterThanOrEqual">
      <formula>50</formula>
    </cfRule>
    <cfRule type="cellIs" dxfId="435" priority="839" stopIfTrue="1" operator="lessThan">
      <formula>5050</formula>
    </cfRule>
    <cfRule type="cellIs" dxfId="434" priority="837" stopIfTrue="1" operator="greaterThanOrEqual">
      <formula>50</formula>
    </cfRule>
    <cfRule type="cellIs" dxfId="433" priority="835" stopIfTrue="1" operator="lessThan">
      <formula>50</formula>
    </cfRule>
    <cfRule type="cellIs" dxfId="432" priority="834" stopIfTrue="1" operator="lessThan">
      <formula>50</formula>
    </cfRule>
    <cfRule type="cellIs" dxfId="431" priority="832" stopIfTrue="1" operator="greaterThanOrEqual">
      <formula>50</formula>
    </cfRule>
    <cfRule type="cellIs" dxfId="430" priority="830" stopIfTrue="1" operator="lessThan">
      <formula>50</formula>
    </cfRule>
    <cfRule type="cellIs" dxfId="429" priority="829" stopIfTrue="1" operator="greaterThanOrEqual">
      <formula>50</formula>
    </cfRule>
    <cfRule type="cellIs" dxfId="428" priority="836" stopIfTrue="1" operator="lessThan">
      <formula>50</formula>
    </cfRule>
    <cfRule type="cellIs" dxfId="427" priority="846" stopIfTrue="1" operator="greaterThanOrEqual">
      <formula>50</formula>
    </cfRule>
    <cfRule type="cellIs" dxfId="426" priority="845" stopIfTrue="1" operator="lessThan">
      <formula>50</formula>
    </cfRule>
    <cfRule type="cellIs" dxfId="425" priority="843" stopIfTrue="1" operator="lessThan">
      <formula>50</formula>
    </cfRule>
    <cfRule type="cellIs" dxfId="424" priority="841" stopIfTrue="1" operator="lessThan">
      <formula>50</formula>
    </cfRule>
    <cfRule type="cellIs" dxfId="423" priority="840" stopIfTrue="1" operator="greaterThanOrEqual">
      <formula>50</formula>
    </cfRule>
  </conditionalFormatting>
  <conditionalFormatting sqref="F945 F957">
    <cfRule type="cellIs" dxfId="422" priority="869" stopIfTrue="1" operator="greaterThanOrEqual">
      <formula>50</formula>
    </cfRule>
    <cfRule type="cellIs" dxfId="421" priority="868" stopIfTrue="1" operator="lessThan">
      <formula>50</formula>
    </cfRule>
    <cfRule type="cellIs" dxfId="420" priority="857" stopIfTrue="1" operator="lessThan">
      <formula>5050</formula>
    </cfRule>
    <cfRule type="cellIs" dxfId="419" priority="853" stopIfTrue="1" operator="lessThan">
      <formula>50</formula>
    </cfRule>
    <cfRule type="cellIs" dxfId="418" priority="855" stopIfTrue="1" operator="greaterThanOrEqual">
      <formula>50</formula>
    </cfRule>
    <cfRule type="cellIs" dxfId="417" priority="852" stopIfTrue="1" operator="lessThan">
      <formula>50</formula>
    </cfRule>
    <cfRule type="cellIs" dxfId="416" priority="850" stopIfTrue="1" operator="greaterThanOrEqual">
      <formula>50</formula>
    </cfRule>
    <cfRule type="cellIs" dxfId="415" priority="848" stopIfTrue="1" operator="lessThan">
      <formula>50</formula>
    </cfRule>
    <cfRule type="cellIs" dxfId="414" priority="847" stopIfTrue="1" operator="greaterThanOrEqual">
      <formula>50</formula>
    </cfRule>
    <cfRule type="cellIs" dxfId="413" priority="864" stopIfTrue="1" operator="lessThan">
      <formula>50</formula>
    </cfRule>
    <cfRule type="cellIs" dxfId="412" priority="854" stopIfTrue="1" operator="lessThan">
      <formula>50</formula>
    </cfRule>
  </conditionalFormatting>
  <conditionalFormatting sqref="F945">
    <cfRule type="cellIs" dxfId="411" priority="867" stopIfTrue="1" operator="lessThan">
      <formula>50</formula>
    </cfRule>
    <cfRule type="cellIs" dxfId="410" priority="860" stopIfTrue="1" operator="greaterThanOrEqual">
      <formula>50</formula>
    </cfRule>
    <cfRule type="cellIs" dxfId="409" priority="859" stopIfTrue="1" operator="lessThan">
      <formula>50</formula>
    </cfRule>
    <cfRule type="cellIs" dxfId="408" priority="858" stopIfTrue="1" operator="lessThanOrEqual">
      <formula>49</formula>
    </cfRule>
    <cfRule type="cellIs" dxfId="407" priority="866" stopIfTrue="1" operator="greaterThanOrEqual">
      <formula>50</formula>
    </cfRule>
  </conditionalFormatting>
  <conditionalFormatting sqref="F949">
    <cfRule type="cellIs" dxfId="406" priority="915" stopIfTrue="1" operator="greaterThanOrEqual">
      <formula>50</formula>
    </cfRule>
    <cfRule type="cellIs" dxfId="405" priority="914" stopIfTrue="1" operator="lessThan">
      <formula>50</formula>
    </cfRule>
    <cfRule type="cellIs" dxfId="404" priority="913" stopIfTrue="1" operator="greaterThanOrEqual">
      <formula>50</formula>
    </cfRule>
    <cfRule type="cellIs" dxfId="403" priority="911" stopIfTrue="1" operator="lessThan">
      <formula>50</formula>
    </cfRule>
  </conditionalFormatting>
  <conditionalFormatting sqref="F951">
    <cfRule type="cellIs" dxfId="402" priority="928" stopIfTrue="1" operator="lessThan">
      <formula>50</formula>
    </cfRule>
    <cfRule type="cellIs" dxfId="401" priority="927" stopIfTrue="1" operator="greaterThanOrEqual">
      <formula>50</formula>
    </cfRule>
    <cfRule type="cellIs" dxfId="400" priority="924" stopIfTrue="1" operator="greaterThanOrEqual">
      <formula>50</formula>
    </cfRule>
    <cfRule type="cellIs" dxfId="399" priority="923" stopIfTrue="1" operator="lessThan">
      <formula>50</formula>
    </cfRule>
    <cfRule type="cellIs" dxfId="398" priority="922" stopIfTrue="1" operator="lessThan">
      <formula>50</formula>
    </cfRule>
    <cfRule type="cellIs" dxfId="397" priority="921" stopIfTrue="1" operator="lessThan">
      <formula>50</formula>
    </cfRule>
    <cfRule type="cellIs" dxfId="396" priority="919" stopIfTrue="1" operator="greaterThanOrEqual">
      <formula>50</formula>
    </cfRule>
    <cfRule type="cellIs" dxfId="395" priority="917" stopIfTrue="1" operator="lessThan">
      <formula>50</formula>
    </cfRule>
    <cfRule type="cellIs" dxfId="394" priority="926" stopIfTrue="1" operator="lessThan">
      <formula>5050</formula>
    </cfRule>
    <cfRule type="cellIs" dxfId="393" priority="937" stopIfTrue="1" operator="greaterThanOrEqual">
      <formula>50</formula>
    </cfRule>
    <cfRule type="cellIs" dxfId="392" priority="936" stopIfTrue="1" operator="lessThan">
      <formula>50</formula>
    </cfRule>
    <cfRule type="cellIs" dxfId="391" priority="934" stopIfTrue="1" operator="lessThan">
      <formula>50</formula>
    </cfRule>
    <cfRule type="cellIs" dxfId="390" priority="933" stopIfTrue="1" operator="greaterThanOrEqual">
      <formula>50</formula>
    </cfRule>
    <cfRule type="cellIs" dxfId="389" priority="932" stopIfTrue="1" operator="lessThan">
      <formula>50</formula>
    </cfRule>
    <cfRule type="cellIs" dxfId="388" priority="931" stopIfTrue="1" operator="greaterThanOrEqual">
      <formula>50</formula>
    </cfRule>
  </conditionalFormatting>
  <conditionalFormatting sqref="F951:F954">
    <cfRule type="cellIs" dxfId="387" priority="916" stopIfTrue="1" operator="greaterThanOrEqual">
      <formula>50</formula>
    </cfRule>
  </conditionalFormatting>
  <conditionalFormatting sqref="F952:F958 F965:F968 F998:F1009 F944:F950 F935:F938 F961:F963 F1016:F1022 F1013 F1024:F1027">
    <cfRule type="cellIs" dxfId="386" priority="998" stopIfTrue="1" operator="lessThan">
      <formula>50</formula>
    </cfRule>
  </conditionalFormatting>
  <conditionalFormatting sqref="F952:F958 F965:F968 F998:F1009">
    <cfRule type="cellIs" dxfId="385" priority="997" stopIfTrue="1" operator="greaterThanOrEqual">
      <formula>50</formula>
    </cfRule>
    <cfRule type="cellIs" dxfId="384" priority="996" stopIfTrue="1" operator="lessThan">
      <formula>50</formula>
    </cfRule>
  </conditionalFormatting>
  <conditionalFormatting sqref="F954 F957 F941 F938">
    <cfRule type="cellIs" dxfId="383" priority="949" stopIfTrue="1" operator="lessThanOrEqual">
      <formula>49</formula>
    </cfRule>
  </conditionalFormatting>
  <conditionalFormatting sqref="F955:F963 F965:F968 E982:E987 F1016:F1022 F1024:F1027 F931:F938 F944:F950 F996:F1006 F1008:F1013">
    <cfRule type="cellIs" dxfId="382" priority="1027" stopIfTrue="1" operator="lessThan">
      <formula>5050</formula>
    </cfRule>
  </conditionalFormatting>
  <conditionalFormatting sqref="F955:F968 E982:E987 F1016:F1022 F1024:F1027">
    <cfRule type="cellIs" dxfId="381" priority="1025" stopIfTrue="1" operator="greaterThanOrEqual">
      <formula>50</formula>
    </cfRule>
  </conditionalFormatting>
  <conditionalFormatting sqref="F957 F945">
    <cfRule type="cellIs" dxfId="380" priority="862" stopIfTrue="1" operator="lessThan">
      <formula>50</formula>
    </cfRule>
  </conditionalFormatting>
  <conditionalFormatting sqref="F957">
    <cfRule type="cellIs" dxfId="379" priority="861" stopIfTrue="1" operator="greaterThanOrEqual">
      <formula>50</formula>
    </cfRule>
  </conditionalFormatting>
  <conditionalFormatting sqref="F959:F960">
    <cfRule type="cellIs" dxfId="378" priority="908" stopIfTrue="1" operator="greaterThanOrEqual">
      <formula>50</formula>
    </cfRule>
    <cfRule type="cellIs" dxfId="377" priority="907" stopIfTrue="1" operator="lessThan">
      <formula>50</formula>
    </cfRule>
  </conditionalFormatting>
  <conditionalFormatting sqref="F959:F963">
    <cfRule type="cellIs" dxfId="376" priority="896" stopIfTrue="1" operator="lessThan">
      <formula>50</formula>
    </cfRule>
    <cfRule type="cellIs" dxfId="375" priority="897" stopIfTrue="1" operator="greaterThanOrEqual">
      <formula>50</formula>
    </cfRule>
    <cfRule type="cellIs" dxfId="374" priority="909" stopIfTrue="1" operator="lessThan">
      <formula>50</formula>
    </cfRule>
    <cfRule type="cellIs" dxfId="373" priority="910" stopIfTrue="1" operator="greaterThanOrEqual">
      <formula>50</formula>
    </cfRule>
    <cfRule type="cellIs" dxfId="372" priority="891" stopIfTrue="1" operator="lessThanOrEqual">
      <formula>49</formula>
    </cfRule>
  </conditionalFormatting>
  <conditionalFormatting sqref="F962">
    <cfRule type="cellIs" dxfId="371" priority="893" stopIfTrue="1" operator="greaterThanOrEqual">
      <formula>50</formula>
    </cfRule>
    <cfRule type="cellIs" dxfId="370" priority="894" stopIfTrue="1" operator="lessThan">
      <formula>50</formula>
    </cfRule>
    <cfRule type="cellIs" dxfId="369" priority="895" stopIfTrue="1" operator="greaterThanOrEqual">
      <formula>50</formula>
    </cfRule>
    <cfRule type="cellIs" dxfId="368" priority="892" stopIfTrue="1" operator="lessThan">
      <formula>50</formula>
    </cfRule>
  </conditionalFormatting>
  <conditionalFormatting sqref="F964">
    <cfRule type="cellIs" dxfId="367" priority="880" stopIfTrue="1" operator="lessThan">
      <formula>50</formula>
    </cfRule>
    <cfRule type="cellIs" dxfId="366" priority="879" stopIfTrue="1" operator="lessThan">
      <formula>50</formula>
    </cfRule>
    <cfRule type="cellIs" dxfId="365" priority="870" stopIfTrue="1" operator="lessThan">
      <formula>50</formula>
    </cfRule>
    <cfRule type="cellIs" dxfId="364" priority="878" stopIfTrue="1" operator="lessThan">
      <formula>50</formula>
    </cfRule>
    <cfRule type="cellIs" dxfId="363" priority="876" stopIfTrue="1" operator="greaterThanOrEqual">
      <formula>50</formula>
    </cfRule>
    <cfRule type="cellIs" dxfId="362" priority="874" stopIfTrue="1" operator="lessThan">
      <formula>50</formula>
    </cfRule>
    <cfRule type="cellIs" dxfId="361" priority="873" stopIfTrue="1" operator="greaterThanOrEqual">
      <formula>50</formula>
    </cfRule>
    <cfRule type="cellIs" dxfId="360" priority="872" stopIfTrue="1" operator="lessThan">
      <formula>50</formula>
    </cfRule>
    <cfRule type="cellIs" dxfId="359" priority="884" stopIfTrue="1" operator="greaterThanOrEqual">
      <formula>50</formula>
    </cfRule>
    <cfRule type="cellIs" dxfId="358" priority="871" stopIfTrue="1" operator="greaterThanOrEqual">
      <formula>50</formula>
    </cfRule>
    <cfRule type="cellIs" dxfId="357" priority="890" stopIfTrue="1" operator="greaterThanOrEqual">
      <formula>50</formula>
    </cfRule>
    <cfRule type="cellIs" dxfId="356" priority="889" stopIfTrue="1" operator="lessThan">
      <formula>50</formula>
    </cfRule>
    <cfRule type="cellIs" dxfId="355" priority="887" stopIfTrue="1" operator="lessThan">
      <formula>50</formula>
    </cfRule>
    <cfRule type="cellIs" dxfId="354" priority="885" stopIfTrue="1" operator="lessThan">
      <formula>50</formula>
    </cfRule>
    <cfRule type="cellIs" dxfId="353" priority="883" stopIfTrue="1" operator="lessThan">
      <formula>5050</formula>
    </cfRule>
    <cfRule type="cellIs" dxfId="352" priority="881" stopIfTrue="1" operator="greaterThanOrEqual">
      <formula>50</formula>
    </cfRule>
  </conditionalFormatting>
  <conditionalFormatting sqref="F964:F966 E975 E982:E987 E993:E994 F1016 F1019:F1022 E1020 F1024:F1027">
    <cfRule type="cellIs" dxfId="351" priority="1012" stopIfTrue="1" operator="lessThan">
      <formula>50</formula>
    </cfRule>
  </conditionalFormatting>
  <conditionalFormatting sqref="F964:F966 E982:E987 F1016 F1019:F1022 F1024:F1027">
    <cfRule type="containsText" dxfId="350" priority="1013" stopIfTrue="1" operator="containsText" text="لم">
      <formula>NOT(ISERROR(SEARCH("لم",E964)))</formula>
    </cfRule>
    <cfRule type="cellIs" dxfId="349" priority="1024" stopIfTrue="1" operator="lessThan">
      <formula>50</formula>
    </cfRule>
    <cfRule type="cellIs" dxfId="348" priority="1023" stopIfTrue="1" operator="lessThan">
      <formula>50</formula>
    </cfRule>
  </conditionalFormatting>
  <conditionalFormatting sqref="F964:F966 F1016 F1019:F1022 F1024:F1027 F931:F935 F996:F997">
    <cfRule type="cellIs" dxfId="347" priority="1037" stopIfTrue="1" operator="greaterThanOrEqual">
      <formula>50</formula>
    </cfRule>
  </conditionalFormatting>
  <conditionalFormatting sqref="F965:F968 F1016:F1022 F1024:F1027 F931:F938 F944:F950 F955:F963 F996:F1006 F1008:F1013">
    <cfRule type="cellIs" dxfId="346" priority="1014" stopIfTrue="1" operator="greaterThanOrEqual">
      <formula>50</formula>
    </cfRule>
  </conditionalFormatting>
  <conditionalFormatting sqref="F967">
    <cfRule type="cellIs" dxfId="345" priority="899" stopIfTrue="1" operator="lessThan">
      <formula>50</formula>
    </cfRule>
    <cfRule type="cellIs" dxfId="344" priority="900" stopIfTrue="1" operator="greaterThanOrEqual">
      <formula>50</formula>
    </cfRule>
    <cfRule type="cellIs" dxfId="343" priority="898" stopIfTrue="1" operator="lessThanOrEqual">
      <formula>49</formula>
    </cfRule>
  </conditionalFormatting>
  <conditionalFormatting sqref="F968">
    <cfRule type="cellIs" dxfId="342" priority="965" stopIfTrue="1" operator="lessThan">
      <formula>50</formula>
    </cfRule>
    <cfRule type="cellIs" dxfId="341" priority="988" stopIfTrue="1" operator="lessThan">
      <formula>50</formula>
    </cfRule>
    <cfRule type="cellIs" dxfId="340" priority="986" stopIfTrue="1" operator="lessThan">
      <formula>50</formula>
    </cfRule>
    <cfRule type="cellIs" dxfId="339" priority="976" stopIfTrue="1" operator="lessThan">
      <formula>50</formula>
    </cfRule>
    <cfRule type="cellIs" dxfId="338" priority="977" stopIfTrue="1" operator="lessThan">
      <formula>50</formula>
    </cfRule>
    <cfRule type="cellIs" dxfId="337" priority="978" stopIfTrue="1" operator="greaterThanOrEqual">
      <formula>50</formula>
    </cfRule>
    <cfRule type="cellIs" dxfId="336" priority="989" stopIfTrue="1" operator="greaterThanOrEqual">
      <formula>50</formula>
    </cfRule>
    <cfRule type="cellIs" dxfId="335" priority="990" stopIfTrue="1" operator="lessThan">
      <formula>50</formula>
    </cfRule>
    <cfRule type="cellIs" dxfId="334" priority="991" stopIfTrue="1" operator="greaterThanOrEqual">
      <formula>50</formula>
    </cfRule>
    <cfRule type="containsText" dxfId="333" priority="964" stopIfTrue="1" operator="containsText" text="لم">
      <formula>NOT(ISERROR(SEARCH("لم",F968)))</formula>
    </cfRule>
    <cfRule type="containsText" dxfId="332" priority="966" stopIfTrue="1" operator="containsText" text="لم">
      <formula>NOT(ISERROR(SEARCH("لم",F968)))</formula>
    </cfRule>
  </conditionalFormatting>
  <conditionalFormatting sqref="F980">
    <cfRule type="cellIs" dxfId="331" priority="403" stopIfTrue="1" operator="lessThan">
      <formula>50</formula>
    </cfRule>
    <cfRule type="cellIs" dxfId="330" priority="402" stopIfTrue="1" operator="lessThanOrEqual">
      <formula>49</formula>
    </cfRule>
    <cfRule type="cellIs" dxfId="329" priority="401" stopIfTrue="1" operator="lessThan">
      <formula>5050</formula>
    </cfRule>
    <cfRule type="cellIs" dxfId="328" priority="399" stopIfTrue="1" operator="greaterThanOrEqual">
      <formula>50</formula>
    </cfRule>
    <cfRule type="cellIs" dxfId="327" priority="398" stopIfTrue="1" operator="lessThan">
      <formula>50</formula>
    </cfRule>
    <cfRule type="cellIs" dxfId="326" priority="397" stopIfTrue="1" operator="lessThan">
      <formula>50</formula>
    </cfRule>
    <cfRule type="cellIs" dxfId="325" priority="396" stopIfTrue="1" operator="lessThan">
      <formula>50</formula>
    </cfRule>
    <cfRule type="cellIs" dxfId="324" priority="415" stopIfTrue="1" operator="greaterThanOrEqual">
      <formula>50</formula>
    </cfRule>
    <cfRule type="cellIs" dxfId="323" priority="414" stopIfTrue="1" operator="lessThan">
      <formula>50</formula>
    </cfRule>
    <cfRule type="cellIs" dxfId="322" priority="412" stopIfTrue="1" operator="lessThan">
      <formula>50</formula>
    </cfRule>
    <cfRule type="cellIs" dxfId="321" priority="411" stopIfTrue="1" operator="greaterThanOrEqual">
      <formula>50</formula>
    </cfRule>
    <cfRule type="cellIs" dxfId="320" priority="410" stopIfTrue="1" operator="lessThan">
      <formula>50</formula>
    </cfRule>
    <cfRule type="cellIs" dxfId="319" priority="409" stopIfTrue="1" operator="greaterThanOrEqual">
      <formula>50</formula>
    </cfRule>
    <cfRule type="cellIs" dxfId="318" priority="404" stopIfTrue="1" operator="greaterThanOrEqual">
      <formula>50</formula>
    </cfRule>
    <cfRule type="cellIs" dxfId="317" priority="406" stopIfTrue="1" operator="lessThan">
      <formula>50</formula>
    </cfRule>
  </conditionalFormatting>
  <conditionalFormatting sqref="F980:F982">
    <cfRule type="cellIs" dxfId="316" priority="3" stopIfTrue="1" operator="greaterThanOrEqual">
      <formula>50</formula>
    </cfRule>
    <cfRule type="cellIs" dxfId="315" priority="27" stopIfTrue="1" operator="greaterThanOrEqual">
      <formula>50</formula>
    </cfRule>
    <cfRule type="cellIs" dxfId="314" priority="26" stopIfTrue="1" operator="lessThan">
      <formula>50</formula>
    </cfRule>
  </conditionalFormatting>
  <conditionalFormatting sqref="F981">
    <cfRule type="cellIs" dxfId="313" priority="8" stopIfTrue="1" operator="lessThan">
      <formula>50</formula>
    </cfRule>
    <cfRule type="cellIs" dxfId="312" priority="9" stopIfTrue="1" operator="lessThan">
      <formula>50</formula>
    </cfRule>
    <cfRule type="cellIs" dxfId="311" priority="4" stopIfTrue="1" operator="lessThan">
      <formula>50</formula>
    </cfRule>
    <cfRule type="cellIs" dxfId="310" priority="6" stopIfTrue="1" operator="greaterThanOrEqual">
      <formula>50</formula>
    </cfRule>
    <cfRule type="cellIs" dxfId="309" priority="24" stopIfTrue="1" operator="lessThan">
      <formula>50</formula>
    </cfRule>
    <cfRule type="cellIs" dxfId="308" priority="21" stopIfTrue="1" operator="greaterThanOrEqual">
      <formula>50</formula>
    </cfRule>
    <cfRule type="cellIs" dxfId="307" priority="18" stopIfTrue="1" operator="lessThan">
      <formula>50</formula>
    </cfRule>
    <cfRule type="cellIs" dxfId="306" priority="16" stopIfTrue="1" operator="greaterThanOrEqual">
      <formula>50</formula>
    </cfRule>
    <cfRule type="cellIs" dxfId="305" priority="15" stopIfTrue="1" operator="lessThan">
      <formula>50</formula>
    </cfRule>
    <cfRule type="cellIs" dxfId="304" priority="14" stopIfTrue="1" operator="lessThanOrEqual">
      <formula>49</formula>
    </cfRule>
    <cfRule type="cellIs" dxfId="303" priority="13" stopIfTrue="1" operator="lessThan">
      <formula>5050</formula>
    </cfRule>
    <cfRule type="cellIs" dxfId="302" priority="11" stopIfTrue="1" operator="greaterThanOrEqual">
      <formula>50</formula>
    </cfRule>
    <cfRule type="cellIs" dxfId="301" priority="10" stopIfTrue="1" operator="lessThan">
      <formula>50</formula>
    </cfRule>
  </conditionalFormatting>
  <conditionalFormatting sqref="F982">
    <cfRule type="cellIs" dxfId="300" priority="785" stopIfTrue="1" operator="greaterThanOrEqual">
      <formula>50</formula>
    </cfRule>
    <cfRule type="cellIs" dxfId="299" priority="781" stopIfTrue="1" operator="greaterThanOrEqual">
      <formula>50</formula>
    </cfRule>
    <cfRule type="cellIs" dxfId="298" priority="780" stopIfTrue="1" operator="lessThan">
      <formula>50</formula>
    </cfRule>
    <cfRule type="cellIs" dxfId="297" priority="784" stopIfTrue="1" operator="lessThan">
      <formula>50</formula>
    </cfRule>
    <cfRule type="cellIs" dxfId="296" priority="779" stopIfTrue="1" operator="greaterThanOrEqual">
      <formula>50</formula>
    </cfRule>
    <cfRule type="cellIs" dxfId="295" priority="776" stopIfTrue="1" operator="lessThan">
      <formula>50</formula>
    </cfRule>
    <cfRule type="cellIs" dxfId="294" priority="775" stopIfTrue="1" operator="greaterThanOrEqual">
      <formula>50</formula>
    </cfRule>
    <cfRule type="cellIs" dxfId="293" priority="774" stopIfTrue="1" operator="lessThan">
      <formula>5050</formula>
    </cfRule>
    <cfRule type="cellIs" dxfId="292" priority="772" stopIfTrue="1" operator="greaterThanOrEqual">
      <formula>50</formula>
    </cfRule>
    <cfRule type="cellIs" dxfId="291" priority="771" stopIfTrue="1" operator="lessThan">
      <formula>50</formula>
    </cfRule>
    <cfRule type="cellIs" dxfId="290" priority="770" stopIfTrue="1" operator="lessThan">
      <formula>50</formula>
    </cfRule>
    <cfRule type="cellIs" dxfId="289" priority="769" stopIfTrue="1" operator="lessThan">
      <formula>50</formula>
    </cfRule>
    <cfRule type="cellIs" dxfId="288" priority="782" stopIfTrue="1" operator="lessThan">
      <formula>50</formula>
    </cfRule>
  </conditionalFormatting>
  <conditionalFormatting sqref="F987">
    <cfRule type="cellIs" dxfId="287" priority="33" stopIfTrue="1" operator="lessThan">
      <formula>50</formula>
    </cfRule>
    <cfRule type="cellIs" dxfId="286" priority="43" stopIfTrue="1" operator="greaterThanOrEqual">
      <formula>50</formula>
    </cfRule>
    <cfRule type="cellIs" dxfId="285" priority="45" stopIfTrue="1" operator="lessThan">
      <formula>5050</formula>
    </cfRule>
    <cfRule type="cellIs" dxfId="284" priority="46" stopIfTrue="1" operator="greaterThanOrEqual">
      <formula>50</formula>
    </cfRule>
    <cfRule type="cellIs" dxfId="283" priority="47" stopIfTrue="1" operator="lessThan">
      <formula>50</formula>
    </cfRule>
    <cfRule type="cellIs" dxfId="282" priority="34" stopIfTrue="1" operator="greaterThanOrEqual">
      <formula>50</formula>
    </cfRule>
    <cfRule type="cellIs" dxfId="281" priority="35" stopIfTrue="1" operator="greaterThanOrEqual">
      <formula>50</formula>
    </cfRule>
    <cfRule type="cellIs" dxfId="280" priority="36" stopIfTrue="1" operator="lessThan">
      <formula>50</formula>
    </cfRule>
    <cfRule type="cellIs" dxfId="279" priority="28" stopIfTrue="1" operator="lessThan">
      <formula>50</formula>
    </cfRule>
    <cfRule type="cellIs" dxfId="278" priority="29" stopIfTrue="1" operator="greaterThanOrEqual">
      <formula>50</formula>
    </cfRule>
    <cfRule type="cellIs" dxfId="277" priority="51" stopIfTrue="1" operator="lessThan">
      <formula>50</formula>
    </cfRule>
    <cfRule type="cellIs" dxfId="276" priority="30" stopIfTrue="1" operator="lessThan">
      <formula>50</formula>
    </cfRule>
    <cfRule type="cellIs" dxfId="275" priority="31" stopIfTrue="1" operator="greaterThanOrEqual">
      <formula>50</formula>
    </cfRule>
    <cfRule type="cellIs" dxfId="274" priority="38" stopIfTrue="1" operator="greaterThanOrEqual">
      <formula>50</formula>
    </cfRule>
    <cfRule type="cellIs" dxfId="273" priority="40" stopIfTrue="1" operator="lessThan">
      <formula>50</formula>
    </cfRule>
    <cfRule type="cellIs" dxfId="272" priority="49" stopIfTrue="1" operator="lessThan">
      <formula>50</formula>
    </cfRule>
    <cfRule type="cellIs" dxfId="271" priority="32" stopIfTrue="1" operator="lessThanOrEqual">
      <formula>49</formula>
    </cfRule>
    <cfRule type="cellIs" dxfId="270" priority="52" stopIfTrue="1" operator="greaterThanOrEqual">
      <formula>50</formula>
    </cfRule>
    <cfRule type="cellIs" dxfId="269" priority="41" stopIfTrue="1" operator="lessThan">
      <formula>50</formula>
    </cfRule>
    <cfRule type="cellIs" dxfId="268" priority="42" stopIfTrue="1" operator="lessThan">
      <formula>50</formula>
    </cfRule>
  </conditionalFormatting>
  <conditionalFormatting sqref="F991">
    <cfRule type="cellIs" dxfId="267" priority="818" stopIfTrue="1" operator="greaterThanOrEqual">
      <formula>50</formula>
    </cfRule>
    <cfRule type="cellIs" dxfId="266" priority="807" stopIfTrue="1" operator="lessThan">
      <formula>50</formula>
    </cfRule>
    <cfRule type="cellIs" dxfId="265" priority="804" stopIfTrue="1" operator="greaterThanOrEqual">
      <formula>50</formula>
    </cfRule>
    <cfRule type="cellIs" dxfId="264" priority="806" stopIfTrue="1" operator="lessThan">
      <formula>50</formula>
    </cfRule>
    <cfRule type="cellIs" dxfId="263" priority="799" stopIfTrue="1" operator="lessThan">
      <formula>50</formula>
    </cfRule>
    <cfRule type="cellIs" dxfId="262" priority="800" stopIfTrue="1" operator="greaterThanOrEqual">
      <formula>50</formula>
    </cfRule>
    <cfRule type="cellIs" dxfId="261" priority="801" stopIfTrue="1" operator="greaterThanOrEqual">
      <formula>50</formula>
    </cfRule>
    <cfRule type="cellIs" dxfId="260" priority="798" stopIfTrue="1" operator="lessThanOrEqual">
      <formula>49</formula>
    </cfRule>
    <cfRule type="cellIs" dxfId="259" priority="802" stopIfTrue="1" operator="lessThan">
      <formula>50</formula>
    </cfRule>
    <cfRule type="cellIs" dxfId="258" priority="822" stopIfTrue="1" operator="greaterThanOrEqual">
      <formula>50</formula>
    </cfRule>
    <cfRule type="cellIs" dxfId="257" priority="821" stopIfTrue="1" operator="lessThan">
      <formula>50</formula>
    </cfRule>
    <cfRule type="cellIs" dxfId="256" priority="819" stopIfTrue="1" operator="lessThan">
      <formula>50</formula>
    </cfRule>
    <cfRule type="cellIs" dxfId="255" priority="817" stopIfTrue="1" operator="lessThan">
      <formula>50</formula>
    </cfRule>
    <cfRule type="cellIs" dxfId="254" priority="816" stopIfTrue="1" operator="greaterThanOrEqual">
      <formula>50</formula>
    </cfRule>
    <cfRule type="cellIs" dxfId="253" priority="813" stopIfTrue="1" operator="lessThan">
      <formula>50</formula>
    </cfRule>
    <cfRule type="cellIs" dxfId="252" priority="812" stopIfTrue="1" operator="greaterThanOrEqual">
      <formula>50</formula>
    </cfRule>
    <cfRule type="cellIs" dxfId="251" priority="811" stopIfTrue="1" operator="lessThan">
      <formula>5050</formula>
    </cfRule>
    <cfRule type="cellIs" dxfId="250" priority="809" stopIfTrue="1" operator="greaterThanOrEqual">
      <formula>50</formula>
    </cfRule>
    <cfRule type="cellIs" dxfId="249" priority="808" stopIfTrue="1" operator="lessThan">
      <formula>50</formula>
    </cfRule>
  </conditionalFormatting>
  <conditionalFormatting sqref="F992">
    <cfRule type="cellIs" dxfId="248" priority="386" stopIfTrue="1" operator="greaterThanOrEqual">
      <formula>50</formula>
    </cfRule>
    <cfRule type="cellIs" dxfId="247" priority="387" stopIfTrue="1" operator="lessThan">
      <formula>50</formula>
    </cfRule>
    <cfRule type="cellIs" dxfId="246" priority="389" stopIfTrue="1" operator="lessThan">
      <formula>50</formula>
    </cfRule>
    <cfRule type="cellIs" dxfId="245" priority="390" stopIfTrue="1" operator="greaterThanOrEqual">
      <formula>50</formula>
    </cfRule>
    <cfRule type="cellIs" dxfId="244" priority="379" stopIfTrue="1" operator="greaterThanOrEqual">
      <formula>50</formula>
    </cfRule>
    <cfRule type="cellIs" dxfId="243" priority="373" stopIfTrue="1" operator="lessThan">
      <formula>50</formula>
    </cfRule>
    <cfRule type="cellIs" dxfId="242" priority="381" stopIfTrue="1" operator="lessThan">
      <formula>50</formula>
    </cfRule>
    <cfRule type="cellIs" dxfId="241" priority="385" stopIfTrue="1" operator="lessThan">
      <formula>50</formula>
    </cfRule>
    <cfRule type="cellIs" dxfId="240" priority="384" stopIfTrue="1" operator="greaterThanOrEqual">
      <formula>50</formula>
    </cfRule>
    <cfRule type="cellIs" dxfId="239" priority="378" stopIfTrue="1" operator="lessThan">
      <formula>50</formula>
    </cfRule>
    <cfRule type="cellIs" dxfId="238" priority="377" stopIfTrue="1" operator="lessThanOrEqual">
      <formula>49</formula>
    </cfRule>
    <cfRule type="cellIs" dxfId="237" priority="376" stopIfTrue="1" operator="lessThan">
      <formula>5050</formula>
    </cfRule>
    <cfRule type="cellIs" dxfId="236" priority="374" stopIfTrue="1" operator="greaterThanOrEqual">
      <formula>50</formula>
    </cfRule>
    <cfRule type="cellIs" dxfId="235" priority="372" stopIfTrue="1" operator="lessThan">
      <formula>50</formula>
    </cfRule>
    <cfRule type="cellIs" dxfId="234" priority="371" stopIfTrue="1" operator="lessThan">
      <formula>50</formula>
    </cfRule>
    <cfRule type="cellIs" dxfId="233" priority="369" stopIfTrue="1" operator="greaterThanOrEqual">
      <formula>50</formula>
    </cfRule>
    <cfRule type="cellIs" dxfId="232" priority="367" stopIfTrue="1" operator="lessThan">
      <formula>50</formula>
    </cfRule>
    <cfRule type="cellIs" dxfId="231" priority="366" stopIfTrue="1" operator="greaterThanOrEqual">
      <formula>50</formula>
    </cfRule>
  </conditionalFormatting>
  <conditionalFormatting sqref="F995 E997:E998">
    <cfRule type="cellIs" dxfId="230" priority="637" stopIfTrue="1" operator="greaterThanOrEqual">
      <formula>50</formula>
    </cfRule>
    <cfRule type="cellIs" dxfId="229" priority="623" stopIfTrue="1" operator="lessThan">
      <formula>50</formula>
    </cfRule>
  </conditionalFormatting>
  <conditionalFormatting sqref="F995">
    <cfRule type="cellIs" dxfId="228" priority="628" stopIfTrue="1" operator="lessThan">
      <formula>50</formula>
    </cfRule>
    <cfRule type="cellIs" dxfId="227" priority="629" stopIfTrue="1" operator="greaterThanOrEqual">
      <formula>50</formula>
    </cfRule>
    <cfRule type="cellIs" dxfId="226" priority="615" stopIfTrue="1" operator="lessThan">
      <formula>50</formula>
    </cfRule>
    <cfRule type="cellIs" dxfId="225" priority="614" stopIfTrue="1" operator="lessThan">
      <formula>50</formula>
    </cfRule>
    <cfRule type="cellIs" dxfId="224" priority="618" stopIfTrue="1" operator="lessThan">
      <formula>5050</formula>
    </cfRule>
    <cfRule type="cellIs" dxfId="223" priority="609" stopIfTrue="1" operator="lessThan">
      <formula>50</formula>
    </cfRule>
    <cfRule type="cellIs" dxfId="222" priority="611" stopIfTrue="1" operator="greaterThanOrEqual">
      <formula>50</formula>
    </cfRule>
    <cfRule type="cellIs" dxfId="221" priority="613" stopIfTrue="1" operator="lessThan">
      <formula>50</formula>
    </cfRule>
    <cfRule type="cellIs" dxfId="220" priority="616" stopIfTrue="1" operator="greaterThanOrEqual">
      <formula>50</formula>
    </cfRule>
    <cfRule type="cellIs" dxfId="219" priority="630" stopIfTrue="1" operator="lessThan">
      <formula>50</formula>
    </cfRule>
    <cfRule type="cellIs" dxfId="218" priority="608" stopIfTrue="1" operator="greaterThanOrEqual">
      <formula>50</formula>
    </cfRule>
    <cfRule type="cellIs" dxfId="217" priority="619" stopIfTrue="1" operator="lessThanOrEqual">
      <formula>49</formula>
    </cfRule>
    <cfRule type="cellIs" dxfId="216" priority="620" stopIfTrue="1" operator="lessThan">
      <formula>50</formula>
    </cfRule>
    <cfRule type="cellIs" dxfId="215" priority="621" stopIfTrue="1" operator="greaterThanOrEqual">
      <formula>50</formula>
    </cfRule>
    <cfRule type="cellIs" dxfId="214" priority="627" stopIfTrue="1" operator="greaterThanOrEqual">
      <formula>50</formula>
    </cfRule>
  </conditionalFormatting>
  <conditionalFormatting sqref="F998:F999">
    <cfRule type="cellIs" dxfId="213" priority="483" stopIfTrue="1" operator="lessThan">
      <formula>50</formula>
    </cfRule>
    <cfRule type="cellIs" dxfId="212" priority="484" stopIfTrue="1" operator="greaterThanOrEqual">
      <formula>50</formula>
    </cfRule>
    <cfRule type="cellIs" dxfId="211" priority="478" stopIfTrue="1" operator="lessThanOrEqual">
      <formula>49</formula>
    </cfRule>
  </conditionalFormatting>
  <conditionalFormatting sqref="F999">
    <cfRule type="cellIs" dxfId="210" priority="482" stopIfTrue="1" operator="greaterThanOrEqual">
      <formula>50</formula>
    </cfRule>
    <cfRule type="cellIs" dxfId="209" priority="481" stopIfTrue="1" operator="lessThan">
      <formula>50</formula>
    </cfRule>
    <cfRule type="cellIs" dxfId="208" priority="479" stopIfTrue="1" operator="lessThan">
      <formula>50</formula>
    </cfRule>
    <cfRule type="cellIs" dxfId="207" priority="480" stopIfTrue="1" operator="greaterThanOrEqual">
      <formula>50</formula>
    </cfRule>
  </conditionalFormatting>
  <conditionalFormatting sqref="F1002">
    <cfRule type="cellIs" dxfId="206" priority="587" stopIfTrue="1" operator="lessThan">
      <formula>50</formula>
    </cfRule>
    <cfRule type="cellIs" dxfId="205" priority="586" stopIfTrue="1" operator="greaterThanOrEqual">
      <formula>50</formula>
    </cfRule>
  </conditionalFormatting>
  <conditionalFormatting sqref="F1007">
    <cfRule type="cellIs" dxfId="204" priority="574" stopIfTrue="1" operator="lessThan">
      <formula>5050</formula>
    </cfRule>
    <cfRule type="cellIs" dxfId="203" priority="564" stopIfTrue="1" operator="greaterThanOrEqual">
      <formula>50</formula>
    </cfRule>
    <cfRule type="cellIs" dxfId="202" priority="565" stopIfTrue="1" operator="lessThan">
      <formula>50</formula>
    </cfRule>
    <cfRule type="cellIs" dxfId="201" priority="567" stopIfTrue="1" operator="greaterThanOrEqual">
      <formula>50</formula>
    </cfRule>
    <cfRule type="cellIs" dxfId="200" priority="569" stopIfTrue="1" operator="lessThan">
      <formula>50</formula>
    </cfRule>
    <cfRule type="cellIs" dxfId="199" priority="570" stopIfTrue="1" operator="lessThan">
      <formula>50</formula>
    </cfRule>
    <cfRule type="cellIs" dxfId="198" priority="571" stopIfTrue="1" operator="lessThan">
      <formula>50</formula>
    </cfRule>
    <cfRule type="cellIs" dxfId="197" priority="572" stopIfTrue="1" operator="greaterThanOrEqual">
      <formula>50</formula>
    </cfRule>
    <cfRule type="cellIs" dxfId="196" priority="575" stopIfTrue="1" operator="lessThanOrEqual">
      <formula>49</formula>
    </cfRule>
    <cfRule type="cellIs" dxfId="195" priority="576" stopIfTrue="1" operator="lessThan">
      <formula>50</formula>
    </cfRule>
    <cfRule type="cellIs" dxfId="194" priority="577" stopIfTrue="1" operator="greaterThanOrEqual">
      <formula>50</formula>
    </cfRule>
    <cfRule type="cellIs" dxfId="193" priority="579" stopIfTrue="1" operator="lessThan">
      <formula>50</formula>
    </cfRule>
    <cfRule type="cellIs" dxfId="192" priority="584" stopIfTrue="1" operator="lessThan">
      <formula>50</formula>
    </cfRule>
    <cfRule type="cellIs" dxfId="191" priority="588" stopIfTrue="1" operator="lessThan">
      <formula>50</formula>
    </cfRule>
    <cfRule type="cellIs" dxfId="190" priority="589" stopIfTrue="1" operator="greaterThanOrEqual">
      <formula>50</formula>
    </cfRule>
  </conditionalFormatting>
  <conditionalFormatting sqref="F1009 F1023">
    <cfRule type="cellIs" dxfId="189" priority="526" stopIfTrue="1" operator="lessThan">
      <formula>50</formula>
    </cfRule>
    <cfRule type="cellIs" dxfId="188" priority="516" stopIfTrue="1" operator="lessThan">
      <formula>50</formula>
    </cfRule>
    <cfRule type="cellIs" dxfId="187" priority="514" stopIfTrue="1" operator="greaterThanOrEqual">
      <formula>50</formula>
    </cfRule>
    <cfRule type="cellIs" dxfId="186" priority="517" stopIfTrue="1" operator="lessThan">
      <formula>50</formula>
    </cfRule>
    <cfRule type="cellIs" dxfId="185" priority="518" stopIfTrue="1" operator="lessThan">
      <formula>50</formula>
    </cfRule>
    <cfRule type="cellIs" dxfId="184" priority="519" stopIfTrue="1" operator="greaterThanOrEqual">
      <formula>50</formula>
    </cfRule>
    <cfRule type="cellIs" dxfId="183" priority="521" stopIfTrue="1" operator="lessThan">
      <formula>5050</formula>
    </cfRule>
    <cfRule type="cellIs" dxfId="182" priority="524" stopIfTrue="1" operator="greaterThanOrEqual">
      <formula>50</formula>
    </cfRule>
    <cfRule type="cellIs" dxfId="181" priority="528" stopIfTrue="1" operator="lessThan">
      <formula>50</formula>
    </cfRule>
    <cfRule type="cellIs" dxfId="180" priority="530" stopIfTrue="1" operator="greaterThanOrEqual">
      <formula>50</formula>
    </cfRule>
    <cfRule type="cellIs" dxfId="179" priority="531" stopIfTrue="1" operator="lessThan">
      <formula>50</formula>
    </cfRule>
    <cfRule type="cellIs" dxfId="178" priority="523" stopIfTrue="1" operator="lessThan">
      <formula>50</formula>
    </cfRule>
    <cfRule type="cellIs" dxfId="177" priority="512" stopIfTrue="1" operator="lessThan">
      <formula>50</formula>
    </cfRule>
  </conditionalFormatting>
  <conditionalFormatting sqref="F1009 F1023:F1027">
    <cfRule type="cellIs" dxfId="176" priority="532" stopIfTrue="1" operator="lessThan">
      <formula>50</formula>
    </cfRule>
    <cfRule type="cellIs" dxfId="175" priority="533" stopIfTrue="1" operator="greaterThanOrEqual">
      <formula>50</formula>
    </cfRule>
  </conditionalFormatting>
  <conditionalFormatting sqref="F1009:F1013 F1023">
    <cfRule type="cellIs" dxfId="174" priority="522" stopIfTrue="1" operator="lessThanOrEqual">
      <formula>49</formula>
    </cfRule>
  </conditionalFormatting>
  <conditionalFormatting sqref="F1010:F1012">
    <cfRule type="cellIs" dxfId="173" priority="560" stopIfTrue="1" operator="lessThan">
      <formula>50</formula>
    </cfRule>
    <cfRule type="cellIs" dxfId="172" priority="561" stopIfTrue="1" operator="greaterThanOrEqual">
      <formula>50</formula>
    </cfRule>
  </conditionalFormatting>
  <conditionalFormatting sqref="F1010:F1013">
    <cfRule type="cellIs" dxfId="171" priority="563" stopIfTrue="1" operator="greaterThanOrEqual">
      <formula>50</formula>
    </cfRule>
    <cfRule type="cellIs" dxfId="170" priority="562" stopIfTrue="1" operator="lessThan">
      <formula>50</formula>
    </cfRule>
    <cfRule type="cellIs" dxfId="169" priority="551" stopIfTrue="1" operator="greaterThanOrEqual">
      <formula>50</formula>
    </cfRule>
    <cfRule type="cellIs" dxfId="168" priority="550" stopIfTrue="1" operator="lessThan">
      <formula>50</formula>
    </cfRule>
  </conditionalFormatting>
  <conditionalFormatting sqref="F1013">
    <cfRule type="cellIs" dxfId="167" priority="547" stopIfTrue="1" operator="greaterThanOrEqual">
      <formula>50</formula>
    </cfRule>
    <cfRule type="cellIs" dxfId="166" priority="548" stopIfTrue="1" operator="lessThan">
      <formula>50</formula>
    </cfRule>
    <cfRule type="cellIs" dxfId="165" priority="549" stopIfTrue="1" operator="greaterThanOrEqual">
      <formula>50</formula>
    </cfRule>
    <cfRule type="cellIs" dxfId="164" priority="546" stopIfTrue="1" operator="lessThan">
      <formula>50</formula>
    </cfRule>
  </conditionalFormatting>
  <conditionalFormatting sqref="F1014">
    <cfRule type="cellIs" dxfId="163" priority="356" stopIfTrue="1" operator="lessThan">
      <formula>50</formula>
    </cfRule>
    <cfRule type="cellIs" dxfId="162" priority="365" stopIfTrue="1" operator="greaterThanOrEqual">
      <formula>50</formula>
    </cfRule>
    <cfRule type="cellIs" dxfId="161" priority="354" stopIfTrue="1" operator="greaterThanOrEqual">
      <formula>50</formula>
    </cfRule>
    <cfRule type="cellIs" dxfId="160" priority="360" stopIfTrue="1" operator="lessThan">
      <formula>50</formula>
    </cfRule>
    <cfRule type="cellIs" dxfId="159" priority="361" stopIfTrue="1" operator="greaterThanOrEqual">
      <formula>50</formula>
    </cfRule>
    <cfRule type="cellIs" dxfId="158" priority="362" stopIfTrue="1" operator="lessThan">
      <formula>50</formula>
    </cfRule>
    <cfRule type="cellIs" dxfId="157" priority="364" stopIfTrue="1" operator="lessThan">
      <formula>50</formula>
    </cfRule>
    <cfRule type="cellIs" dxfId="156" priority="353" stopIfTrue="1" operator="lessThan">
      <formula>50</formula>
    </cfRule>
    <cfRule type="cellIs" dxfId="155" priority="359" stopIfTrue="1" operator="greaterThanOrEqual">
      <formula>50</formula>
    </cfRule>
    <cfRule type="cellIs" dxfId="154" priority="352" stopIfTrue="1" operator="lessThanOrEqual">
      <formula>49</formula>
    </cfRule>
    <cfRule type="cellIs" dxfId="153" priority="351" stopIfTrue="1" operator="lessThan">
      <formula>5050</formula>
    </cfRule>
    <cfRule type="cellIs" dxfId="152" priority="349" stopIfTrue="1" operator="greaterThanOrEqual">
      <formula>50</formula>
    </cfRule>
    <cfRule type="cellIs" dxfId="151" priority="342" stopIfTrue="1" operator="lessThan">
      <formula>50</formula>
    </cfRule>
    <cfRule type="cellIs" dxfId="150" priority="348" stopIfTrue="1" operator="lessThan">
      <formula>50</formula>
    </cfRule>
    <cfRule type="cellIs" dxfId="149" priority="347" stopIfTrue="1" operator="lessThan">
      <formula>50</formula>
    </cfRule>
    <cfRule type="cellIs" dxfId="148" priority="346" stopIfTrue="1" operator="lessThan">
      <formula>50</formula>
    </cfRule>
    <cfRule type="cellIs" dxfId="147" priority="344" stopIfTrue="1" operator="greaterThanOrEqual">
      <formula>50</formula>
    </cfRule>
    <cfRule type="cellIs" dxfId="146" priority="341" stopIfTrue="1" operator="greaterThanOrEqual">
      <formula>50</formula>
    </cfRule>
  </conditionalFormatting>
  <conditionalFormatting sqref="F1015 F1018">
    <cfRule type="containsText" dxfId="145" priority="536" stopIfTrue="1" operator="containsText" text="لم">
      <formula>NOT(ISERROR(SEARCH("لم",F1015)))</formula>
    </cfRule>
    <cfRule type="cellIs" dxfId="144" priority="542" stopIfTrue="1" operator="greaterThanOrEqual">
      <formula>50</formula>
    </cfRule>
    <cfRule type="cellIs" dxfId="143" priority="541" stopIfTrue="1" operator="lessThan">
      <formula>50</formula>
    </cfRule>
    <cfRule type="cellIs" dxfId="142" priority="539" stopIfTrue="1" operator="greaterThanOrEqual">
      <formula>50</formula>
    </cfRule>
    <cfRule type="cellIs" dxfId="141" priority="538" stopIfTrue="1" operator="lessThan">
      <formula>50</formula>
    </cfRule>
    <cfRule type="cellIs" dxfId="140" priority="537" stopIfTrue="1" operator="lessThan">
      <formula>50</formula>
    </cfRule>
    <cfRule type="cellIs" dxfId="139" priority="535" stopIfTrue="1" operator="lessThan">
      <formula>50</formula>
    </cfRule>
    <cfRule type="containsText" dxfId="138" priority="534" stopIfTrue="1" operator="containsText" text="لم">
      <formula>NOT(ISERROR(SEARCH("لم",F1015)))</formula>
    </cfRule>
    <cfRule type="cellIs" dxfId="137" priority="544" stopIfTrue="1" operator="greaterThanOrEqual">
      <formula>50</formula>
    </cfRule>
    <cfRule type="cellIs" dxfId="136" priority="543" stopIfTrue="1" operator="lessThan">
      <formula>50</formula>
    </cfRule>
    <cfRule type="cellIs" dxfId="135" priority="540" stopIfTrue="1" operator="lessThan">
      <formula>50</formula>
    </cfRule>
  </conditionalFormatting>
  <conditionalFormatting sqref="F1015">
    <cfRule type="cellIs" dxfId="134" priority="596" stopIfTrue="1" operator="lessThan">
      <formula>50</formula>
    </cfRule>
    <cfRule type="cellIs" dxfId="133" priority="604" stopIfTrue="1" operator="lessThan">
      <formula>50</formula>
    </cfRule>
    <cfRule type="cellIs" dxfId="132" priority="590" stopIfTrue="1" operator="greaterThanOrEqual">
      <formula>50</formula>
    </cfRule>
    <cfRule type="cellIs" dxfId="131" priority="581" stopIfTrue="1" operator="lessThan">
      <formula>50</formula>
    </cfRule>
    <cfRule type="cellIs" dxfId="130" priority="595" stopIfTrue="1" operator="lessThan">
      <formula>50</formula>
    </cfRule>
    <cfRule type="cellIs" dxfId="129" priority="602" stopIfTrue="1" operator="lessThan">
      <formula>50</formula>
    </cfRule>
    <cfRule type="cellIs" dxfId="128" priority="597" stopIfTrue="1" operator="lessThan">
      <formula>50</formula>
    </cfRule>
    <cfRule type="cellIs" dxfId="127" priority="582" stopIfTrue="1" operator="greaterThanOrEqual">
      <formula>50</formula>
    </cfRule>
    <cfRule type="cellIs" dxfId="126" priority="593" stopIfTrue="1" operator="greaterThanOrEqual">
      <formula>50</formula>
    </cfRule>
    <cfRule type="cellIs" dxfId="125" priority="591" stopIfTrue="1" operator="lessThan">
      <formula>50</formula>
    </cfRule>
    <cfRule type="cellIs" dxfId="124" priority="598" stopIfTrue="1" operator="greaterThanOrEqual">
      <formula>50</formula>
    </cfRule>
    <cfRule type="cellIs" dxfId="123" priority="583" stopIfTrue="1" operator="lessThan">
      <formula>50</formula>
    </cfRule>
    <cfRule type="cellIs" dxfId="122" priority="600" stopIfTrue="1" operator="lessThan">
      <formula>5050</formula>
    </cfRule>
    <cfRule type="cellIs" dxfId="121" priority="601" stopIfTrue="1" operator="greaterThanOrEqual">
      <formula>50</formula>
    </cfRule>
  </conditionalFormatting>
  <conditionalFormatting sqref="F1015:F1022">
    <cfRule type="cellIs" dxfId="120" priority="606" stopIfTrue="1" operator="lessThan">
      <formula>50</formula>
    </cfRule>
    <cfRule type="cellIs" dxfId="119" priority="607" stopIfTrue="1" operator="greaterThanOrEqual">
      <formula>50</formula>
    </cfRule>
  </conditionalFormatting>
  <conditionalFormatting sqref="F1017">
    <cfRule type="cellIs" dxfId="118" priority="556" stopIfTrue="1" operator="lessThan">
      <formula>50</formula>
    </cfRule>
    <cfRule type="cellIs" dxfId="117" priority="553" stopIfTrue="1" operator="lessThan">
      <formula>50</formula>
    </cfRule>
    <cfRule type="cellIs" dxfId="116" priority="554" stopIfTrue="1" operator="greaterThanOrEqual">
      <formula>50</formula>
    </cfRule>
    <cfRule type="cellIs" dxfId="115" priority="552" stopIfTrue="1" operator="lessThanOrEqual">
      <formula>49</formula>
    </cfRule>
  </conditionalFormatting>
  <conditionalFormatting sqref="F1019">
    <cfRule type="cellIs" dxfId="114" priority="504" stopIfTrue="1" operator="lessThan">
      <formula>50</formula>
    </cfRule>
    <cfRule type="cellIs" dxfId="113" priority="498" stopIfTrue="1" operator="greaterThanOrEqual">
      <formula>50</formula>
    </cfRule>
    <cfRule type="cellIs" dxfId="112" priority="500" stopIfTrue="1" operator="lessThan">
      <formula>5050</formula>
    </cfRule>
    <cfRule type="cellIs" dxfId="111" priority="501" stopIfTrue="1" operator="greaterThanOrEqual">
      <formula>50</formula>
    </cfRule>
    <cfRule type="cellIs" dxfId="110" priority="493" stopIfTrue="1" operator="greaterThanOrEqual">
      <formula>50</formula>
    </cfRule>
    <cfRule type="cellIs" dxfId="109" priority="506" stopIfTrue="1" operator="lessThan">
      <formula>50</formula>
    </cfRule>
    <cfRule type="cellIs" dxfId="108" priority="507" stopIfTrue="1" operator="greaterThanOrEqual">
      <formula>50</formula>
    </cfRule>
    <cfRule type="cellIs" dxfId="107" priority="489" stopIfTrue="1" operator="lessThan">
      <formula>50</formula>
    </cfRule>
    <cfRule type="cellIs" dxfId="106" priority="495" stopIfTrue="1" operator="lessThan">
      <formula>50</formula>
    </cfRule>
    <cfRule type="cellIs" dxfId="105" priority="490" stopIfTrue="1" operator="greaterThanOrEqual">
      <formula>50</formula>
    </cfRule>
    <cfRule type="cellIs" dxfId="104" priority="497" stopIfTrue="1" operator="lessThan">
      <formula>50</formula>
    </cfRule>
    <cfRule type="cellIs" dxfId="103" priority="487" stopIfTrue="1" operator="greaterThanOrEqual">
      <formula>50</formula>
    </cfRule>
    <cfRule type="cellIs" dxfId="102" priority="496" stopIfTrue="1" operator="lessThan">
      <formula>50</formula>
    </cfRule>
    <cfRule type="cellIs" dxfId="101" priority="502" stopIfTrue="1" operator="lessThan">
      <formula>50</formula>
    </cfRule>
    <cfRule type="cellIs" dxfId="100" priority="485" stopIfTrue="1" operator="lessThanOrEqual">
      <formula>49</formula>
    </cfRule>
    <cfRule type="cellIs" dxfId="99" priority="486" stopIfTrue="1" operator="lessThan">
      <formula>50</formula>
    </cfRule>
    <cfRule type="cellIs" dxfId="98" priority="491" stopIfTrue="1" operator="lessThan">
      <formula>50</formula>
    </cfRule>
  </conditionalFormatting>
  <conditionalFormatting sqref="F1023 F1009">
    <cfRule type="cellIs" dxfId="97" priority="511" stopIfTrue="1" operator="greaterThanOrEqual">
      <formula>50</formula>
    </cfRule>
  </conditionalFormatting>
  <conditionalFormatting sqref="F1023">
    <cfRule type="cellIs" dxfId="96" priority="510" stopIfTrue="1" operator="lessThan">
      <formula>50</formula>
    </cfRule>
    <cfRule type="cellIs" dxfId="95" priority="508" stopIfTrue="1" operator="lessThan">
      <formula>50</formula>
    </cfRule>
    <cfRule type="cellIs" dxfId="94" priority="509" stopIfTrue="1" operator="greaterThanOrEqual">
      <formula>50</formula>
    </cfRule>
  </conditionalFormatting>
  <conditionalFormatting sqref="F1028:F1034">
    <cfRule type="cellIs" dxfId="93" priority="306" stopIfTrue="1" operator="lessThanOrEqual">
      <formula>49</formula>
    </cfRule>
    <cfRule type="cellIs" dxfId="92" priority="307" stopIfTrue="1" operator="lessThan">
      <formula>50</formula>
    </cfRule>
    <cfRule type="cellIs" dxfId="91" priority="315" stopIfTrue="1" operator="lessThan">
      <formula>50</formula>
    </cfRule>
    <cfRule type="cellIs" dxfId="90" priority="316" stopIfTrue="1" operator="greaterThanOrEqual">
      <formula>50</formula>
    </cfRule>
    <cfRule type="cellIs" dxfId="89" priority="314" stopIfTrue="1" operator="greaterThanOrEqual">
      <formula>50</formula>
    </cfRule>
  </conditionalFormatting>
  <conditionalFormatting sqref="F1028:F1036 E1028:E1039 F1038:F1039">
    <cfRule type="cellIs" dxfId="88" priority="324" stopIfTrue="1" operator="greaterThanOrEqual">
      <formula>50</formula>
    </cfRule>
  </conditionalFormatting>
  <conditionalFormatting sqref="F1028:F1036 F1038:F1039">
    <cfRule type="cellIs" dxfId="87" priority="300" stopIfTrue="1" operator="lessThan">
      <formula>50</formula>
    </cfRule>
    <cfRule type="cellIs" dxfId="86" priority="295" stopIfTrue="1" operator="greaterThanOrEqual">
      <formula>50</formula>
    </cfRule>
    <cfRule type="cellIs" dxfId="85" priority="301" stopIfTrue="1" operator="lessThan">
      <formula>50</formula>
    </cfRule>
    <cfRule type="cellIs" dxfId="84" priority="302" stopIfTrue="1" operator="lessThan">
      <formula>50</formula>
    </cfRule>
    <cfRule type="cellIs" dxfId="83" priority="317" stopIfTrue="1" operator="lessThan">
      <formula>50</formula>
    </cfRule>
    <cfRule type="cellIs" dxfId="82" priority="305" stopIfTrue="1" operator="lessThan">
      <formula>5050</formula>
    </cfRule>
    <cfRule type="cellIs" dxfId="81" priority="298" stopIfTrue="1" operator="greaterThanOrEqual">
      <formula>50</formula>
    </cfRule>
    <cfRule type="cellIs" dxfId="80" priority="296" stopIfTrue="1" operator="lessThan">
      <formula>50</formula>
    </cfRule>
    <cfRule type="cellIs" dxfId="79" priority="303" stopIfTrue="1" operator="greaterThanOrEqual">
      <formula>50</formula>
    </cfRule>
  </conditionalFormatting>
  <conditionalFormatting sqref="F1028:F1036">
    <cfRule type="cellIs" dxfId="78" priority="308" stopIfTrue="1" operator="greaterThanOrEqual">
      <formula>50</formula>
    </cfRule>
  </conditionalFormatting>
  <conditionalFormatting sqref="F1035:F1036 F1038:F1039">
    <cfRule type="cellIs" dxfId="77" priority="294" stopIfTrue="1" operator="lessThan">
      <formula>50</formula>
    </cfRule>
  </conditionalFormatting>
  <conditionalFormatting sqref="F1035:F1036">
    <cfRule type="cellIs" dxfId="76" priority="293" stopIfTrue="1" operator="greaterThanOrEqual">
      <formula>50</formula>
    </cfRule>
    <cfRule type="cellIs" dxfId="75" priority="292" stopIfTrue="1" operator="lessThan">
      <formula>50</formula>
    </cfRule>
  </conditionalFormatting>
  <conditionalFormatting sqref="F1036">
    <cfRule type="cellIs" dxfId="74" priority="291" stopIfTrue="1" operator="greaterThanOrEqual">
      <formula>50</formula>
    </cfRule>
    <cfRule type="cellIs" dxfId="73" priority="289" stopIfTrue="1" operator="lessThanOrEqual">
      <formula>49</formula>
    </cfRule>
    <cfRule type="cellIs" dxfId="72" priority="290" stopIfTrue="1" operator="lessThan">
      <formula>50</formula>
    </cfRule>
  </conditionalFormatting>
  <conditionalFormatting sqref="F1038:F1039 F1028:F1036 E1028:E1039">
    <cfRule type="cellIs" dxfId="71" priority="310" stopIfTrue="1" operator="lessThan">
      <formula>50</formula>
    </cfRule>
  </conditionalFormatting>
  <conditionalFormatting sqref="F1038:F1039">
    <cfRule type="cellIs" dxfId="70" priority="309" stopIfTrue="1" operator="greaterThanOrEqual">
      <formula>50</formula>
    </cfRule>
  </conditionalFormatting>
  <conditionalFormatting sqref="F1040 F1043:F1046">
    <cfRule type="cellIs" dxfId="69" priority="163" stopIfTrue="1" operator="lessThan">
      <formula>50</formula>
    </cfRule>
    <cfRule type="cellIs" dxfId="68" priority="183" stopIfTrue="1" operator="lessThan">
      <formula>50</formula>
    </cfRule>
    <cfRule type="cellIs" dxfId="67" priority="175" stopIfTrue="1" operator="lessThan">
      <formula>5050</formula>
    </cfRule>
    <cfRule type="cellIs" dxfId="66" priority="173" stopIfTrue="1" operator="greaterThanOrEqual">
      <formula>50</formula>
    </cfRule>
    <cfRule type="cellIs" dxfId="65" priority="172" stopIfTrue="1" operator="lessThan">
      <formula>50</formula>
    </cfRule>
    <cfRule type="cellIs" dxfId="64" priority="171" stopIfTrue="1" operator="lessThan">
      <formula>50</formula>
    </cfRule>
    <cfRule type="cellIs" dxfId="63" priority="170" stopIfTrue="1" operator="lessThan">
      <formula>50</formula>
    </cfRule>
    <cfRule type="cellIs" dxfId="62" priority="168" stopIfTrue="1" operator="greaterThanOrEqual">
      <formula>50</formula>
    </cfRule>
    <cfRule type="cellIs" dxfId="61" priority="166" stopIfTrue="1" operator="lessThan">
      <formula>50</formula>
    </cfRule>
    <cfRule type="cellIs" dxfId="60" priority="162" stopIfTrue="1" operator="greaterThanOrEqual">
      <formula>50</formula>
    </cfRule>
  </conditionalFormatting>
  <conditionalFormatting sqref="F1040">
    <cfRule type="cellIs" dxfId="59" priority="177" stopIfTrue="1" operator="lessThan">
      <formula>50</formula>
    </cfRule>
    <cfRule type="cellIs" dxfId="58" priority="176" stopIfTrue="1" operator="lessThanOrEqual">
      <formula>49</formula>
    </cfRule>
    <cfRule type="cellIs" dxfId="57" priority="178" stopIfTrue="1" operator="greaterThanOrEqual">
      <formula>50</formula>
    </cfRule>
  </conditionalFormatting>
  <conditionalFormatting sqref="F1040:F1053">
    <cfRule type="cellIs" dxfId="56" priority="132" stopIfTrue="1" operator="greaterThanOrEqual">
      <formula>50</formula>
    </cfRule>
    <cfRule type="cellIs" dxfId="55" priority="131" stopIfTrue="1" operator="lessThan">
      <formula>50</formula>
    </cfRule>
    <cfRule type="cellIs" dxfId="54" priority="115" stopIfTrue="1" operator="greaterThanOrEqual">
      <formula>50</formula>
    </cfRule>
    <cfRule type="cellIs" dxfId="53" priority="108" stopIfTrue="1" operator="lessThan">
      <formula>50</formula>
    </cfRule>
    <cfRule type="cellIs" dxfId="52" priority="109" stopIfTrue="1" operator="greaterThanOrEqual">
      <formula>50</formula>
    </cfRule>
    <cfRule type="cellIs" dxfId="51" priority="111" stopIfTrue="1" operator="greaterThanOrEqual">
      <formula>50</formula>
    </cfRule>
    <cfRule type="cellIs" dxfId="50" priority="110" stopIfTrue="1" operator="lessThan">
      <formula>50</formula>
    </cfRule>
    <cfRule type="cellIs" dxfId="49" priority="125" stopIfTrue="1" operator="lessThan">
      <formula>5050</formula>
    </cfRule>
    <cfRule type="cellIs" dxfId="48" priority="123" stopIfTrue="1" operator="greaterThanOrEqual">
      <formula>50</formula>
    </cfRule>
    <cfRule type="cellIs" dxfId="47" priority="126" stopIfTrue="1" operator="greaterThanOrEqual">
      <formula>50</formula>
    </cfRule>
    <cfRule type="cellIs" dxfId="46" priority="122" stopIfTrue="1" operator="lessThan">
      <formula>50</formula>
    </cfRule>
    <cfRule type="cellIs" dxfId="45" priority="121" stopIfTrue="1" operator="lessThan">
      <formula>50</formula>
    </cfRule>
    <cfRule type="cellIs" dxfId="44" priority="120" stopIfTrue="1" operator="lessThan">
      <formula>50</formula>
    </cfRule>
    <cfRule type="cellIs" dxfId="43" priority="118" stopIfTrue="1" operator="greaterThanOrEqual">
      <formula>50</formula>
    </cfRule>
    <cfRule type="cellIs" dxfId="42" priority="129" stopIfTrue="1" operator="lessThan">
      <formula>50</formula>
    </cfRule>
    <cfRule type="cellIs" dxfId="41" priority="127" stopIfTrue="1" operator="lessThan">
      <formula>50</formula>
    </cfRule>
    <cfRule type="cellIs" dxfId="40" priority="116" stopIfTrue="1" operator="lessThan">
      <formula>50</formula>
    </cfRule>
    <cfRule type="cellIs" dxfId="39" priority="114" stopIfTrue="1" operator="lessThan">
      <formula>50</formula>
    </cfRule>
    <cfRule type="cellIs" dxfId="38" priority="113" stopIfTrue="1" operator="greaterThanOrEqual">
      <formula>50</formula>
    </cfRule>
    <cfRule type="cellIs" dxfId="37" priority="112" stopIfTrue="1" operator="lessThan">
      <formula>50</formula>
    </cfRule>
  </conditionalFormatting>
  <conditionalFormatting sqref="F1040:F1054">
    <cfRule type="cellIs" dxfId="36" priority="77" stopIfTrue="1" operator="lessThanOrEqual">
      <formula>49</formula>
    </cfRule>
    <cfRule type="cellIs" dxfId="35" priority="103" stopIfTrue="1" operator="lessThan">
      <formula>50</formula>
    </cfRule>
  </conditionalFormatting>
  <conditionalFormatting sqref="F1043:F1046 F1040 E1040:E1054">
    <cfRule type="cellIs" dxfId="34" priority="180" stopIfTrue="1" operator="lessThan">
      <formula>50</formula>
    </cfRule>
  </conditionalFormatting>
  <conditionalFormatting sqref="F1043:F1046 F1040">
    <cfRule type="cellIs" dxfId="33" priority="165" stopIfTrue="1" operator="greaterThanOrEqual">
      <formula>50</formula>
    </cfRule>
    <cfRule type="cellIs" dxfId="32" priority="161" stopIfTrue="1" operator="lessThan">
      <formula>50</formula>
    </cfRule>
  </conditionalFormatting>
  <conditionalFormatting sqref="F1043:F1046">
    <cfRule type="cellIs" dxfId="31" priority="179" stopIfTrue="1" operator="greaterThanOrEqual">
      <formula>50</formula>
    </cfRule>
  </conditionalFormatting>
  <conditionalFormatting sqref="F1046">
    <cfRule type="cellIs" dxfId="30" priority="156" stopIfTrue="1" operator="greaterThanOrEqual">
      <formula>50</formula>
    </cfRule>
    <cfRule type="cellIs" dxfId="29" priority="157" stopIfTrue="1" operator="lessThan">
      <formula>50</formula>
    </cfRule>
    <cfRule type="containsText" dxfId="28" priority="151" stopIfTrue="1" operator="containsText" text="لم">
      <formula>NOT(ISERROR(SEARCH("لم",F1046)))</formula>
    </cfRule>
    <cfRule type="cellIs" dxfId="27" priority="152" stopIfTrue="1" operator="lessThan">
      <formula>50</formula>
    </cfRule>
    <cfRule type="containsText" dxfId="26" priority="153" stopIfTrue="1" operator="containsText" text="لم">
      <formula>NOT(ISERROR(SEARCH("لم",F1046)))</formula>
    </cfRule>
    <cfRule type="cellIs" dxfId="25" priority="164" stopIfTrue="1" operator="lessThan">
      <formula>50</formula>
    </cfRule>
    <cfRule type="cellIs" dxfId="24" priority="154" stopIfTrue="1" operator="lessThan">
      <formula>50</formula>
    </cfRule>
    <cfRule type="cellIs" dxfId="23" priority="155" stopIfTrue="1" operator="lessThan">
      <formula>50</formula>
    </cfRule>
    <cfRule type="cellIs" dxfId="22" priority="160" stopIfTrue="1" operator="greaterThanOrEqual">
      <formula>50</formula>
    </cfRule>
    <cfRule type="cellIs" dxfId="21" priority="159" stopIfTrue="1" operator="lessThan">
      <formula>50</formula>
    </cfRule>
    <cfRule type="cellIs" dxfId="20" priority="158" stopIfTrue="1" operator="greaterThanOrEqual">
      <formula>50</formula>
    </cfRule>
  </conditionalFormatting>
  <conditionalFormatting sqref="F1054">
    <cfRule type="cellIs" dxfId="19" priority="99" stopIfTrue="1" operator="lessThan">
      <formula>50</formula>
    </cfRule>
    <cfRule type="cellIs" dxfId="18" priority="98" stopIfTrue="1" operator="greaterThanOrEqual">
      <formula>50</formula>
    </cfRule>
    <cfRule type="cellIs" dxfId="17" priority="84" stopIfTrue="1" operator="lessThan">
      <formula>50</formula>
    </cfRule>
    <cfRule type="cellIs" dxfId="16" priority="79" stopIfTrue="1" operator="greaterThanOrEqual">
      <formula>50</formula>
    </cfRule>
    <cfRule type="cellIs" dxfId="15" priority="82" stopIfTrue="1" operator="lessThan">
      <formula>50</formula>
    </cfRule>
    <cfRule type="cellIs" dxfId="14" priority="78" stopIfTrue="1" operator="lessThan">
      <formula>50</formula>
    </cfRule>
    <cfRule type="cellIs" dxfId="13" priority="97" stopIfTrue="1" operator="lessThan">
      <formula>5050</formula>
    </cfRule>
    <cfRule type="cellIs" dxfId="12" priority="81" stopIfTrue="1" operator="greaterThanOrEqual">
      <formula>50</formula>
    </cfRule>
    <cfRule type="cellIs" dxfId="11" priority="95" stopIfTrue="1" operator="greaterThanOrEqual">
      <formula>50</formula>
    </cfRule>
    <cfRule type="cellIs" dxfId="10" priority="94" stopIfTrue="1" operator="lessThan">
      <formula>50</formula>
    </cfRule>
    <cfRule type="cellIs" dxfId="9" priority="83" stopIfTrue="1" operator="greaterThanOrEqual">
      <formula>50</formula>
    </cfRule>
    <cfRule type="cellIs" dxfId="8" priority="85" stopIfTrue="1" operator="greaterThanOrEqual">
      <formula>50</formula>
    </cfRule>
    <cfRule type="cellIs" dxfId="7" priority="80" stopIfTrue="1" operator="lessThan">
      <formula>50</formula>
    </cfRule>
    <cfRule type="cellIs" dxfId="6" priority="101" stopIfTrue="1" operator="lessThan">
      <formula>50</formula>
    </cfRule>
    <cfRule type="cellIs" dxfId="5" priority="93" stopIfTrue="1" operator="lessThan">
      <formula>50</formula>
    </cfRule>
    <cfRule type="cellIs" dxfId="4" priority="92" stopIfTrue="1" operator="lessThan">
      <formula>50</formula>
    </cfRule>
    <cfRule type="cellIs" dxfId="3" priority="88" stopIfTrue="1" operator="lessThan">
      <formula>50</formula>
    </cfRule>
    <cfRule type="cellIs" dxfId="2" priority="87" stopIfTrue="1" operator="greaterThanOrEqual">
      <formula>50</formula>
    </cfRule>
    <cfRule type="cellIs" dxfId="1" priority="86" stopIfTrue="1" operator="lessThan">
      <formula>50</formula>
    </cfRule>
    <cfRule type="cellIs" dxfId="0" priority="90" stopIfTrue="1" operator="greaterThanOrEqual">
      <formula>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النطاقات المسماة</vt:lpstr>
      </vt:variant>
      <vt:variant>
        <vt:i4>1</vt:i4>
      </vt:variant>
    </vt:vector>
  </HeadingPairs>
  <TitlesOfParts>
    <vt:vector size="9" baseType="lpstr">
      <vt:lpstr>تعليمات التسجيل </vt:lpstr>
      <vt:lpstr>إدخال البيانات</vt:lpstr>
      <vt:lpstr>اختيار المقررات</vt:lpstr>
      <vt:lpstr>الإستمارة</vt:lpstr>
      <vt:lpstr>pol</vt:lpstr>
      <vt:lpstr>ورقة4</vt:lpstr>
      <vt:lpstr>ورقة2</vt:lpstr>
      <vt:lpstr>Sheet1</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lenovo-lap</cp:lastModifiedBy>
  <cp:revision/>
  <cp:lastPrinted>2024-01-21T07:38:19Z</cp:lastPrinted>
  <dcterms:created xsi:type="dcterms:W3CDTF">2015-06-05T18:17:20Z</dcterms:created>
  <dcterms:modified xsi:type="dcterms:W3CDTF">2025-07-27T09:45:42Z</dcterms:modified>
</cp:coreProperties>
</file>